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прил1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<sst xmlns="http://schemas.openxmlformats.org/spreadsheetml/2006/main" count="50" uniqueCount="47">
  <si>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</si>
  <si>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</si>
  <si>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</si>
  <si>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</si>
  <si>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</si>
  <si>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"Переход отраслей социальной сферы к управлению по результатам"</t>
  </si>
  <si>
    <t>"Строительство газопроводов и газификация жилых домов в микрорайонах индивидуальной застройки города Перми на 2009-2011 годы"</t>
  </si>
  <si>
    <t>"Создание условий для занятий физической культурой и спортом с учетом интересов и потребностей населения города Перми"</t>
  </si>
  <si>
    <t>"Организация дорожного движения в городе Перми"</t>
  </si>
  <si>
    <t>"Светлый город"</t>
  </si>
  <si>
    <t>Ведомственные целевые программы - всего, в том числе:</t>
  </si>
  <si>
    <t>Долгосрочные целевые  программы - всего, в том числе:</t>
  </si>
  <si>
    <t>изменения</t>
  </si>
  <si>
    <t>2011 год</t>
  </si>
  <si>
    <t>2012 год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</si>
  <si>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</si>
  <si>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</si>
  <si>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</si>
  <si>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"Молодежь города Перми на 2010-2012 годы"</t>
  </si>
  <si>
    <t xml:space="preserve">   ведомственных и долгосрочных целевых программ на 2011-2012 годы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</si>
  <si>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</si>
  <si>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</si>
  <si>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</si>
  <si>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</si>
  <si>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</si>
  <si>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</si>
  <si>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</si>
  <si>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</si>
  <si>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</si>
  <si>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</si>
  <si>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</si>
  <si>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</si>
  <si>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</si>
  <si>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</si>
  <si>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</si>
  <si>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"Организация и обустройство мест массового отдыха жителей города Перми"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</si>
  <si>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</si>
  <si>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</si>
  <si>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</si>
  <si>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Приложение № 17 к решению</t>
  </si>
  <si>
    <t>Пермской городской Думы</t>
  </si>
  <si>
    <t>от 22.12.2009 № 315</t>
  </si>
  <si>
    <t>"Переселение граждан города Перми из  аварийного жилищного фонда в 2009-2012 годах"</t>
  </si>
  <si>
    <t>рд № 315</t>
  </si>
  <si>
    <t>тыс.руб.</t>
  </si>
  <si>
    <t>Приложение № 12 к решению</t>
  </si>
  <si>
    <t>от 29.06.2010 № 86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</si>
</sst>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17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G3" sqref="G3:H3"/>
    </sheetView>
  </sheetViews>
  <sheetFormatPr defaultColWidth="9.00390625" defaultRowHeight="12.75"/>
  <cols>
    <col min="1" max="1" width="7.125" style="6" customWidth="1"/>
    <col min="2" max="2" width="58.125" style="6" customWidth="1"/>
    <col min="3" max="3" width="17.125" style="17" hidden="1" customWidth="1"/>
    <col min="4" max="4" width="13.875" style="6" hidden="1" customWidth="1"/>
    <col min="5" max="6" width="14.25390625" style="6" hidden="1" customWidth="1"/>
    <col min="7" max="7" width="16.125" style="6" customWidth="1"/>
    <col min="8" max="8" width="16.375" style="6" customWidth="1"/>
    <col min="9" max="16384" width="9.125" style="6" customWidth="1"/>
  </cols>
  <sheetData>
    <row r="1" spans="1:9" ht="15.75">
      <c r="A1" s="7"/>
      <c r="B1" s="8"/>
      <c r="C1" s="8"/>
      <c r="D1" s="8"/>
      <c r="E1" s="8"/>
      <c r="F1" s="8"/>
      <c r="G1" s="23" t="s">
        <v>45</v>
      </c>
      <c r="H1" s="23"/>
      <c r="I1" s="9"/>
    </row>
    <row r="2" spans="1:9" ht="15.75">
      <c r="A2" s="7"/>
      <c r="C2" s="21"/>
      <c r="D2" s="21"/>
      <c r="E2" s="21"/>
      <c r="F2" s="21"/>
      <c r="G2" s="22" t="s">
        <v>40</v>
      </c>
      <c r="H2" s="22"/>
      <c r="I2" s="21"/>
    </row>
    <row r="3" spans="1:9" ht="15.75">
      <c r="A3" s="7"/>
      <c r="C3" s="21"/>
      <c r="D3" s="21"/>
      <c r="E3" s="21"/>
      <c r="F3" s="21"/>
      <c r="G3" s="22" t="s">
        <v>46</v>
      </c>
      <c r="H3" s="22"/>
      <c r="I3" s="21"/>
    </row>
    <row r="4" spans="1:9" ht="15.75">
      <c r="A4" s="7"/>
      <c r="B4" s="12"/>
      <c r="C4" s="7"/>
      <c r="D4" s="7"/>
      <c r="E4" s="7"/>
      <c r="F4" s="7"/>
      <c r="G4" s="12"/>
      <c r="H4" s="12"/>
      <c r="I4" s="7"/>
    </row>
    <row r="5" spans="1:9" ht="15.75">
      <c r="A5" s="7"/>
      <c r="C5" s="21"/>
      <c r="D5" s="21"/>
      <c r="E5" s="21"/>
      <c r="F5" s="21"/>
      <c r="G5" s="22" t="s">
        <v>39</v>
      </c>
      <c r="H5" s="22"/>
      <c r="I5" s="21"/>
    </row>
    <row r="6" spans="1:9" ht="15.75">
      <c r="A6" s="7"/>
      <c r="C6" s="21"/>
      <c r="D6" s="21"/>
      <c r="E6" s="21"/>
      <c r="F6" s="21"/>
      <c r="G6" s="22" t="s">
        <v>40</v>
      </c>
      <c r="H6" s="22"/>
      <c r="I6" s="21"/>
    </row>
    <row r="7" spans="1:9" ht="15.75">
      <c r="A7" s="7"/>
      <c r="C7" s="21"/>
      <c r="D7" s="21"/>
      <c r="E7" s="21"/>
      <c r="F7" s="21"/>
      <c r="G7" s="22" t="s">
        <v>41</v>
      </c>
      <c r="H7" s="22"/>
      <c r="I7" s="21"/>
    </row>
    <row r="8" spans="1:8" ht="15.75">
      <c r="A8" s="7"/>
      <c r="B8" s="8"/>
      <c r="C8" s="13"/>
      <c r="D8" s="9"/>
      <c r="E8" s="9"/>
      <c r="F8" s="9"/>
      <c r="G8" s="9"/>
      <c r="H8" s="9"/>
    </row>
    <row r="9" spans="1:8" ht="15.75" customHeight="1">
      <c r="A9" s="24" t="s">
        <v>3</v>
      </c>
      <c r="B9" s="24"/>
      <c r="C9" s="24"/>
      <c r="D9" s="24"/>
      <c r="E9" s="24"/>
      <c r="F9" s="24"/>
      <c r="G9" s="24"/>
      <c r="H9" s="24"/>
    </row>
    <row r="10" spans="1:8" ht="15" customHeight="1">
      <c r="A10" s="24" t="s">
        <v>19</v>
      </c>
      <c r="B10" s="24"/>
      <c r="C10" s="24"/>
      <c r="D10" s="24"/>
      <c r="E10" s="24"/>
      <c r="F10" s="24"/>
      <c r="G10" s="24"/>
      <c r="H10" s="24"/>
    </row>
    <row r="11" spans="1:8" ht="15" customHeight="1">
      <c r="A11" s="18"/>
      <c r="B11" s="18"/>
      <c r="C11" s="18"/>
      <c r="D11" s="18"/>
      <c r="E11" s="18"/>
      <c r="F11" s="18"/>
      <c r="G11" s="18"/>
      <c r="H11" s="18"/>
    </row>
    <row r="12" spans="1:8" ht="15.75">
      <c r="A12" s="7"/>
      <c r="B12" s="8"/>
      <c r="C12" s="13"/>
      <c r="D12" s="7"/>
      <c r="E12" s="7"/>
      <c r="F12" s="7"/>
      <c r="G12" s="7"/>
      <c r="H12" s="12" t="s">
        <v>44</v>
      </c>
    </row>
    <row r="13" spans="1:8" ht="16.5" customHeight="1">
      <c r="A13" s="26" t="s">
        <v>0</v>
      </c>
      <c r="B13" s="26" t="s">
        <v>1</v>
      </c>
      <c r="C13" s="19" t="s">
        <v>13</v>
      </c>
      <c r="D13" s="20"/>
      <c r="E13" s="29" t="s">
        <v>43</v>
      </c>
      <c r="F13" s="31" t="s">
        <v>12</v>
      </c>
      <c r="G13" s="27" t="s">
        <v>13</v>
      </c>
      <c r="H13" s="26" t="s">
        <v>14</v>
      </c>
    </row>
    <row r="14" spans="1:8" ht="15.75">
      <c r="A14" s="26"/>
      <c r="B14" s="26"/>
      <c r="C14" s="15">
        <v>168</v>
      </c>
      <c r="D14" s="10" t="s">
        <v>12</v>
      </c>
      <c r="E14" s="30"/>
      <c r="F14" s="32"/>
      <c r="G14" s="28"/>
      <c r="H14" s="26"/>
    </row>
    <row r="15" spans="1:8" ht="31.5">
      <c r="A15" s="3"/>
      <c r="B15" s="11" t="s">
        <v>10</v>
      </c>
      <c r="C15" s="4">
        <f>SUM(C16:C32)</f>
        <v>3044118.1399999997</v>
      </c>
      <c r="D15" s="4">
        <f>SUM(D16:D34)</f>
        <v>237534.56000000008</v>
      </c>
      <c r="E15" s="4">
        <f>SUM(E16:E34)</f>
        <v>3281652.7000000007</v>
      </c>
      <c r="F15" s="4">
        <f>SUM(F16:F34)</f>
        <v>0</v>
      </c>
      <c r="G15" s="4">
        <f>E15+F15</f>
        <v>3281652.7000000007</v>
      </c>
      <c r="H15" s="4">
        <f>SUM(H16:H34)</f>
        <v>3336144.8000000003</v>
      </c>
    </row>
    <row r="16" spans="1:8" ht="15.75">
      <c r="A16" s="11">
        <v>1</v>
      </c>
      <c r="B16" s="2" t="s">
        <v>29</v>
      </c>
      <c r="C16" s="4">
        <v>724941.3</v>
      </c>
      <c r="D16" s="4">
        <f>E16-C16</f>
        <v>-169802.09999999998</v>
      </c>
      <c r="E16" s="4">
        <f>555172.9-33.7</f>
        <v>555139.2000000001</v>
      </c>
      <c r="F16" s="4"/>
      <c r="G16" s="4">
        <f aca="true" t="shared" si="0" ref="G16:G47">E16+F16</f>
        <v>555139.2000000001</v>
      </c>
      <c r="H16" s="5">
        <v>544560.1</v>
      </c>
    </row>
    <row r="17" spans="1:8" ht="31.5">
      <c r="A17" s="11">
        <v>2</v>
      </c>
      <c r="B17" s="1" t="s">
        <v>4</v>
      </c>
      <c r="C17" s="4">
        <v>457515.8</v>
      </c>
      <c r="D17" s="4">
        <f aca="true" t="shared" si="1" ref="D17:D34">E17-C17</f>
        <v>191949.8</v>
      </c>
      <c r="E17" s="4">
        <v>649465.6</v>
      </c>
      <c r="F17" s="4"/>
      <c r="G17" s="4">
        <f t="shared" si="0"/>
        <v>649465.6</v>
      </c>
      <c r="H17" s="5">
        <v>547073.6</v>
      </c>
    </row>
    <row r="18" spans="1:8" ht="31.5">
      <c r="A18" s="11">
        <v>3</v>
      </c>
      <c r="B18" s="1" t="s">
        <v>31</v>
      </c>
      <c r="C18" s="4">
        <v>48434</v>
      </c>
      <c r="D18" s="4">
        <f t="shared" si="1"/>
        <v>0</v>
      </c>
      <c r="E18" s="4">
        <v>48434</v>
      </c>
      <c r="F18" s="4"/>
      <c r="G18" s="4">
        <f t="shared" si="0"/>
        <v>48434</v>
      </c>
      <c r="H18" s="5">
        <v>0</v>
      </c>
    </row>
    <row r="19" spans="1:8" ht="31.5">
      <c r="A19" s="11">
        <v>4</v>
      </c>
      <c r="B19" s="1" t="s">
        <v>34</v>
      </c>
      <c r="C19" s="4">
        <v>1616.5</v>
      </c>
      <c r="D19" s="4">
        <f t="shared" si="1"/>
        <v>0</v>
      </c>
      <c r="E19" s="4">
        <v>1616.5</v>
      </c>
      <c r="F19" s="4"/>
      <c r="G19" s="4">
        <f t="shared" si="0"/>
        <v>1616.5</v>
      </c>
      <c r="H19" s="5">
        <v>0</v>
      </c>
    </row>
    <row r="20" spans="1:8" ht="15.75">
      <c r="A20" s="11">
        <v>5</v>
      </c>
      <c r="B20" s="1" t="s">
        <v>8</v>
      </c>
      <c r="C20" s="4">
        <v>89936.74</v>
      </c>
      <c r="D20" s="4">
        <f t="shared" si="1"/>
        <v>-21047.14</v>
      </c>
      <c r="E20" s="4">
        <v>68889.6</v>
      </c>
      <c r="F20" s="4"/>
      <c r="G20" s="4">
        <f t="shared" si="0"/>
        <v>68889.6</v>
      </c>
      <c r="H20" s="5">
        <v>76674.1</v>
      </c>
    </row>
    <row r="21" spans="1:8" ht="31.5">
      <c r="A21" s="11">
        <v>6</v>
      </c>
      <c r="B21" s="1" t="s">
        <v>30</v>
      </c>
      <c r="C21" s="4">
        <v>167159.5</v>
      </c>
      <c r="D21" s="4">
        <f t="shared" si="1"/>
        <v>0</v>
      </c>
      <c r="E21" s="4">
        <v>167159.5</v>
      </c>
      <c r="F21" s="4"/>
      <c r="G21" s="4">
        <f t="shared" si="0"/>
        <v>167159.5</v>
      </c>
      <c r="H21" s="5">
        <v>192458.1</v>
      </c>
    </row>
    <row r="22" spans="1:8" ht="31.5">
      <c r="A22" s="11">
        <v>7</v>
      </c>
      <c r="B22" s="1" t="s">
        <v>33</v>
      </c>
      <c r="C22" s="4">
        <v>8000</v>
      </c>
      <c r="D22" s="4">
        <f t="shared" si="1"/>
        <v>0</v>
      </c>
      <c r="E22" s="4">
        <v>8000</v>
      </c>
      <c r="F22" s="4"/>
      <c r="G22" s="4">
        <f t="shared" si="0"/>
        <v>8000</v>
      </c>
      <c r="H22" s="5">
        <v>8000</v>
      </c>
    </row>
    <row r="23" spans="1:8" ht="31.5">
      <c r="A23" s="11">
        <v>8</v>
      </c>
      <c r="B23" s="1" t="s">
        <v>42</v>
      </c>
      <c r="C23" s="4">
        <v>0</v>
      </c>
      <c r="D23" s="4">
        <f t="shared" si="1"/>
        <v>100000</v>
      </c>
      <c r="E23" s="4">
        <v>100000</v>
      </c>
      <c r="F23" s="4"/>
      <c r="G23" s="4">
        <f t="shared" si="0"/>
        <v>100000</v>
      </c>
      <c r="H23" s="5">
        <v>100000</v>
      </c>
    </row>
    <row r="24" spans="1:8" ht="31.5">
      <c r="A24" s="11">
        <v>9</v>
      </c>
      <c r="B24" s="1" t="s">
        <v>20</v>
      </c>
      <c r="C24" s="4">
        <v>197568.4</v>
      </c>
      <c r="D24" s="4">
        <f t="shared" si="1"/>
        <v>2561.399999999994</v>
      </c>
      <c r="E24" s="4">
        <f>201215.8-1086</f>
        <v>200129.8</v>
      </c>
      <c r="F24" s="4"/>
      <c r="G24" s="4">
        <f t="shared" si="0"/>
        <v>200129.8</v>
      </c>
      <c r="H24" s="5">
        <f>218406.3-1086</f>
        <v>217320.3</v>
      </c>
    </row>
    <row r="25" spans="1:8" ht="31.5">
      <c r="A25" s="11">
        <v>10</v>
      </c>
      <c r="B25" s="1" t="s">
        <v>21</v>
      </c>
      <c r="C25" s="4">
        <v>262718.83</v>
      </c>
      <c r="D25" s="4">
        <f t="shared" si="1"/>
        <v>22897.969999999972</v>
      </c>
      <c r="E25" s="4">
        <f>288716.8-3100</f>
        <v>285616.8</v>
      </c>
      <c r="F25" s="4"/>
      <c r="G25" s="4">
        <f t="shared" si="0"/>
        <v>285616.8</v>
      </c>
      <c r="H25" s="5">
        <f>310992.4-3100</f>
        <v>307892.4</v>
      </c>
    </row>
    <row r="26" spans="1:8" ht="31.5">
      <c r="A26" s="11">
        <v>11</v>
      </c>
      <c r="B26" s="1" t="s">
        <v>22</v>
      </c>
      <c r="C26" s="4">
        <v>216924.8</v>
      </c>
      <c r="D26" s="4">
        <f t="shared" si="1"/>
        <v>43126</v>
      </c>
      <c r="E26" s="4">
        <f>262998.3-2947.5</f>
        <v>260050.8</v>
      </c>
      <c r="F26" s="4"/>
      <c r="G26" s="4">
        <f t="shared" si="0"/>
        <v>260050.8</v>
      </c>
      <c r="H26" s="5">
        <f>283710.6-2947.5</f>
        <v>280763.1</v>
      </c>
    </row>
    <row r="27" spans="1:8" ht="31.5">
      <c r="A27" s="11">
        <v>12</v>
      </c>
      <c r="B27" s="1" t="s">
        <v>23</v>
      </c>
      <c r="C27" s="4">
        <v>195648.9</v>
      </c>
      <c r="D27" s="4">
        <f t="shared" si="1"/>
        <v>11965.700000000012</v>
      </c>
      <c r="E27" s="4">
        <f>210110.1-2495.5</f>
        <v>207614.6</v>
      </c>
      <c r="F27" s="4"/>
      <c r="G27" s="4">
        <f t="shared" si="0"/>
        <v>207614.6</v>
      </c>
      <c r="H27" s="5">
        <f>221509.3-2495.5</f>
        <v>219013.8</v>
      </c>
    </row>
    <row r="28" spans="1:8" ht="31.5">
      <c r="A28" s="11">
        <v>13</v>
      </c>
      <c r="B28" s="1" t="s">
        <v>24</v>
      </c>
      <c r="C28" s="4">
        <v>196375.3</v>
      </c>
      <c r="D28" s="4">
        <f t="shared" si="1"/>
        <v>11530.50000000003</v>
      </c>
      <c r="E28" s="4">
        <f>210501.2-2595.4</f>
        <v>207905.80000000002</v>
      </c>
      <c r="F28" s="4"/>
      <c r="G28" s="4">
        <f t="shared" si="0"/>
        <v>207905.80000000002</v>
      </c>
      <c r="H28" s="5">
        <f>226782.7-2595.4</f>
        <v>224187.30000000002</v>
      </c>
    </row>
    <row r="29" spans="1:8" ht="31.5">
      <c r="A29" s="11">
        <v>14</v>
      </c>
      <c r="B29" s="1" t="s">
        <v>25</v>
      </c>
      <c r="C29" s="4">
        <v>185646.3</v>
      </c>
      <c r="D29" s="4">
        <f t="shared" si="1"/>
        <v>9432.400000000023</v>
      </c>
      <c r="E29" s="4">
        <f>197215.6-2136.9</f>
        <v>195078.7</v>
      </c>
      <c r="F29" s="4"/>
      <c r="G29" s="4">
        <f t="shared" si="0"/>
        <v>195078.7</v>
      </c>
      <c r="H29" s="5">
        <f>212127.1-2136.9</f>
        <v>209990.2</v>
      </c>
    </row>
    <row r="30" spans="1:8" ht="31.5">
      <c r="A30" s="11">
        <v>15</v>
      </c>
      <c r="B30" s="1" t="s">
        <v>26</v>
      </c>
      <c r="C30" s="4">
        <v>181812.4</v>
      </c>
      <c r="D30" s="4">
        <f t="shared" si="1"/>
        <v>32757.00000000003</v>
      </c>
      <c r="E30" s="4">
        <f>216449.2-1879.8</f>
        <v>214569.40000000002</v>
      </c>
      <c r="F30" s="4"/>
      <c r="G30" s="4">
        <f t="shared" si="0"/>
        <v>214569.40000000002</v>
      </c>
      <c r="H30" s="5">
        <f>232727.8-1879.8</f>
        <v>230848</v>
      </c>
    </row>
    <row r="31" spans="1:8" ht="15.75">
      <c r="A31" s="11">
        <v>16</v>
      </c>
      <c r="B31" s="1" t="s">
        <v>27</v>
      </c>
      <c r="C31" s="4">
        <v>54932.17</v>
      </c>
      <c r="D31" s="4">
        <f t="shared" si="1"/>
        <v>-8994.970000000001</v>
      </c>
      <c r="E31" s="4">
        <f>46561-623.8</f>
        <v>45937.2</v>
      </c>
      <c r="F31" s="4"/>
      <c r="G31" s="4">
        <f t="shared" si="0"/>
        <v>45937.2</v>
      </c>
      <c r="H31" s="5">
        <f>47730-623.8</f>
        <v>47106.2</v>
      </c>
    </row>
    <row r="32" spans="1:8" ht="15.75">
      <c r="A32" s="11">
        <v>17</v>
      </c>
      <c r="B32" s="1" t="s">
        <v>9</v>
      </c>
      <c r="C32" s="4">
        <v>54887.2</v>
      </c>
      <c r="D32" s="4">
        <f t="shared" si="1"/>
        <v>0</v>
      </c>
      <c r="E32" s="4">
        <v>54887.2</v>
      </c>
      <c r="F32" s="4"/>
      <c r="G32" s="4">
        <f t="shared" si="0"/>
        <v>54887.2</v>
      </c>
      <c r="H32" s="5">
        <v>124599.6</v>
      </c>
    </row>
    <row r="33" spans="1:8" ht="47.25">
      <c r="A33" s="11">
        <v>18</v>
      </c>
      <c r="B33" s="14" t="s">
        <v>15</v>
      </c>
      <c r="C33" s="4">
        <v>0</v>
      </c>
      <c r="D33" s="4">
        <f t="shared" si="1"/>
        <v>8500</v>
      </c>
      <c r="E33" s="4">
        <v>8500</v>
      </c>
      <c r="F33" s="4"/>
      <c r="G33" s="4">
        <f t="shared" si="0"/>
        <v>8500</v>
      </c>
      <c r="H33" s="5">
        <v>3000</v>
      </c>
    </row>
    <row r="34" spans="1:8" ht="47.25">
      <c r="A34" s="11">
        <v>19</v>
      </c>
      <c r="B34" s="14" t="s">
        <v>16</v>
      </c>
      <c r="C34" s="4">
        <v>0</v>
      </c>
      <c r="D34" s="4">
        <f t="shared" si="1"/>
        <v>2658</v>
      </c>
      <c r="E34" s="4">
        <v>2658</v>
      </c>
      <c r="F34" s="4"/>
      <c r="G34" s="4">
        <f t="shared" si="0"/>
        <v>2658</v>
      </c>
      <c r="H34" s="5">
        <v>2658</v>
      </c>
    </row>
    <row r="35" spans="1:8" ht="15.75">
      <c r="A35" s="11"/>
      <c r="B35" s="11" t="s">
        <v>11</v>
      </c>
      <c r="C35" s="4">
        <f>SUM(C36:C41)</f>
        <v>171847</v>
      </c>
      <c r="D35" s="4">
        <f>SUM(D36:D46)</f>
        <v>144810.4</v>
      </c>
      <c r="E35" s="4">
        <f>SUM(E36:E46)</f>
        <v>316657.4</v>
      </c>
      <c r="F35" s="4">
        <f>SUM(F36:F46)</f>
        <v>47478.347</v>
      </c>
      <c r="G35" s="4">
        <f t="shared" si="0"/>
        <v>364135.74700000003</v>
      </c>
      <c r="H35" s="4">
        <f>SUM(H36:H46)</f>
        <v>229681.09999999998</v>
      </c>
    </row>
    <row r="36" spans="1:8" ht="31.5">
      <c r="A36" s="11">
        <v>1</v>
      </c>
      <c r="B36" s="1" t="s">
        <v>35</v>
      </c>
      <c r="C36" s="4">
        <v>150000</v>
      </c>
      <c r="D36" s="4">
        <f>E36-C36</f>
        <v>-1400</v>
      </c>
      <c r="E36" s="4">
        <v>148600</v>
      </c>
      <c r="F36" s="4"/>
      <c r="G36" s="4">
        <f t="shared" si="0"/>
        <v>148600</v>
      </c>
      <c r="H36" s="5">
        <v>148600</v>
      </c>
    </row>
    <row r="37" spans="1:8" ht="31.5" hidden="1">
      <c r="A37" s="11">
        <v>2</v>
      </c>
      <c r="B37" s="2" t="s">
        <v>5</v>
      </c>
      <c r="C37" s="4">
        <v>0</v>
      </c>
      <c r="D37" s="4">
        <f aca="true" t="shared" si="2" ref="D37:D46">E37-C37</f>
        <v>0</v>
      </c>
      <c r="E37" s="4">
        <v>0</v>
      </c>
      <c r="F37" s="4"/>
      <c r="G37" s="4">
        <f t="shared" si="0"/>
        <v>0</v>
      </c>
      <c r="H37" s="5"/>
    </row>
    <row r="38" spans="1:8" ht="47.25" hidden="1">
      <c r="A38" s="11">
        <v>3</v>
      </c>
      <c r="B38" s="1" t="s">
        <v>7</v>
      </c>
      <c r="C38" s="4">
        <v>0</v>
      </c>
      <c r="D38" s="4">
        <f t="shared" si="2"/>
        <v>0</v>
      </c>
      <c r="E38" s="4">
        <v>0</v>
      </c>
      <c r="F38" s="4"/>
      <c r="G38" s="4">
        <f t="shared" si="0"/>
        <v>0</v>
      </c>
      <c r="H38" s="5"/>
    </row>
    <row r="39" spans="1:8" ht="47.25">
      <c r="A39" s="11">
        <v>2</v>
      </c>
      <c r="B39" s="1" t="s">
        <v>6</v>
      </c>
      <c r="C39" s="4">
        <v>5800</v>
      </c>
      <c r="D39" s="4">
        <f t="shared" si="2"/>
        <v>0</v>
      </c>
      <c r="E39" s="4">
        <v>5800</v>
      </c>
      <c r="F39" s="4">
        <v>47478.347</v>
      </c>
      <c r="G39" s="4">
        <f t="shared" si="0"/>
        <v>53278.347</v>
      </c>
      <c r="H39" s="5">
        <v>0</v>
      </c>
    </row>
    <row r="40" spans="1:8" ht="47.25">
      <c r="A40" s="11">
        <v>3</v>
      </c>
      <c r="B40" s="1" t="s">
        <v>36</v>
      </c>
      <c r="C40" s="4">
        <v>5329</v>
      </c>
      <c r="D40" s="4">
        <f t="shared" si="2"/>
        <v>0</v>
      </c>
      <c r="E40" s="4">
        <v>5329</v>
      </c>
      <c r="F40" s="4"/>
      <c r="G40" s="4">
        <f t="shared" si="0"/>
        <v>5329</v>
      </c>
      <c r="H40" s="5">
        <v>0</v>
      </c>
    </row>
    <row r="41" spans="1:8" ht="15.75">
      <c r="A41" s="11">
        <v>4</v>
      </c>
      <c r="B41" s="16" t="s">
        <v>37</v>
      </c>
      <c r="C41" s="4">
        <v>10718</v>
      </c>
      <c r="D41" s="4">
        <f t="shared" si="2"/>
        <v>0</v>
      </c>
      <c r="E41" s="4">
        <v>10718</v>
      </c>
      <c r="F41" s="4"/>
      <c r="G41" s="4">
        <f t="shared" si="0"/>
        <v>10718</v>
      </c>
      <c r="H41" s="5">
        <v>10718</v>
      </c>
    </row>
    <row r="42" spans="1:8" ht="31.5">
      <c r="A42" s="11">
        <v>5</v>
      </c>
      <c r="B42" s="14" t="s">
        <v>17</v>
      </c>
      <c r="C42" s="4">
        <v>0</v>
      </c>
      <c r="D42" s="4">
        <f t="shared" si="2"/>
        <v>79447.4</v>
      </c>
      <c r="E42" s="4">
        <v>79447.4</v>
      </c>
      <c r="F42" s="4"/>
      <c r="G42" s="4">
        <f t="shared" si="0"/>
        <v>79447.4</v>
      </c>
      <c r="H42" s="5">
        <v>0</v>
      </c>
    </row>
    <row r="43" spans="1:8" ht="15.75">
      <c r="A43" s="11">
        <v>6</v>
      </c>
      <c r="B43" s="14" t="s">
        <v>28</v>
      </c>
      <c r="C43" s="4">
        <v>0</v>
      </c>
      <c r="D43" s="4">
        <f t="shared" si="2"/>
        <v>5686.7</v>
      </c>
      <c r="E43" s="4">
        <v>5686.7</v>
      </c>
      <c r="F43" s="4"/>
      <c r="G43" s="4">
        <f t="shared" si="0"/>
        <v>5686.7</v>
      </c>
      <c r="H43" s="5">
        <v>5686.8</v>
      </c>
    </row>
    <row r="44" spans="1:8" ht="15.75">
      <c r="A44" s="11">
        <v>7</v>
      </c>
      <c r="B44" s="14" t="s">
        <v>18</v>
      </c>
      <c r="C44" s="4">
        <v>0</v>
      </c>
      <c r="D44" s="4">
        <f t="shared" si="2"/>
        <v>12011.4</v>
      </c>
      <c r="E44" s="4">
        <v>12011.4</v>
      </c>
      <c r="F44" s="4"/>
      <c r="G44" s="4">
        <f t="shared" si="0"/>
        <v>12011.4</v>
      </c>
      <c r="H44" s="5">
        <v>12011.4</v>
      </c>
    </row>
    <row r="45" spans="1:8" ht="63">
      <c r="A45" s="11">
        <v>8</v>
      </c>
      <c r="B45" s="14" t="s">
        <v>38</v>
      </c>
      <c r="C45" s="4">
        <v>0</v>
      </c>
      <c r="D45" s="4">
        <f t="shared" si="2"/>
        <v>32200</v>
      </c>
      <c r="E45" s="4">
        <v>32200</v>
      </c>
      <c r="F45" s="4"/>
      <c r="G45" s="4">
        <f t="shared" si="0"/>
        <v>32200</v>
      </c>
      <c r="H45" s="5">
        <v>35800</v>
      </c>
    </row>
    <row r="46" spans="1:8" ht="31.5">
      <c r="A46" s="11">
        <v>9</v>
      </c>
      <c r="B46" s="14" t="s">
        <v>32</v>
      </c>
      <c r="C46" s="4"/>
      <c r="D46" s="4">
        <f t="shared" si="2"/>
        <v>16864.9</v>
      </c>
      <c r="E46" s="4">
        <f>1924.9+120+410+1005+480+520+1260+2180+140+830+1500+1500+1500+1500+1500+495</f>
        <v>16864.9</v>
      </c>
      <c r="F46" s="4"/>
      <c r="G46" s="4">
        <f t="shared" si="0"/>
        <v>16864.9</v>
      </c>
      <c r="H46" s="5">
        <f>1879.9+120+160+1370+790+730+2070+2010+130+1500+1500+1500+1500+1500+105</f>
        <v>16864.9</v>
      </c>
    </row>
    <row r="47" spans="1:8" ht="15.75">
      <c r="A47" s="25" t="s">
        <v>2</v>
      </c>
      <c r="B47" s="25"/>
      <c r="C47" s="4">
        <f>C15+C35</f>
        <v>3215965.1399999997</v>
      </c>
      <c r="D47" s="4">
        <f>D15+D35</f>
        <v>382344.9600000001</v>
      </c>
      <c r="E47" s="4">
        <f>E15+E35</f>
        <v>3598310.1000000006</v>
      </c>
      <c r="F47" s="4">
        <f>F15+F35</f>
        <v>47478.347</v>
      </c>
      <c r="G47" s="4">
        <f t="shared" si="0"/>
        <v>3645788.4470000006</v>
      </c>
      <c r="H47" s="4">
        <f>H15+H35</f>
        <v>3565825.9000000004</v>
      </c>
    </row>
  </sheetData>
  <sheetProtection password="CF5C" sheet="1" objects="1" scenarios="1"/>
  <mergeCells count="15">
    <mergeCell ref="A9:H9"/>
    <mergeCell ref="A10:H10"/>
    <mergeCell ref="A47:B47"/>
    <mergeCell ref="A13:A14"/>
    <mergeCell ref="B13:B14"/>
    <mergeCell ref="H13:H14"/>
    <mergeCell ref="G13:G14"/>
    <mergeCell ref="E13:E14"/>
    <mergeCell ref="F13:F14"/>
    <mergeCell ref="G2:H2"/>
    <mergeCell ref="G1:H1"/>
    <mergeCell ref="G7:H7"/>
    <mergeCell ref="G6:H6"/>
    <mergeCell ref="G5:H5"/>
    <mergeCell ref="G3:H3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2010-06-04T11:03:59Z</cp:lastPrinted>
  <dcterms:created xsi:type="dcterms:W3CDTF">2008-09-20T09:53:36Z</dcterms:created>
  <dcterms:modified xsi:type="dcterms:W3CDTF">2010-06-30T09:40:33Z</dcterms:modified>
  <cp:category/>
  <cp:version/>
  <cp:contentType/>
  <cp:contentStatus/>
</cp:coreProperties>
</file>