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4865" windowHeight="8580" tabRatio="729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<sst xmlns="http://schemas.openxmlformats.org/spreadsheetml/2006/main" count="80" uniqueCount="80">
  <si>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1 14 01000 00 0000 410</t>
  </si>
  <si>
    <t>1 16 00000 00 0000 000</t>
  </si>
  <si>
    <t>2 00 00000 00 0000 000</t>
  </si>
  <si>
    <t>БЕЗВОЗМЕЗДНЫЕ ПОСТУПЛЕНИЯ</t>
  </si>
  <si>
    <t>ИТОГО ДОХОДОВ:</t>
  </si>
  <si>
    <t>1 00 00000 00 0000 000</t>
  </si>
  <si>
    <t>1 06 01000 00 0000 110</t>
  </si>
  <si>
    <t>Налог на имущество физических лиц</t>
  </si>
  <si>
    <t>1 11 05000 00 0000 120</t>
  </si>
  <si>
    <t>1 11 07000 00 0000 120</t>
  </si>
  <si>
    <t>Платежи от государственных и муниципальных унитарных предприятий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</si>
  <si>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 государственных и муниципальных унитарных предприятий, в том числе казенных) </t>
  </si>
  <si>
    <t>1 14 02000 00 0000 000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</si>
  <si>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</si>
  <si>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</si>
  <si>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2 02 04000 00 0000 151</t>
  </si>
  <si>
    <t>ГОСУДАРСТВЕННАЯ ПОШЛИНА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</si>
  <si>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</si>
  <si>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2 02 03000 00 0000 151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</si>
  <si>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</si>
  <si>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</si>
  <si>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</si>
  <si>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2 02 02000 00 0000 151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</si>
  <si>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</si>
  <si>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</si>
  <si>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</si>
  <si>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</si>
  <si>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</si>
  <si>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</si>
  <si>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</si>
  <si>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</si>
  <si>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</si>
  <si>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</si>
  <si>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</si>
  <si>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</si>
  <si>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</si>
  <si>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</si>
  <si>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</si>
  <si>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</si>
  <si>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</si>
  <si>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>ШТРАФЫ, САНКЦИИ, ВОЗМЕЩЕНИЕ УЩЕРБА</t>
  </si>
  <si>
    <t>1 14 00000 00 0000 000</t>
  </si>
  <si>
    <t>ДОХОДЫ ОТ ПРОДАЖИ МАТЕРИАЛЬНЫХ И НЕМАТЕРИАЛЬНЫХ АКТИВОВ</t>
  </si>
  <si>
    <t>Доходы от продажи квартир</t>
  </si>
  <si>
    <t>Код</t>
  </si>
  <si>
    <t>Налог на доходы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</si>
  <si>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</si>
  <si>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</si>
  <si>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1 06 02000 02 0000 110</t>
  </si>
  <si>
    <t>1 06 04000 02 0000 110</t>
  </si>
  <si>
    <t>Транспортный налог</t>
  </si>
  <si>
    <t>Налог на имущество организаций</t>
  </si>
  <si>
    <t>2 02 01000 00 0000 151</t>
  </si>
  <si>
    <t>Дотации бюджетам субъектов Российской Федерации и муниципальных образований</t>
  </si>
  <si>
    <t>ПРОЧИЕ НЕНАЛОГОВЫЕ ДОХОДЫ</t>
  </si>
  <si>
    <t>изменения</t>
  </si>
  <si>
    <t>с учетом изменений</t>
  </si>
  <si>
    <t>2011 год</t>
  </si>
  <si>
    <t>НАЛОГОВЫЕ И НЕНАЛОГОВЫЕ ДОХОДЫ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</si>
  <si>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</si>
  <si>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Наименование кода группы, подгруппы, статьи классификации доходов</t>
  </si>
  <si>
    <t>Пермской городской Думы</t>
  </si>
  <si>
    <t>ДОХОДЫ БЮДЖЕТА ГОРОДА ПЕРМИ НА 2011 ГОД</t>
  </si>
  <si>
    <t>решение  Думы № 113 от 24.08.2010</t>
  </si>
  <si>
    <t>1 12 01000 01 0000 120</t>
  </si>
  <si>
    <t>1 13  03000 00 0000 130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</si>
  <si>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</si>
  <si>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</si>
  <si>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1 17 05000 00 0000 180</t>
  </si>
  <si>
    <t>1 17 00000 00 0000 000</t>
  </si>
  <si>
    <t>Прочие неналоговые доходы</t>
  </si>
  <si>
    <t>Прочие доходы от оказания платных услуг и компенсации затрат государства</t>
  </si>
  <si>
    <t>1 13  00000 00 0000 000</t>
  </si>
  <si>
    <t>ДОХОДЫ ОТ ОКАЗАНИЯ ПЛАТНЫХ УСЛУГ И КОМПЕНСАЦИИ ЗАТРАТ ГОСУДАРСТВА</t>
  </si>
  <si>
    <t xml:space="preserve">Плата за негативное воздействие на окружающую среду </t>
  </si>
  <si>
    <t>1 12 00000 00 0000 000</t>
  </si>
  <si>
    <t>ПЛАТЕЖИ ПРИ ПОЛЬЗОВАНИИ ПРИРОДНЫМИ РЕСУРСАМИ</t>
  </si>
  <si>
    <t>тыс.руб.</t>
  </si>
  <si>
    <t>Приложение № 1 к решению</t>
  </si>
  <si>
    <t>от 30.11.2010 № 200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</si>
</sst>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"/>
    <numFmt numFmtId="178" formatCode="0.0000000"/>
    <numFmt numFmtId="179" formatCode="#,##0.0000"/>
  </numFmts>
  <fonts count="23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justify" wrapText="1"/>
    </xf>
    <xf numFmtId="0" fontId="0" fillId="0" borderId="0" xfId="0" applyFont="1" applyFill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164" fontId="2" fillId="0" borderId="17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2" fillId="0" borderId="13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69" fontId="2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justify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9" fontId="2" fillId="0" borderId="24" xfId="0" applyNumberFormat="1" applyFont="1" applyFill="1" applyBorder="1" applyAlignment="1">
      <alignment horizontal="center" vertical="center" wrapText="1"/>
    </xf>
    <xf numFmtId="169" fontId="0" fillId="0" borderId="25" xfId="0" applyNumberFormat="1" applyFill="1" applyBorder="1" applyAlignment="1">
      <alignment horizontal="center" vertical="center" wrapText="1"/>
    </xf>
    <xf numFmtId="169" fontId="2" fillId="0" borderId="26" xfId="0" applyNumberFormat="1" applyFont="1" applyFill="1" applyBorder="1" applyAlignment="1">
      <alignment horizontal="center" vertical="center" wrapText="1"/>
    </xf>
    <xf numFmtId="169" fontId="0" fillId="0" borderId="27" xfId="0" applyNumberForma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5" sqref="B15"/>
    </sheetView>
  </sheetViews>
  <sheetFormatPr defaultColWidth="9.00390625" defaultRowHeight="15.75"/>
  <cols>
    <col min="1" max="1" width="21.375" style="8" customWidth="1"/>
    <col min="2" max="2" width="67.00390625" style="6" customWidth="1"/>
    <col min="3" max="3" width="14.00390625" style="16" hidden="1" customWidth="1"/>
    <col min="4" max="4" width="15.625" style="29" customWidth="1"/>
    <col min="5" max="5" width="16.375" style="29" customWidth="1"/>
    <col min="6" max="16384" width="9.00390625" style="5" customWidth="1"/>
  </cols>
  <sheetData>
    <row r="1" spans="3:5" ht="15.75">
      <c r="C1" s="17"/>
      <c r="E1" s="30" t="s">
        <v>78</v>
      </c>
    </row>
    <row r="2" spans="3:5" ht="15.75">
      <c r="C2" s="17"/>
      <c r="E2" s="30" t="s">
        <v>61</v>
      </c>
    </row>
    <row r="3" spans="3:5" ht="15.75">
      <c r="C3" s="17"/>
      <c r="E3" s="30" t="s">
        <v>79</v>
      </c>
    </row>
    <row r="4" spans="3:5" ht="15.75">
      <c r="C4" s="18"/>
      <c r="E4" s="30"/>
    </row>
    <row r="5" spans="1:5" ht="15.75" customHeight="1">
      <c r="A5" s="37" t="s">
        <v>62</v>
      </c>
      <c r="B5" s="37"/>
      <c r="C5" s="37"/>
      <c r="D5" s="37"/>
      <c r="E5" s="37"/>
    </row>
    <row r="6" spans="1:5" ht="15.75" customHeight="1">
      <c r="A6" s="7"/>
      <c r="B6" s="7"/>
      <c r="C6" s="7"/>
      <c r="D6" s="7"/>
      <c r="E6" s="7"/>
    </row>
    <row r="7" spans="1:5" ht="16.5" customHeight="1" thickBot="1">
      <c r="A7" s="7"/>
      <c r="B7" s="7"/>
      <c r="C7" s="19"/>
      <c r="E7" s="31" t="s">
        <v>77</v>
      </c>
    </row>
    <row r="8" spans="1:5" ht="15.75" customHeight="1">
      <c r="A8" s="38" t="s">
        <v>44</v>
      </c>
      <c r="B8" s="41" t="s">
        <v>60</v>
      </c>
      <c r="C8" s="50" t="s">
        <v>57</v>
      </c>
      <c r="D8" s="51"/>
      <c r="E8" s="52"/>
    </row>
    <row r="9" spans="1:5" ht="25.5" customHeight="1">
      <c r="A9" s="39"/>
      <c r="B9" s="42"/>
      <c r="C9" s="44" t="s">
        <v>63</v>
      </c>
      <c r="D9" s="46" t="s">
        <v>55</v>
      </c>
      <c r="E9" s="48" t="s">
        <v>56</v>
      </c>
    </row>
    <row r="10" spans="1:5" ht="34.5" customHeight="1" thickBot="1">
      <c r="A10" s="40"/>
      <c r="B10" s="43"/>
      <c r="C10" s="45"/>
      <c r="D10" s="47"/>
      <c r="E10" s="49"/>
    </row>
    <row r="11" spans="1:5" s="4" customFormat="1" ht="15.75">
      <c r="A11" s="20" t="s">
        <v>5</v>
      </c>
      <c r="B11" s="21" t="s">
        <v>58</v>
      </c>
      <c r="C11" s="26">
        <f>C12+C14+C17+C22+C23+C28+C30+C32+C36+C37</f>
        <v>17701218.099999998</v>
      </c>
      <c r="D11" s="32">
        <f aca="true" t="shared" si="0" ref="D11:D22">E11-C11</f>
        <v>-286384.299999997</v>
      </c>
      <c r="E11" s="32">
        <f>E12+E14+E17+E22+E23+E28+E30+E32+E36+E37</f>
        <v>17414833.8</v>
      </c>
    </row>
    <row r="12" spans="1:5" ht="15.75">
      <c r="A12" s="22" t="s">
        <v>23</v>
      </c>
      <c r="B12" s="1" t="s">
        <v>24</v>
      </c>
      <c r="C12" s="12">
        <f>C13</f>
        <v>6124018.6</v>
      </c>
      <c r="D12" s="33">
        <f t="shared" si="0"/>
        <v>658857.5</v>
      </c>
      <c r="E12" s="33">
        <f>E13</f>
        <v>6782876.1</v>
      </c>
    </row>
    <row r="13" spans="1:5" ht="18" customHeight="1">
      <c r="A13" s="22" t="s">
        <v>25</v>
      </c>
      <c r="B13" s="1" t="s">
        <v>45</v>
      </c>
      <c r="C13" s="12">
        <v>6124018.6</v>
      </c>
      <c r="D13" s="33">
        <f t="shared" si="0"/>
        <v>658857.5</v>
      </c>
      <c r="E13" s="33">
        <v>6782876.1</v>
      </c>
    </row>
    <row r="14" spans="1:5" ht="15.75">
      <c r="A14" s="22" t="s">
        <v>26</v>
      </c>
      <c r="B14" s="1" t="s">
        <v>27</v>
      </c>
      <c r="C14" s="12">
        <f>C15+C16</f>
        <v>460768.1</v>
      </c>
      <c r="D14" s="33">
        <f t="shared" si="0"/>
        <v>23428.600000000035</v>
      </c>
      <c r="E14" s="33">
        <f>E15+E16</f>
        <v>484196.7</v>
      </c>
    </row>
    <row r="15" spans="1:5" ht="15.75">
      <c r="A15" s="22" t="s">
        <v>28</v>
      </c>
      <c r="B15" s="11" t="s">
        <v>29</v>
      </c>
      <c r="C15" s="14">
        <v>460300.8</v>
      </c>
      <c r="D15" s="33">
        <f t="shared" si="0"/>
        <v>23243.20000000001</v>
      </c>
      <c r="E15" s="34">
        <f>472937+10607</f>
        <v>483544</v>
      </c>
    </row>
    <row r="16" spans="1:5" ht="15.75">
      <c r="A16" s="22" t="s">
        <v>30</v>
      </c>
      <c r="B16" s="11" t="s">
        <v>31</v>
      </c>
      <c r="C16" s="12">
        <v>467.3</v>
      </c>
      <c r="D16" s="33">
        <f t="shared" si="0"/>
        <v>185.39999999999992</v>
      </c>
      <c r="E16" s="33">
        <f>647.3+5.4</f>
        <v>652.6999999999999</v>
      </c>
    </row>
    <row r="17" spans="1:5" ht="15.75">
      <c r="A17" s="22" t="s">
        <v>32</v>
      </c>
      <c r="B17" s="1" t="s">
        <v>33</v>
      </c>
      <c r="C17" s="12">
        <f>C18+C19+C20+C21</f>
        <v>7460493.9</v>
      </c>
      <c r="D17" s="33">
        <f t="shared" si="0"/>
        <v>-348539.10000000056</v>
      </c>
      <c r="E17" s="33">
        <f>E18+E19+E20+E21</f>
        <v>7111954.8</v>
      </c>
    </row>
    <row r="18" spans="1:5" ht="15.75">
      <c r="A18" s="22" t="s">
        <v>6</v>
      </c>
      <c r="B18" s="11" t="s">
        <v>7</v>
      </c>
      <c r="C18" s="12">
        <v>211004</v>
      </c>
      <c r="D18" s="33">
        <f t="shared" si="0"/>
        <v>-157658</v>
      </c>
      <c r="E18" s="33">
        <v>53346</v>
      </c>
    </row>
    <row r="19" spans="1:5" ht="15.75">
      <c r="A19" s="22" t="s">
        <v>48</v>
      </c>
      <c r="B19" s="1" t="s">
        <v>51</v>
      </c>
      <c r="C19" s="12">
        <v>2730276.2</v>
      </c>
      <c r="D19" s="33">
        <f t="shared" si="0"/>
        <v>21774.19999999972</v>
      </c>
      <c r="E19" s="33">
        <f>2721742.1+30308.3</f>
        <v>2752050.4</v>
      </c>
    </row>
    <row r="20" spans="1:5" ht="15.75">
      <c r="A20" s="22" t="s">
        <v>49</v>
      </c>
      <c r="B20" s="1" t="s">
        <v>50</v>
      </c>
      <c r="C20" s="12">
        <v>912071.2</v>
      </c>
      <c r="D20" s="33">
        <f t="shared" si="0"/>
        <v>-9997.800000000047</v>
      </c>
      <c r="E20" s="33">
        <f>198120.2+703953.2</f>
        <v>902073.3999999999</v>
      </c>
    </row>
    <row r="21" spans="1:5" ht="15.75">
      <c r="A21" s="22" t="s">
        <v>34</v>
      </c>
      <c r="B21" s="1" t="s">
        <v>35</v>
      </c>
      <c r="C21" s="12">
        <v>3607142.5</v>
      </c>
      <c r="D21" s="33">
        <f t="shared" si="0"/>
        <v>-202657.5</v>
      </c>
      <c r="E21" s="33">
        <v>3404485</v>
      </c>
    </row>
    <row r="22" spans="1:5" ht="15.75">
      <c r="A22" s="22" t="s">
        <v>36</v>
      </c>
      <c r="B22" s="1" t="s">
        <v>16</v>
      </c>
      <c r="C22" s="12">
        <v>341861.6</v>
      </c>
      <c r="D22" s="33">
        <f t="shared" si="0"/>
        <v>592.9000000000233</v>
      </c>
      <c r="E22" s="33">
        <v>342454.5</v>
      </c>
    </row>
    <row r="23" spans="1:5" ht="31.5">
      <c r="A23" s="22" t="s">
        <v>37</v>
      </c>
      <c r="B23" s="1" t="s">
        <v>38</v>
      </c>
      <c r="C23" s="12">
        <f>C25+C26+C27</f>
        <v>1010733.6</v>
      </c>
      <c r="D23" s="33">
        <f aca="true" t="shared" si="1" ref="D23:D36">E23-C23</f>
        <v>29295.300000000047</v>
      </c>
      <c r="E23" s="33">
        <f>E24+E25+E26+E27</f>
        <v>1040028.9</v>
      </c>
    </row>
    <row r="24" spans="1:5" ht="63">
      <c r="A24" s="27" t="s">
        <v>66</v>
      </c>
      <c r="B24" s="28" t="s">
        <v>67</v>
      </c>
      <c r="C24" s="12"/>
      <c r="D24" s="33">
        <f t="shared" si="1"/>
        <v>433.9</v>
      </c>
      <c r="E24" s="33">
        <v>433.9</v>
      </c>
    </row>
    <row r="25" spans="1:5" ht="78.75">
      <c r="A25" s="22" t="s">
        <v>8</v>
      </c>
      <c r="B25" s="1" t="s">
        <v>46</v>
      </c>
      <c r="C25" s="12">
        <v>881589.1</v>
      </c>
      <c r="D25" s="33">
        <f t="shared" si="1"/>
        <v>-18269</v>
      </c>
      <c r="E25" s="33">
        <f>405179.2+37924.1+420216.8</f>
        <v>863320.1</v>
      </c>
    </row>
    <row r="26" spans="1:5" ht="15.75">
      <c r="A26" s="22" t="s">
        <v>9</v>
      </c>
      <c r="B26" s="1" t="s">
        <v>10</v>
      </c>
      <c r="C26" s="12">
        <v>2517.8</v>
      </c>
      <c r="D26" s="33">
        <f t="shared" si="1"/>
        <v>1169.1999999999998</v>
      </c>
      <c r="E26" s="33">
        <f>3671.6+15.4</f>
        <v>3687</v>
      </c>
    </row>
    <row r="27" spans="1:5" ht="63">
      <c r="A27" s="22" t="s">
        <v>39</v>
      </c>
      <c r="B27" s="1" t="s">
        <v>11</v>
      </c>
      <c r="C27" s="12">
        <v>126626.7</v>
      </c>
      <c r="D27" s="33">
        <f t="shared" si="1"/>
        <v>45961.200000000026</v>
      </c>
      <c r="E27" s="33">
        <f>171568.7+1019.2</f>
        <v>172587.90000000002</v>
      </c>
    </row>
    <row r="28" spans="1:5" ht="15.75">
      <c r="A28" s="15" t="s">
        <v>75</v>
      </c>
      <c r="B28" s="1" t="s">
        <v>76</v>
      </c>
      <c r="C28" s="12">
        <f>C29</f>
        <v>14820.9</v>
      </c>
      <c r="D28" s="33">
        <f t="shared" si="1"/>
        <v>-3209.199999999999</v>
      </c>
      <c r="E28" s="33">
        <f>E29</f>
        <v>11611.7</v>
      </c>
    </row>
    <row r="29" spans="1:5" ht="15.75">
      <c r="A29" s="15" t="s">
        <v>64</v>
      </c>
      <c r="B29" s="1" t="s">
        <v>74</v>
      </c>
      <c r="C29" s="12">
        <v>14820.9</v>
      </c>
      <c r="D29" s="33">
        <f>E29-C29</f>
        <v>-3209.199999999999</v>
      </c>
      <c r="E29" s="33">
        <f>11515.5+11611.7-11515.5</f>
        <v>11611.7</v>
      </c>
    </row>
    <row r="30" spans="1:5" ht="31.5">
      <c r="A30" s="15" t="s">
        <v>72</v>
      </c>
      <c r="B30" s="1" t="s">
        <v>73</v>
      </c>
      <c r="C30" s="12">
        <f>C31</f>
        <v>2180</v>
      </c>
      <c r="D30" s="33">
        <f t="shared" si="1"/>
        <v>516</v>
      </c>
      <c r="E30" s="33">
        <f>E31</f>
        <v>2696</v>
      </c>
    </row>
    <row r="31" spans="1:5" ht="15.75" customHeight="1">
      <c r="A31" s="15" t="s">
        <v>65</v>
      </c>
      <c r="B31" s="1" t="s">
        <v>71</v>
      </c>
      <c r="C31" s="12">
        <v>2180</v>
      </c>
      <c r="D31" s="33">
        <f>E31-C31</f>
        <v>516</v>
      </c>
      <c r="E31" s="33">
        <v>2696</v>
      </c>
    </row>
    <row r="32" spans="1:5" ht="31.5">
      <c r="A32" s="22" t="s">
        <v>41</v>
      </c>
      <c r="B32" s="1" t="s">
        <v>42</v>
      </c>
      <c r="C32" s="12">
        <f>C34+C33+C35</f>
        <v>1672711.4000000001</v>
      </c>
      <c r="D32" s="33">
        <f t="shared" si="1"/>
        <v>-315128.40000000014</v>
      </c>
      <c r="E32" s="33">
        <f>E34+E33+E35</f>
        <v>1357583</v>
      </c>
    </row>
    <row r="33" spans="1:5" ht="15.75">
      <c r="A33" s="22" t="s">
        <v>0</v>
      </c>
      <c r="B33" s="1" t="s">
        <v>43</v>
      </c>
      <c r="C33" s="12">
        <v>389.3</v>
      </c>
      <c r="D33" s="33">
        <f t="shared" si="1"/>
        <v>0</v>
      </c>
      <c r="E33" s="33">
        <v>389.3</v>
      </c>
    </row>
    <row r="34" spans="1:5" ht="63">
      <c r="A34" s="22" t="s">
        <v>12</v>
      </c>
      <c r="B34" s="1" t="s">
        <v>17</v>
      </c>
      <c r="C34" s="14">
        <v>1509988.6</v>
      </c>
      <c r="D34" s="33">
        <f t="shared" si="1"/>
        <v>-347005.2000000002</v>
      </c>
      <c r="E34" s="34">
        <f>647851.3+515132.1</f>
        <v>1162983.4</v>
      </c>
    </row>
    <row r="35" spans="1:5" ht="47.25">
      <c r="A35" s="22" t="s">
        <v>47</v>
      </c>
      <c r="B35" s="1" t="s">
        <v>59</v>
      </c>
      <c r="C35" s="12">
        <v>162333.5</v>
      </c>
      <c r="D35" s="33">
        <f t="shared" si="1"/>
        <v>31876.79999999999</v>
      </c>
      <c r="E35" s="33">
        <v>194210.3</v>
      </c>
    </row>
    <row r="36" spans="1:5" ht="15.75">
      <c r="A36" s="15" t="s">
        <v>1</v>
      </c>
      <c r="B36" s="1" t="s">
        <v>40</v>
      </c>
      <c r="C36" s="12">
        <v>143173.7</v>
      </c>
      <c r="D36" s="33">
        <f t="shared" si="1"/>
        <v>-6989.400000000023</v>
      </c>
      <c r="E36" s="33">
        <f>136184.3+1853.3-1853.3</f>
        <v>136184.3</v>
      </c>
    </row>
    <row r="37" spans="1:5" ht="15.75">
      <c r="A37" s="15" t="s">
        <v>69</v>
      </c>
      <c r="B37" s="1" t="s">
        <v>54</v>
      </c>
      <c r="C37" s="12">
        <f>C38</f>
        <v>470456.3</v>
      </c>
      <c r="D37" s="33">
        <f aca="true" t="shared" si="2" ref="D37:D43">E37-C37</f>
        <v>-325208.5</v>
      </c>
      <c r="E37" s="33">
        <f>E38</f>
        <v>145247.8</v>
      </c>
    </row>
    <row r="38" spans="1:5" ht="15.75">
      <c r="A38" s="15" t="s">
        <v>68</v>
      </c>
      <c r="B38" s="1" t="s">
        <v>70</v>
      </c>
      <c r="C38" s="12">
        <v>470456.3</v>
      </c>
      <c r="D38" s="33">
        <f>E38-C38</f>
        <v>-325208.5</v>
      </c>
      <c r="E38" s="33">
        <v>145247.8</v>
      </c>
    </row>
    <row r="39" spans="1:5" s="4" customFormat="1" ht="15.75">
      <c r="A39" s="9" t="s">
        <v>2</v>
      </c>
      <c r="B39" s="3" t="s">
        <v>3</v>
      </c>
      <c r="C39" s="13">
        <f>C40</f>
        <v>2255761.1</v>
      </c>
      <c r="D39" s="35">
        <f t="shared" si="2"/>
        <v>1529062.3999999994</v>
      </c>
      <c r="E39" s="35">
        <f>E40</f>
        <v>3784823.4999999995</v>
      </c>
    </row>
    <row r="40" spans="1:5" ht="31.5">
      <c r="A40" s="10" t="s">
        <v>13</v>
      </c>
      <c r="B40" s="1" t="s">
        <v>14</v>
      </c>
      <c r="C40" s="12">
        <f>C41+C43+C42+C44</f>
        <v>2255761.1</v>
      </c>
      <c r="D40" s="33">
        <f t="shared" si="2"/>
        <v>1529062.3999999994</v>
      </c>
      <c r="E40" s="33">
        <f>E41+E43+E42+E44</f>
        <v>3784823.4999999995</v>
      </c>
    </row>
    <row r="41" spans="1:5" ht="34.5" customHeight="1">
      <c r="A41" s="10" t="s">
        <v>52</v>
      </c>
      <c r="B41" s="1" t="s">
        <v>53</v>
      </c>
      <c r="C41" s="12">
        <v>123772.4</v>
      </c>
      <c r="D41" s="33">
        <f t="shared" si="2"/>
        <v>-123772.4</v>
      </c>
      <c r="E41" s="33"/>
    </row>
    <row r="42" spans="1:5" ht="31.5">
      <c r="A42" s="10" t="s">
        <v>22</v>
      </c>
      <c r="B42" s="1" t="s">
        <v>20</v>
      </c>
      <c r="C42" s="12"/>
      <c r="D42" s="33">
        <f t="shared" si="2"/>
        <v>1163336</v>
      </c>
      <c r="E42" s="33">
        <f>301092+764816+97428</f>
        <v>1163336</v>
      </c>
    </row>
    <row r="43" spans="1:5" s="2" customFormat="1" ht="31.5">
      <c r="A43" s="10" t="s">
        <v>18</v>
      </c>
      <c r="B43" s="1" t="s">
        <v>19</v>
      </c>
      <c r="C43" s="12">
        <v>2083876.3</v>
      </c>
      <c r="D43" s="33">
        <f t="shared" si="2"/>
        <v>339846.7999999996</v>
      </c>
      <c r="E43" s="33">
        <f>2279806.7+2.6+77468.9+56+90.9+60.4+2500+10.4+3800+2+3850+2+3000+2+3000+2700+3000+10+850-776.8+1134.8+18100+4.4+25048.8</f>
        <v>2423723.0999999996</v>
      </c>
    </row>
    <row r="44" spans="1:5" s="2" customFormat="1" ht="16.5" thickBot="1">
      <c r="A44" s="10" t="s">
        <v>15</v>
      </c>
      <c r="B44" s="1" t="s">
        <v>21</v>
      </c>
      <c r="C44" s="12">
        <v>48112.4</v>
      </c>
      <c r="D44" s="33">
        <f>E44-C44</f>
        <v>149652</v>
      </c>
      <c r="E44" s="33">
        <f>57806.2+2433.9+137524.3</f>
        <v>197764.4</v>
      </c>
    </row>
    <row r="45" spans="1:5" s="4" customFormat="1" ht="16.5" thickBot="1">
      <c r="A45" s="23"/>
      <c r="B45" s="24" t="s">
        <v>4</v>
      </c>
      <c r="C45" s="25">
        <f>C11+C39</f>
        <v>19956979.2</v>
      </c>
      <c r="D45" s="36">
        <f>E45-C45</f>
        <v>1242678.1000000015</v>
      </c>
      <c r="E45" s="36">
        <f>E11+E39</f>
        <v>21199657.3</v>
      </c>
    </row>
  </sheetData>
  <sheetProtection password="CF5C" sheet="1"/>
  <mergeCells count="7">
    <mergeCell ref="A5:E5"/>
    <mergeCell ref="A8:A10"/>
    <mergeCell ref="B8:B10"/>
    <mergeCell ref="C9:C10"/>
    <mergeCell ref="D9:D10"/>
    <mergeCell ref="E9:E10"/>
    <mergeCell ref="C8:E8"/>
  </mergeCells>
  <printOptions/>
  <pageMargins left="0.7874015748031497" right="0.2755905511811024" top="0.1968503937007874" bottom="0.2755905511811024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Чебыкина Н.В.</dc:creator>
  <cp:keywords/>
  <dc:description/>
  <cp:lastModifiedBy>EKolyshkina</cp:lastModifiedBy>
  <cp:lastPrinted>2010-12-01T10:27:35Z</cp:lastPrinted>
  <dcterms:created xsi:type="dcterms:W3CDTF">2007-09-08T12:32:10Z</dcterms:created>
  <dcterms:modified xsi:type="dcterms:W3CDTF">2010-12-06T12:06:24Z</dcterms:modified>
  <cp:category/>
  <cp:version/>
  <cp:contentType/>
  <cp:contentStatus/>
</cp:coreProperties>
</file>