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13" sheetId="1" r:id="rId1"/>
  </sheets>
  <definedNames>
    <definedName name="_xlnm.Print_Titles" localSheetId="0">'Прил.13'!$8:$9</definedName>
  </definedNames>
  <calcPr fullCalcOnLoad="1"/>
</workbook>
</file>

<file path=xl/sharedStrings.xml><?xml version="1.0" encoding="utf-8"?>
<sst xmlns="http://schemas.openxmlformats.org/spreadsheetml/2006/main" count="257" uniqueCount="125">
  <si>
    <t>№ п/п</t>
  </si>
  <si>
    <t>Объект инвестиции</t>
  </si>
  <si>
    <t>Заказчик</t>
  </si>
  <si>
    <t>Экономический, социальный, экологический эффект от проведения работ</t>
  </si>
  <si>
    <t>Всего:</t>
  </si>
  <si>
    <t>Управление здравоохранения</t>
  </si>
  <si>
    <t>Департамент образования</t>
  </si>
  <si>
    <t>Управление внешнего благоустройства</t>
  </si>
  <si>
    <t>Здравоохранение</t>
  </si>
  <si>
    <t>Улучшение качества медицинской хирургической помощи населению</t>
  </si>
  <si>
    <t>Образование</t>
  </si>
  <si>
    <t>Обеспечение доступного бесплатного общего образования</t>
  </si>
  <si>
    <t>Жилищно-коммунальное хозяйство</t>
  </si>
  <si>
    <t>Управление развития коммунальной инфраструктуры</t>
  </si>
  <si>
    <t>Внешнее благоустройство</t>
  </si>
  <si>
    <t>Комитет по культуре</t>
  </si>
  <si>
    <t xml:space="preserve">Управление здравоохранения </t>
  </si>
  <si>
    <t xml:space="preserve">Департамент образования </t>
  </si>
  <si>
    <t>Администрация Свердловского района</t>
  </si>
  <si>
    <t>Администрация Мотовилихинского района</t>
  </si>
  <si>
    <t>Администрация Индустриального района</t>
  </si>
  <si>
    <t>Администрация Орджоникидзевского района</t>
  </si>
  <si>
    <t>Создание условий для массового отдыха</t>
  </si>
  <si>
    <t>Строительство корпуса детской хирургии МУЗ "ГДКБ № 15"</t>
  </si>
  <si>
    <t>Культура</t>
  </si>
  <si>
    <t>Ведомственная целевая программа "Светлый город"</t>
  </si>
  <si>
    <t>Архитектурно-планировочное управление</t>
  </si>
  <si>
    <t>Создание активной круглогодичной зоны отдыха для жителей города Перми</t>
  </si>
  <si>
    <t>Приведение в нормативное состояние сетей наружного освещения</t>
  </si>
  <si>
    <t>Реконструкция набережной реки Кама</t>
  </si>
  <si>
    <t>Обеспечение противопожарной безопасности</t>
  </si>
  <si>
    <t>Администрация поселка Новые Ляды</t>
  </si>
  <si>
    <t>Строительство лечебного корпуса на 100 коек для "КМСЧ № 1"</t>
  </si>
  <si>
    <t>Строительство водоема для организации противопожарного водоснабжения в поселке Новые Ляды, по ул.Островского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</si>
  <si>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ул.9-я Линия</t>
  </si>
  <si>
    <t>Строительство водоема для организации противопожарного водоснабжения в микрорайоне "Вышка-2" Мотовилихинского района г.Перми, по ул.Сигаева</t>
  </si>
  <si>
    <t>Строительство водоема для организации противопожарного водоснабжения в микрорайоне "Вышка-2" Мотовилихинского района г.Перми, по ул.6-я Новгородская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</si>
  <si>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ул.10-я Линия, северо-западнее жилого дома № 50</t>
  </si>
  <si>
    <t>Создание условий по обеспечению возможности подключения жителей микрорайона Кислотные дачи к системе централизованной канализации</t>
  </si>
  <si>
    <t>Обеспечение очистки сточных вод, поступающих от населения микрорайона Крым (9 433 чел) до нормативного качества</t>
  </si>
  <si>
    <t>Доступность медицинской помощи в м/р Садовый</t>
  </si>
  <si>
    <t xml:space="preserve">Комитет по физической культуре и спорту </t>
  </si>
  <si>
    <t>Создание условий для занятия физической культурой и спортом с учетом интересов и потребностей населения города</t>
  </si>
  <si>
    <t>Физическая культура и спорт</t>
  </si>
  <si>
    <t>местный бюджет</t>
  </si>
  <si>
    <t>в разрезе заказчиков</t>
  </si>
  <si>
    <t>в том числе</t>
  </si>
  <si>
    <t>в том числе:</t>
  </si>
  <si>
    <t>Реставрация здания МАУК "Пермский городской дворец культуры имени А.Г.Солдатова"</t>
  </si>
  <si>
    <t>Строительство кладбища "Восточное", с крематорием</t>
  </si>
  <si>
    <t>Строительство ФОКа в Мотовилихинском районе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</si>
  <si>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</si>
  <si>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</si>
  <si>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</si>
  <si>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</si>
  <si>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</si>
  <si>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</si>
  <si>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</si>
  <si>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</si>
  <si>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</si>
  <si>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</si>
  <si>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</si>
  <si>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</si>
  <si>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</si>
  <si>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</si>
  <si>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</si>
  <si>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</si>
  <si>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</si>
  <si>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</si>
  <si>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</si>
  <si>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</si>
  <si>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</si>
  <si>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</si>
  <si>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</si>
  <si>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</si>
  <si>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</si>
  <si>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</si>
  <si>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</si>
  <si>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Строительство детской поликлиники в микрорайоне Садовый</t>
  </si>
  <si>
    <t xml:space="preserve">Строительство нового кладбища необходимо в связи с переполнением старых, кладбище "Северное" занимает 230 га при норме 45 га  </t>
  </si>
  <si>
    <t>Предотвращение сброса канализационных стоков в р.Кама и ее притоки из-за перезагруженности действующих систем канализации города</t>
  </si>
  <si>
    <t>Строительство нового корпуса Гимназии № 11 им.Дягилева</t>
  </si>
  <si>
    <t>Расширение и реконструкция (II очередь) канализации в г.Перми</t>
  </si>
  <si>
    <t>Реконструкция системы очистки сточных вод в микрорайоне Крым Кировского района г.Перми</t>
  </si>
  <si>
    <t>Восстановление памятника истории и культуры местного значения для предоставления населению города качественных услуг в сфере культуры</t>
  </si>
  <si>
    <t>Строительство канализации в микрорайоне Кислотные дачи Орджоникидзевского района г.Перми</t>
  </si>
  <si>
    <t>Строительство мототрека МАОУ ДОД "ДЮСТШ "Нортон-Юниор"</t>
  </si>
  <si>
    <t>Реконструкция сквера по ул.Екатерининской</t>
  </si>
  <si>
    <t>Обеспечит возможность всесезонного подъезда специальной пожарной техники для организации забора воды из естественного источника водоснабжения, что значительно повысит мобильность службы пожаротушения; снижение количества жертв и уменьшение материального ущерба</t>
  </si>
  <si>
    <t>2012 год</t>
  </si>
  <si>
    <t>Обустройство площади на Эспланаде</t>
  </si>
  <si>
    <t>Преобразование долины реки Егошихи на территории города Перми</t>
  </si>
  <si>
    <t>Доступность медицинской хирургической помощи - единственное отделение в Пермском крае</t>
  </si>
  <si>
    <t>Организация противооползневых мероприятий в районе жилых домов по ул. Ким, 5, ул. Ивановская, 19 и ул. Чехова, 2</t>
  </si>
  <si>
    <t>Создание безопасных условий жизни в районе жилых домов по ул. Ким, 5, ул. Ивановская, 19 и ул. Чехова, 2</t>
  </si>
  <si>
    <t>Реконструкция системы водоснабжения в г.Перми</t>
  </si>
  <si>
    <t>Обеспечение бесперебойного и качественного водоснабжения г.Перми</t>
  </si>
  <si>
    <t>Строительство резервуара для воды емкостью 5000 куб.м. на территории насосной станции "Заречная" г.Перми</t>
  </si>
  <si>
    <t>Решение проблемы водоснабжения "Федерального центра сердечнососудистой хирургии г.Перми", обеспечение качественным и количественным водоснабжением потребителей г.Перми, решение вопроса по обеспечению резерва водоснабжения на случай чрезвычайной ситуации</t>
  </si>
  <si>
    <t>Приведение в нормативное состояние улично-дорожной сети с целью безопасности движения автотранспорта и пешеходов</t>
  </si>
  <si>
    <t>Реконструкция подпорной стенки жилого дома по адресу ул.Елькина, 43 (ПИР)</t>
  </si>
  <si>
    <t>Строительство крытой ледовой площадки МОУ №Средняя общеобразовательная школа № 42 г.Перми"</t>
  </si>
  <si>
    <t>Строительство межшкольного стадиона на базе СОШ № 109</t>
  </si>
  <si>
    <t>краевой бюджет</t>
  </si>
  <si>
    <t>Департамент градостроительства и архитектуры</t>
  </si>
  <si>
    <t>Пермской городской Думы</t>
  </si>
  <si>
    <t xml:space="preserve">от        №     </t>
  </si>
  <si>
    <t>тыс.руб.</t>
  </si>
  <si>
    <t>изменения</t>
  </si>
  <si>
    <t>с учетом изменений</t>
  </si>
  <si>
    <t>Бюджетные инвестиции в объекты капитального строительства муниципальной собственности города Перми на 2012 год</t>
  </si>
  <si>
    <t>Приложение № 13 к решению</t>
  </si>
  <si>
    <t>28.</t>
  </si>
  <si>
    <t>Управление жилищно-коммунального хозяйства</t>
  </si>
  <si>
    <t>Реконструкция с надстройкой второго и третьего этажей поликлиники МАУЗ "ГДП " по ул.Докучаева, 30</t>
  </si>
  <si>
    <t>Обеспечение доступности и качества медицинской помощи населению</t>
  </si>
  <si>
    <t>Долгосрочная целевая программа "Строительство газопроводов и газификация жилых домов в микрорайонах индивидуальной застройки города Перми на 2012-2017 годы"</t>
  </si>
  <si>
    <t>Качественное улучшение условий проживания в домах индивидуальной застройки; снижение выбросов, загрязняющих воздух в городе</t>
  </si>
  <si>
    <t>Строительство физкультурно-оздоровительного комплекса в Свердловском районе</t>
  </si>
  <si>
    <t>Строительство физкультурно-оздоровительного комплекса в Дзержинском районе (м/р Парковый)</t>
  </si>
  <si>
    <t>29.</t>
  </si>
  <si>
    <t>30.</t>
  </si>
  <si>
    <t>31.</t>
  </si>
  <si>
    <t>32.</t>
  </si>
  <si>
    <t>от 21.12.2011 № 250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</si>
</sst>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9" fontId="3" fillId="24" borderId="0" xfId="59" applyFont="1" applyFill="1" applyAlignment="1">
      <alignment horizontal="right" vertical="top"/>
    </xf>
    <xf numFmtId="0" fontId="3" fillId="24" borderId="0" xfId="0" applyFont="1" applyFill="1" applyAlignment="1">
      <alignment horizontal="right" vertical="top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/>
    </xf>
    <xf numFmtId="164" fontId="3" fillId="24" borderId="10" xfId="0" applyNumberFormat="1" applyFont="1" applyFill="1" applyBorder="1" applyAlignment="1">
      <alignment vertical="top"/>
    </xf>
    <xf numFmtId="164" fontId="3" fillId="24" borderId="10" xfId="0" applyNumberFormat="1" applyFont="1" applyFill="1" applyBorder="1" applyAlignment="1">
      <alignment horizontal="justify" vertical="top"/>
    </xf>
    <xf numFmtId="164" fontId="3" fillId="24" borderId="10" xfId="0" applyNumberFormat="1" applyFont="1" applyFill="1" applyBorder="1" applyAlignment="1">
      <alignment vertical="top" wrapText="1"/>
    </xf>
    <xf numFmtId="164" fontId="3" fillId="24" borderId="10" xfId="0" applyNumberFormat="1" applyFont="1" applyFill="1" applyBorder="1" applyAlignment="1">
      <alignment horizontal="left" vertical="top" wrapText="1"/>
    </xf>
    <xf numFmtId="164" fontId="3" fillId="24" borderId="11" xfId="0" applyNumberFormat="1" applyFont="1" applyFill="1" applyBorder="1" applyAlignment="1">
      <alignment vertical="top" wrapText="1"/>
    </xf>
    <xf numFmtId="164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vertical="top" wrapText="1"/>
    </xf>
    <xf numFmtId="0" fontId="3" fillId="24" borderId="12" xfId="0" applyNumberFormat="1" applyFont="1" applyFill="1" applyBorder="1" applyAlignment="1">
      <alignment horizontal="left" vertical="top" wrapText="1"/>
    </xf>
    <xf numFmtId="0" fontId="0" fillId="24" borderId="13" xfId="0" applyFill="1" applyBorder="1" applyAlignment="1">
      <alignment wrapText="1"/>
    </xf>
    <xf numFmtId="0" fontId="3" fillId="24" borderId="10" xfId="0" applyNumberFormat="1" applyFont="1" applyFill="1" applyBorder="1" applyAlignment="1">
      <alignment horizontal="left" vertical="top" wrapText="1"/>
    </xf>
    <xf numFmtId="0" fontId="0" fillId="24" borderId="10" xfId="0" applyFill="1" applyBorder="1" applyAlignment="1">
      <alignment wrapText="1"/>
    </xf>
    <xf numFmtId="0" fontId="3" fillId="24" borderId="10" xfId="54" applyFont="1" applyFill="1" applyBorder="1" applyAlignment="1">
      <alignment vertical="top" wrapText="1"/>
      <protection/>
    </xf>
    <xf numFmtId="164" fontId="3" fillId="24" borderId="14" xfId="0" applyNumberFormat="1" applyFont="1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2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justify" vertical="top" wrapText="1"/>
    </xf>
    <xf numFmtId="164" fontId="0" fillId="0" borderId="0" xfId="0" applyNumberFormat="1" applyAlignment="1">
      <alignment/>
    </xf>
    <xf numFmtId="0" fontId="3" fillId="0" borderId="10" xfId="53" applyFont="1" applyFill="1" applyBorder="1" applyAlignment="1">
      <alignment vertical="top" wrapText="1"/>
      <protection/>
    </xf>
    <xf numFmtId="0" fontId="3" fillId="24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/>
    </xf>
    <xf numFmtId="164" fontId="3" fillId="24" borderId="14" xfId="0" applyNumberFormat="1" applyFont="1" applyFill="1" applyBorder="1" applyAlignment="1">
      <alignment vertical="top"/>
    </xf>
    <xf numFmtId="164" fontId="3" fillId="24" borderId="12" xfId="0" applyNumberFormat="1" applyFont="1" applyFill="1" applyBorder="1" applyAlignment="1">
      <alignment vertical="top"/>
    </xf>
    <xf numFmtId="164" fontId="3" fillId="24" borderId="13" xfId="0" applyNumberFormat="1" applyFont="1" applyFill="1" applyBorder="1" applyAlignment="1">
      <alignment vertical="top"/>
    </xf>
    <xf numFmtId="164" fontId="3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164" fontId="3" fillId="24" borderId="10" xfId="0" applyNumberFormat="1" applyFont="1" applyFill="1" applyBorder="1" applyAlignment="1">
      <alignment horizontal="justify" vertical="top" wrapText="1"/>
    </xf>
    <xf numFmtId="164" fontId="3" fillId="24" borderId="14" xfId="0" applyNumberFormat="1" applyFont="1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164" fontId="3" fillId="24" borderId="10" xfId="0" applyNumberFormat="1" applyFont="1" applyFill="1" applyBorder="1" applyAlignment="1">
      <alignment vertical="top"/>
    </xf>
    <xf numFmtId="164" fontId="3" fillId="24" borderId="10" xfId="0" applyNumberFormat="1" applyFont="1" applyFill="1" applyBorder="1" applyAlignment="1">
      <alignment horizontal="justify" vertical="top"/>
    </xf>
    <xf numFmtId="0" fontId="3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left" vertical="top" wrapText="1"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2" xfId="0" applyNumberFormat="1" applyFont="1" applyFill="1" applyBorder="1" applyAlignment="1">
      <alignment horizontal="left" vertical="top" wrapText="1"/>
    </xf>
    <xf numFmtId="0" fontId="0" fillId="24" borderId="13" xfId="0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1 ДЗО ОРМХ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9"/>
  <sheetViews>
    <sheetView tabSelected="1" zoomScale="80" zoomScaleNormal="80" workbookViewId="0" topLeftCell="A1">
      <selection activeCell="A5" sqref="A5:J5"/>
    </sheetView>
  </sheetViews>
  <sheetFormatPr defaultColWidth="9.00390625" defaultRowHeight="12.75"/>
  <cols>
    <col min="1" max="1" width="5.625" style="0" customWidth="1"/>
    <col min="2" max="2" width="33.125" style="0" customWidth="1"/>
    <col min="3" max="3" width="19.875" style="0" customWidth="1"/>
    <col min="4" max="4" width="30.125" style="0" customWidth="1"/>
    <col min="5" max="6" width="16.375" style="4" hidden="1" customWidth="1"/>
    <col min="7" max="7" width="16.375" style="10" hidden="1" customWidth="1"/>
    <col min="8" max="8" width="16.375" style="4" hidden="1" customWidth="1"/>
    <col min="9" max="9" width="16.375" style="4" customWidth="1"/>
    <col min="10" max="10" width="16.375" style="10" customWidth="1"/>
    <col min="11" max="11" width="10.875" style="35" bestFit="1" customWidth="1"/>
    <col min="12" max="66" width="9.125" style="35" customWidth="1"/>
  </cols>
  <sheetData>
    <row r="1" spans="1:10" ht="15.75">
      <c r="A1" s="1"/>
      <c r="B1" s="2"/>
      <c r="C1" s="3"/>
      <c r="D1" s="5"/>
      <c r="E1" s="6"/>
      <c r="F1" s="5"/>
      <c r="G1" s="7" t="s">
        <v>111</v>
      </c>
      <c r="H1" s="6"/>
      <c r="I1" s="5"/>
      <c r="J1" s="7" t="s">
        <v>111</v>
      </c>
    </row>
    <row r="2" spans="1:10" ht="15.75">
      <c r="A2" s="1"/>
      <c r="B2" s="3"/>
      <c r="C2" s="3"/>
      <c r="D2" s="5"/>
      <c r="E2" s="6"/>
      <c r="F2" s="5"/>
      <c r="G2" s="8" t="s">
        <v>105</v>
      </c>
      <c r="H2" s="6"/>
      <c r="I2" s="5"/>
      <c r="J2" s="8" t="s">
        <v>105</v>
      </c>
    </row>
    <row r="3" spans="1:10" ht="15.75">
      <c r="A3" s="1"/>
      <c r="B3" s="3"/>
      <c r="C3" s="3"/>
      <c r="D3" s="5"/>
      <c r="E3" s="6"/>
      <c r="F3" s="5"/>
      <c r="G3" s="9" t="s">
        <v>106</v>
      </c>
      <c r="H3" s="6"/>
      <c r="I3" s="5"/>
      <c r="J3" s="9" t="s">
        <v>124</v>
      </c>
    </row>
    <row r="4" spans="1:10" ht="15.7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42" customHeight="1">
      <c r="A5" s="49" t="s">
        <v>110</v>
      </c>
      <c r="B5" s="49"/>
      <c r="C5" s="49"/>
      <c r="D5" s="49"/>
      <c r="E5" s="49"/>
      <c r="F5" s="49"/>
      <c r="G5" s="49"/>
      <c r="H5" s="49"/>
      <c r="I5" s="49"/>
      <c r="J5" s="49"/>
    </row>
    <row r="6" spans="1:66" s="12" customFormat="1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s="12" customFormat="1" ht="15.75">
      <c r="A7" s="13"/>
      <c r="B7" s="14"/>
      <c r="C7" s="14"/>
      <c r="D7" s="14"/>
      <c r="E7" s="10"/>
      <c r="F7" s="10"/>
      <c r="G7" s="9" t="s">
        <v>107</v>
      </c>
      <c r="H7" s="10"/>
      <c r="I7" s="10"/>
      <c r="J7" s="9" t="s">
        <v>107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66" s="12" customFormat="1" ht="15.75" customHeight="1">
      <c r="A8" s="64" t="s">
        <v>0</v>
      </c>
      <c r="B8" s="64" t="s">
        <v>1</v>
      </c>
      <c r="C8" s="64" t="s">
        <v>2</v>
      </c>
      <c r="D8" s="64" t="s">
        <v>3</v>
      </c>
      <c r="E8" s="66" t="s">
        <v>89</v>
      </c>
      <c r="F8" s="66" t="s">
        <v>89</v>
      </c>
      <c r="G8" s="67"/>
      <c r="H8" s="66" t="s">
        <v>89</v>
      </c>
      <c r="I8" s="66" t="s">
        <v>89</v>
      </c>
      <c r="J8" s="6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1:66" s="12" customFormat="1" ht="52.5" customHeight="1">
      <c r="A9" s="68"/>
      <c r="B9" s="65"/>
      <c r="C9" s="65"/>
      <c r="D9" s="65"/>
      <c r="E9" s="66"/>
      <c r="F9" s="15" t="s">
        <v>108</v>
      </c>
      <c r="G9" s="11" t="s">
        <v>109</v>
      </c>
      <c r="H9" s="66"/>
      <c r="I9" s="15" t="s">
        <v>108</v>
      </c>
      <c r="J9" s="11" t="s">
        <v>109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s="12" customFormat="1" ht="15.75">
      <c r="A10" s="16"/>
      <c r="B10" s="61" t="s">
        <v>8</v>
      </c>
      <c r="C10" s="61"/>
      <c r="D10" s="62"/>
      <c r="E10" s="41">
        <f>E14+E17+E20</f>
        <v>211785.847</v>
      </c>
      <c r="F10" s="41">
        <f>F14+F17+F20</f>
        <v>-148000.047</v>
      </c>
      <c r="G10" s="41">
        <f>G14+G17+G20</f>
        <v>63785.8</v>
      </c>
      <c r="H10" s="41">
        <f>H14+H17+H20</f>
        <v>211785.847</v>
      </c>
      <c r="I10" s="41">
        <f>J10-E10</f>
        <v>-108694.34700000001</v>
      </c>
      <c r="J10" s="41">
        <f>J12+J13</f>
        <v>103091.5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s="12" customFormat="1" ht="15.75">
      <c r="A11" s="16"/>
      <c r="B11" s="17" t="s">
        <v>47</v>
      </c>
      <c r="C11" s="17"/>
      <c r="D11" s="18"/>
      <c r="E11" s="41"/>
      <c r="F11" s="41"/>
      <c r="G11" s="41"/>
      <c r="H11" s="41"/>
      <c r="I11" s="41"/>
      <c r="J11" s="41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s="12" customFormat="1" ht="15.75">
      <c r="A12" s="16"/>
      <c r="B12" s="19" t="s">
        <v>44</v>
      </c>
      <c r="C12" s="17"/>
      <c r="D12" s="18"/>
      <c r="E12" s="41">
        <f>E10</f>
        <v>211785.847</v>
      </c>
      <c r="F12" s="41">
        <f>F10</f>
        <v>-148000.047</v>
      </c>
      <c r="G12" s="41">
        <f>G10</f>
        <v>63785.8</v>
      </c>
      <c r="H12" s="41">
        <f>H10</f>
        <v>211785.847</v>
      </c>
      <c r="I12" s="41">
        <f aca="true" t="shared" si="0" ref="I12:I74">J12-E12</f>
        <v>-137694.347</v>
      </c>
      <c r="J12" s="41">
        <f>J16+J19+J22+J25</f>
        <v>74091.5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1:66" s="12" customFormat="1" ht="15.75">
      <c r="A13" s="16"/>
      <c r="B13" s="19" t="s">
        <v>103</v>
      </c>
      <c r="C13" s="17"/>
      <c r="D13" s="18"/>
      <c r="E13" s="41"/>
      <c r="F13" s="41"/>
      <c r="G13" s="41"/>
      <c r="H13" s="41"/>
      <c r="I13" s="41">
        <f t="shared" si="0"/>
        <v>29000</v>
      </c>
      <c r="J13" s="41">
        <f>J26</f>
        <v>29000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66" s="12" customFormat="1" ht="63">
      <c r="A14" s="16" t="s">
        <v>51</v>
      </c>
      <c r="B14" s="19" t="s">
        <v>23</v>
      </c>
      <c r="C14" s="19" t="s">
        <v>16</v>
      </c>
      <c r="D14" s="20" t="s">
        <v>92</v>
      </c>
      <c r="E14" s="41">
        <v>63785.847</v>
      </c>
      <c r="F14" s="41">
        <f>G14-E14</f>
        <v>-0.046999999998661224</v>
      </c>
      <c r="G14" s="41">
        <v>63785.8</v>
      </c>
      <c r="H14" s="41">
        <v>63785.847</v>
      </c>
      <c r="I14" s="41">
        <f t="shared" si="0"/>
        <v>-0.046999999998661224</v>
      </c>
      <c r="J14" s="41">
        <v>63785.8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12" customFormat="1" ht="15.75" customHeight="1">
      <c r="A15" s="16"/>
      <c r="B15" s="17" t="s">
        <v>47</v>
      </c>
      <c r="C15" s="19"/>
      <c r="D15" s="20"/>
      <c r="E15" s="41"/>
      <c r="F15" s="41">
        <f aca="true" t="shared" si="1" ref="F15:F22">G15-E15</f>
        <v>0</v>
      </c>
      <c r="G15" s="41"/>
      <c r="H15" s="41"/>
      <c r="I15" s="41"/>
      <c r="J15" s="41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12" customFormat="1" ht="15.75" customHeight="1">
      <c r="A16" s="16"/>
      <c r="B16" s="19" t="s">
        <v>44</v>
      </c>
      <c r="C16" s="19"/>
      <c r="D16" s="20"/>
      <c r="E16" s="41">
        <f>E14</f>
        <v>63785.847</v>
      </c>
      <c r="F16" s="41">
        <f t="shared" si="1"/>
        <v>-0.046999999998661224</v>
      </c>
      <c r="G16" s="41">
        <f>G14</f>
        <v>63785.8</v>
      </c>
      <c r="H16" s="41">
        <f>H14</f>
        <v>63785.847</v>
      </c>
      <c r="I16" s="41">
        <f t="shared" si="0"/>
        <v>-0.046999999998661224</v>
      </c>
      <c r="J16" s="41">
        <f>J14</f>
        <v>63785.8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1:66" s="12" customFormat="1" ht="47.25">
      <c r="A17" s="16" t="s">
        <v>52</v>
      </c>
      <c r="B17" s="19" t="s">
        <v>32</v>
      </c>
      <c r="C17" s="19" t="s">
        <v>16</v>
      </c>
      <c r="D17" s="20" t="s">
        <v>9</v>
      </c>
      <c r="E17" s="41">
        <v>144000</v>
      </c>
      <c r="F17" s="41">
        <f t="shared" si="1"/>
        <v>-144000</v>
      </c>
      <c r="G17" s="41">
        <v>0</v>
      </c>
      <c r="H17" s="41">
        <v>144000</v>
      </c>
      <c r="I17" s="41">
        <f t="shared" si="0"/>
        <v>-144000</v>
      </c>
      <c r="J17" s="41">
        <v>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</row>
    <row r="18" spans="1:66" s="12" customFormat="1" ht="15.75">
      <c r="A18" s="16"/>
      <c r="B18" s="17" t="s">
        <v>47</v>
      </c>
      <c r="C18" s="19"/>
      <c r="D18" s="20"/>
      <c r="E18" s="41"/>
      <c r="F18" s="41">
        <f t="shared" si="1"/>
        <v>0</v>
      </c>
      <c r="G18" s="41"/>
      <c r="H18" s="41"/>
      <c r="I18" s="41"/>
      <c r="J18" s="41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</row>
    <row r="19" spans="1:66" s="12" customFormat="1" ht="15.75">
      <c r="A19" s="16"/>
      <c r="B19" s="19" t="s">
        <v>44</v>
      </c>
      <c r="C19" s="19"/>
      <c r="D19" s="20"/>
      <c r="E19" s="41">
        <f>E17</f>
        <v>144000</v>
      </c>
      <c r="F19" s="41">
        <f t="shared" si="1"/>
        <v>-144000</v>
      </c>
      <c r="G19" s="41">
        <f>G17</f>
        <v>0</v>
      </c>
      <c r="H19" s="41">
        <f>H17</f>
        <v>144000</v>
      </c>
      <c r="I19" s="41">
        <f t="shared" si="0"/>
        <v>-144000</v>
      </c>
      <c r="J19" s="41">
        <f>J17</f>
        <v>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</row>
    <row r="20" spans="1:66" s="12" customFormat="1" ht="47.25">
      <c r="A20" s="16" t="s">
        <v>53</v>
      </c>
      <c r="B20" s="19" t="s">
        <v>78</v>
      </c>
      <c r="C20" s="19" t="s">
        <v>16</v>
      </c>
      <c r="D20" s="20" t="s">
        <v>40</v>
      </c>
      <c r="E20" s="41">
        <v>4000</v>
      </c>
      <c r="F20" s="41">
        <f t="shared" si="1"/>
        <v>-4000</v>
      </c>
      <c r="G20" s="41">
        <v>0</v>
      </c>
      <c r="H20" s="41">
        <v>4000</v>
      </c>
      <c r="I20" s="41">
        <f t="shared" si="0"/>
        <v>-4000</v>
      </c>
      <c r="J20" s="41">
        <v>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 s="12" customFormat="1" ht="15.75">
      <c r="A21" s="16"/>
      <c r="B21" s="17" t="s">
        <v>47</v>
      </c>
      <c r="C21" s="19"/>
      <c r="D21" s="20"/>
      <c r="E21" s="41"/>
      <c r="F21" s="41">
        <f t="shared" si="1"/>
        <v>0</v>
      </c>
      <c r="G21" s="41"/>
      <c r="H21" s="41"/>
      <c r="I21" s="41"/>
      <c r="J21" s="4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</row>
    <row r="22" spans="1:66" s="12" customFormat="1" ht="15.75">
      <c r="A22" s="16"/>
      <c r="B22" s="19" t="s">
        <v>44</v>
      </c>
      <c r="C22" s="19"/>
      <c r="D22" s="20"/>
      <c r="E22" s="41">
        <f>E20</f>
        <v>4000</v>
      </c>
      <c r="F22" s="41">
        <f t="shared" si="1"/>
        <v>-4000</v>
      </c>
      <c r="G22" s="41">
        <f>G20</f>
        <v>0</v>
      </c>
      <c r="H22" s="41">
        <f>H20</f>
        <v>4000</v>
      </c>
      <c r="I22" s="41">
        <f t="shared" si="0"/>
        <v>-4000</v>
      </c>
      <c r="J22" s="41">
        <f>J20</f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</row>
    <row r="23" spans="1:66" s="12" customFormat="1" ht="63">
      <c r="A23" s="16" t="s">
        <v>54</v>
      </c>
      <c r="B23" s="38" t="s">
        <v>114</v>
      </c>
      <c r="C23" s="39" t="s">
        <v>16</v>
      </c>
      <c r="D23" s="40" t="s">
        <v>115</v>
      </c>
      <c r="E23" s="41"/>
      <c r="F23" s="41"/>
      <c r="G23" s="41"/>
      <c r="H23" s="41"/>
      <c r="I23" s="41">
        <f t="shared" si="0"/>
        <v>39305.7</v>
      </c>
      <c r="J23" s="41">
        <f>J25+J26</f>
        <v>39305.7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</row>
    <row r="24" spans="1:66" s="12" customFormat="1" ht="15.75">
      <c r="A24" s="16"/>
      <c r="B24" s="17" t="s">
        <v>47</v>
      </c>
      <c r="C24" s="19"/>
      <c r="D24" s="20"/>
      <c r="E24" s="41"/>
      <c r="F24" s="41"/>
      <c r="G24" s="41"/>
      <c r="H24" s="41"/>
      <c r="I24" s="41"/>
      <c r="J24" s="41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</row>
    <row r="25" spans="1:66" s="12" customFormat="1" ht="15.75">
      <c r="A25" s="16"/>
      <c r="B25" s="19" t="s">
        <v>44</v>
      </c>
      <c r="C25" s="19"/>
      <c r="D25" s="20"/>
      <c r="E25" s="41"/>
      <c r="F25" s="41"/>
      <c r="G25" s="41"/>
      <c r="H25" s="41"/>
      <c r="I25" s="41">
        <f t="shared" si="0"/>
        <v>10305.7</v>
      </c>
      <c r="J25" s="41">
        <v>10305.7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66" s="12" customFormat="1" ht="15.75">
      <c r="A26" s="16"/>
      <c r="B26" s="19" t="s">
        <v>103</v>
      </c>
      <c r="C26" s="19"/>
      <c r="D26" s="20"/>
      <c r="E26" s="41"/>
      <c r="F26" s="41"/>
      <c r="G26" s="41"/>
      <c r="H26" s="41"/>
      <c r="I26" s="41">
        <f t="shared" si="0"/>
        <v>29000</v>
      </c>
      <c r="J26" s="41">
        <v>29000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66" s="12" customFormat="1" ht="15.75">
      <c r="A27" s="16"/>
      <c r="B27" s="52" t="s">
        <v>10</v>
      </c>
      <c r="C27" s="53"/>
      <c r="D27" s="54"/>
      <c r="E27" s="41">
        <f>E30</f>
        <v>261166.55699999997</v>
      </c>
      <c r="F27" s="41">
        <f>F30+F33</f>
        <v>-105540.75699999998</v>
      </c>
      <c r="G27" s="41">
        <f>G30+G33</f>
        <v>155625.8</v>
      </c>
      <c r="H27" s="41">
        <f>H30</f>
        <v>261166.55699999997</v>
      </c>
      <c r="I27" s="41">
        <f t="shared" si="0"/>
        <v>-105540.75699999998</v>
      </c>
      <c r="J27" s="41">
        <f>J30+J33</f>
        <v>155625.8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66" s="12" customFormat="1" ht="15.75">
      <c r="A28" s="16"/>
      <c r="B28" s="17" t="s">
        <v>47</v>
      </c>
      <c r="C28" s="19"/>
      <c r="D28" s="20"/>
      <c r="E28" s="41"/>
      <c r="F28" s="41"/>
      <c r="G28" s="41"/>
      <c r="H28" s="41"/>
      <c r="I28" s="41"/>
      <c r="J28" s="41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1:66" s="12" customFormat="1" ht="15.75">
      <c r="A29" s="16"/>
      <c r="B29" s="19" t="s">
        <v>44</v>
      </c>
      <c r="C29" s="17"/>
      <c r="D29" s="18"/>
      <c r="E29" s="41">
        <f aca="true" t="shared" si="2" ref="E29:J29">E27</f>
        <v>261166.55699999997</v>
      </c>
      <c r="F29" s="41">
        <f t="shared" si="2"/>
        <v>-105540.75699999998</v>
      </c>
      <c r="G29" s="41">
        <f t="shared" si="2"/>
        <v>155625.8</v>
      </c>
      <c r="H29" s="41">
        <f t="shared" si="2"/>
        <v>261166.55699999997</v>
      </c>
      <c r="I29" s="41">
        <f t="shared" si="0"/>
        <v>-105540.75699999998</v>
      </c>
      <c r="J29" s="41">
        <f t="shared" si="2"/>
        <v>155625.8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1:66" s="12" customFormat="1" ht="47.25">
      <c r="A30" s="16" t="s">
        <v>55</v>
      </c>
      <c r="B30" s="21" t="s">
        <v>81</v>
      </c>
      <c r="C30" s="19" t="s">
        <v>17</v>
      </c>
      <c r="D30" s="20" t="s">
        <v>11</v>
      </c>
      <c r="E30" s="41">
        <v>261166.55699999997</v>
      </c>
      <c r="F30" s="41">
        <f aca="true" t="shared" si="3" ref="F30:F36">G30-E30</f>
        <v>-119540.75699999998</v>
      </c>
      <c r="G30" s="41">
        <v>141625.8</v>
      </c>
      <c r="H30" s="41">
        <v>261166.55699999997</v>
      </c>
      <c r="I30" s="41">
        <f t="shared" si="0"/>
        <v>-119540.75699999998</v>
      </c>
      <c r="J30" s="41">
        <v>141625.8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66" s="12" customFormat="1" ht="15.75">
      <c r="A31" s="16"/>
      <c r="B31" s="17" t="s">
        <v>47</v>
      </c>
      <c r="C31" s="19"/>
      <c r="D31" s="20"/>
      <c r="E31" s="41"/>
      <c r="F31" s="41">
        <f t="shared" si="3"/>
        <v>0</v>
      </c>
      <c r="G31" s="41"/>
      <c r="H31" s="41"/>
      <c r="I31" s="41"/>
      <c r="J31" s="41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</row>
    <row r="32" spans="1:66" s="12" customFormat="1" ht="15.75">
      <c r="A32" s="16"/>
      <c r="B32" s="19" t="s">
        <v>44</v>
      </c>
      <c r="C32" s="19"/>
      <c r="D32" s="20"/>
      <c r="E32" s="41">
        <f>E30</f>
        <v>261166.55699999997</v>
      </c>
      <c r="F32" s="41">
        <f t="shared" si="3"/>
        <v>-119540.75699999998</v>
      </c>
      <c r="G32" s="41">
        <f>G30</f>
        <v>141625.8</v>
      </c>
      <c r="H32" s="41">
        <f>H30</f>
        <v>261166.55699999997</v>
      </c>
      <c r="I32" s="41">
        <f t="shared" si="0"/>
        <v>-119540.75699999998</v>
      </c>
      <c r="J32" s="41">
        <f>J30</f>
        <v>141625.8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</row>
    <row r="33" spans="1:66" s="12" customFormat="1" ht="47.25">
      <c r="A33" s="16" t="s">
        <v>56</v>
      </c>
      <c r="B33" s="19" t="s">
        <v>102</v>
      </c>
      <c r="C33" s="19" t="s">
        <v>17</v>
      </c>
      <c r="D33" s="19" t="s">
        <v>11</v>
      </c>
      <c r="E33" s="41"/>
      <c r="F33" s="41">
        <f t="shared" si="3"/>
        <v>14000</v>
      </c>
      <c r="G33" s="41">
        <v>14000</v>
      </c>
      <c r="H33" s="41"/>
      <c r="I33" s="41">
        <f t="shared" si="0"/>
        <v>14000</v>
      </c>
      <c r="J33" s="41">
        <v>14000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</row>
    <row r="34" spans="1:66" s="12" customFormat="1" ht="15.75">
      <c r="A34" s="16"/>
      <c r="B34" s="17" t="s">
        <v>47</v>
      </c>
      <c r="C34" s="19"/>
      <c r="D34" s="19"/>
      <c r="E34" s="41"/>
      <c r="F34" s="41">
        <f t="shared" si="3"/>
        <v>0</v>
      </c>
      <c r="G34" s="41"/>
      <c r="H34" s="41"/>
      <c r="I34" s="41"/>
      <c r="J34" s="41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1:66" s="12" customFormat="1" ht="15.75">
      <c r="A35" s="16"/>
      <c r="B35" s="19" t="s">
        <v>44</v>
      </c>
      <c r="C35" s="19"/>
      <c r="D35" s="19"/>
      <c r="E35" s="41">
        <f>E33</f>
        <v>0</v>
      </c>
      <c r="F35" s="41">
        <f t="shared" si="3"/>
        <v>14000</v>
      </c>
      <c r="G35" s="41">
        <f>G33</f>
        <v>14000</v>
      </c>
      <c r="H35" s="41">
        <f>H33</f>
        <v>0</v>
      </c>
      <c r="I35" s="41">
        <f t="shared" si="0"/>
        <v>14000</v>
      </c>
      <c r="J35" s="41">
        <f>J33</f>
        <v>14000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</row>
    <row r="36" spans="1:66" s="12" customFormat="1" ht="15.75">
      <c r="A36" s="16"/>
      <c r="B36" s="55" t="s">
        <v>12</v>
      </c>
      <c r="C36" s="55"/>
      <c r="D36" s="57"/>
      <c r="E36" s="41">
        <v>386539.713</v>
      </c>
      <c r="F36" s="41">
        <f t="shared" si="3"/>
        <v>-14334.61300000007</v>
      </c>
      <c r="G36" s="41">
        <f>G44+G48+G54+G60+G51+G57+G63+G66</f>
        <v>372205.0999999999</v>
      </c>
      <c r="H36" s="41">
        <v>386539.713</v>
      </c>
      <c r="I36" s="41">
        <f t="shared" si="0"/>
        <v>65394.58699999994</v>
      </c>
      <c r="J36" s="41">
        <f>J44+J48+J54+J60+J51+J57+J63+J66+J40</f>
        <v>451934.29999999993</v>
      </c>
      <c r="K36" s="46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66" s="12" customFormat="1" ht="15.75">
      <c r="A37" s="16"/>
      <c r="B37" s="17" t="s">
        <v>47</v>
      </c>
      <c r="C37" s="19"/>
      <c r="D37" s="22"/>
      <c r="E37" s="41"/>
      <c r="F37" s="41"/>
      <c r="G37" s="41"/>
      <c r="H37" s="41"/>
      <c r="I37" s="41"/>
      <c r="J37" s="41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</row>
    <row r="38" spans="1:66" s="12" customFormat="1" ht="15.75">
      <c r="A38" s="16"/>
      <c r="B38" s="19" t="s">
        <v>44</v>
      </c>
      <c r="C38" s="19"/>
      <c r="D38" s="22"/>
      <c r="E38" s="41">
        <f>E36</f>
        <v>386539.713</v>
      </c>
      <c r="F38" s="41">
        <f>G38-E38</f>
        <v>-187734.61299999998</v>
      </c>
      <c r="G38" s="41">
        <f>G46+G50+G53+G56+G59+G62+G65+G68</f>
        <v>198805.1</v>
      </c>
      <c r="H38" s="41">
        <f>H36</f>
        <v>386539.713</v>
      </c>
      <c r="I38" s="41">
        <f t="shared" si="0"/>
        <v>-143320.413</v>
      </c>
      <c r="J38" s="41">
        <f>J46+J50+J53+J56+J59+J62+J65+J68+J42</f>
        <v>243219.3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</row>
    <row r="39" spans="1:66" s="12" customFormat="1" ht="15.75">
      <c r="A39" s="16"/>
      <c r="B39" s="19" t="s">
        <v>103</v>
      </c>
      <c r="C39" s="19"/>
      <c r="D39" s="22"/>
      <c r="E39" s="41"/>
      <c r="F39" s="41">
        <f>G39-E39</f>
        <v>173400</v>
      </c>
      <c r="G39" s="41">
        <f>G47</f>
        <v>173400</v>
      </c>
      <c r="H39" s="41"/>
      <c r="I39" s="41">
        <f t="shared" si="0"/>
        <v>208715</v>
      </c>
      <c r="J39" s="41">
        <f>J47+J43</f>
        <v>208715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</row>
    <row r="40" spans="1:66" s="12" customFormat="1" ht="110.25">
      <c r="A40" s="16" t="s">
        <v>57</v>
      </c>
      <c r="B40" s="42" t="s">
        <v>116</v>
      </c>
      <c r="C40" s="42" t="s">
        <v>13</v>
      </c>
      <c r="D40" s="43" t="s">
        <v>117</v>
      </c>
      <c r="E40" s="41"/>
      <c r="F40" s="41"/>
      <c r="G40" s="41"/>
      <c r="H40" s="41"/>
      <c r="I40" s="41">
        <f t="shared" si="0"/>
        <v>79729.2</v>
      </c>
      <c r="J40" s="41">
        <f>J42+J43</f>
        <v>79729.2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</row>
    <row r="41" spans="1:66" s="12" customFormat="1" ht="15.75">
      <c r="A41" s="16"/>
      <c r="B41" s="44" t="s">
        <v>47</v>
      </c>
      <c r="C41" s="39"/>
      <c r="D41" s="45"/>
      <c r="E41" s="41"/>
      <c r="F41" s="41"/>
      <c r="G41" s="41"/>
      <c r="H41" s="41"/>
      <c r="I41" s="41"/>
      <c r="J41" s="41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</row>
    <row r="42" spans="1:66" s="12" customFormat="1" ht="15.75">
      <c r="A42" s="16"/>
      <c r="B42" s="39" t="s">
        <v>44</v>
      </c>
      <c r="C42" s="39"/>
      <c r="D42" s="45"/>
      <c r="E42" s="41"/>
      <c r="F42" s="41"/>
      <c r="G42" s="41"/>
      <c r="H42" s="41"/>
      <c r="I42" s="41">
        <f t="shared" si="0"/>
        <v>44414.2</v>
      </c>
      <c r="J42" s="41">
        <v>44414.2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</row>
    <row r="43" spans="1:66" s="12" customFormat="1" ht="15.75">
      <c r="A43" s="16"/>
      <c r="B43" s="39" t="s">
        <v>103</v>
      </c>
      <c r="C43" s="39"/>
      <c r="D43" s="45"/>
      <c r="E43" s="41"/>
      <c r="F43" s="41"/>
      <c r="G43" s="41"/>
      <c r="H43" s="41"/>
      <c r="I43" s="41">
        <f t="shared" si="0"/>
        <v>35315</v>
      </c>
      <c r="J43" s="41">
        <v>35315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</row>
    <row r="44" spans="1:66" s="12" customFormat="1" ht="94.5">
      <c r="A44" s="16" t="s">
        <v>58</v>
      </c>
      <c r="B44" s="23" t="s">
        <v>82</v>
      </c>
      <c r="C44" s="23" t="s">
        <v>13</v>
      </c>
      <c r="D44" s="23" t="s">
        <v>80</v>
      </c>
      <c r="E44" s="41">
        <v>265294.989</v>
      </c>
      <c r="F44" s="41">
        <f>G44-E44</f>
        <v>-196.88900000002468</v>
      </c>
      <c r="G44" s="41">
        <f>G46+G47</f>
        <v>265098.1</v>
      </c>
      <c r="H44" s="41">
        <v>265294.989</v>
      </c>
      <c r="I44" s="41">
        <f t="shared" si="0"/>
        <v>-196.88900000002468</v>
      </c>
      <c r="J44" s="41">
        <f>J46+J47</f>
        <v>265098.1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</row>
    <row r="45" spans="1:66" s="12" customFormat="1" ht="15.75">
      <c r="A45" s="16"/>
      <c r="B45" s="17" t="s">
        <v>47</v>
      </c>
      <c r="C45" s="23"/>
      <c r="D45" s="23"/>
      <c r="E45" s="41"/>
      <c r="F45" s="41">
        <f aca="true" t="shared" si="4" ref="F45:F65">G45-E45</f>
        <v>0</v>
      </c>
      <c r="G45" s="41"/>
      <c r="H45" s="41"/>
      <c r="I45" s="41"/>
      <c r="J45" s="41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</row>
    <row r="46" spans="1:66" s="12" customFormat="1" ht="15.75">
      <c r="A46" s="16"/>
      <c r="B46" s="19" t="s">
        <v>44</v>
      </c>
      <c r="C46" s="23"/>
      <c r="D46" s="23"/>
      <c r="E46" s="41">
        <f>E44</f>
        <v>265294.989</v>
      </c>
      <c r="F46" s="41">
        <f t="shared" si="4"/>
        <v>-173596.88900000002</v>
      </c>
      <c r="G46" s="41">
        <f>247353.5+881+16863.6-198800+25400</f>
        <v>91698.09999999998</v>
      </c>
      <c r="H46" s="41">
        <f>H44</f>
        <v>265294.989</v>
      </c>
      <c r="I46" s="41">
        <f t="shared" si="0"/>
        <v>-173596.88900000002</v>
      </c>
      <c r="J46" s="41">
        <f>247353.5+881+16863.6-198800+25400</f>
        <v>91698.09999999998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</row>
    <row r="47" spans="1:66" s="12" customFormat="1" ht="15.75">
      <c r="A47" s="16"/>
      <c r="B47" s="19" t="s">
        <v>103</v>
      </c>
      <c r="C47" s="23"/>
      <c r="D47" s="23"/>
      <c r="E47" s="41"/>
      <c r="F47" s="41">
        <f t="shared" si="4"/>
        <v>173400</v>
      </c>
      <c r="G47" s="41">
        <f>198800-25400</f>
        <v>173400</v>
      </c>
      <c r="H47" s="41"/>
      <c r="I47" s="41">
        <f t="shared" si="0"/>
        <v>173400</v>
      </c>
      <c r="J47" s="41">
        <f>198800-25400</f>
        <v>173400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</row>
    <row r="48" spans="1:66" s="12" customFormat="1" ht="110.25">
      <c r="A48" s="16" t="s">
        <v>59</v>
      </c>
      <c r="B48" s="23" t="s">
        <v>85</v>
      </c>
      <c r="C48" s="23" t="s">
        <v>13</v>
      </c>
      <c r="D48" s="23" t="s">
        <v>38</v>
      </c>
      <c r="E48" s="41">
        <v>9036.6</v>
      </c>
      <c r="F48" s="41">
        <f t="shared" si="4"/>
        <v>822</v>
      </c>
      <c r="G48" s="41">
        <f>9339.9+518.7</f>
        <v>9858.6</v>
      </c>
      <c r="H48" s="41">
        <v>9036.6</v>
      </c>
      <c r="I48" s="41">
        <f t="shared" si="0"/>
        <v>822</v>
      </c>
      <c r="J48" s="41">
        <f>9339.9+518.7</f>
        <v>9858.6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</row>
    <row r="49" spans="1:66" s="12" customFormat="1" ht="15.75">
      <c r="A49" s="16"/>
      <c r="B49" s="17" t="s">
        <v>47</v>
      </c>
      <c r="C49" s="23"/>
      <c r="D49" s="23"/>
      <c r="E49" s="41"/>
      <c r="F49" s="41">
        <f t="shared" si="4"/>
        <v>0</v>
      </c>
      <c r="G49" s="41"/>
      <c r="H49" s="41"/>
      <c r="I49" s="41"/>
      <c r="J49" s="41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</row>
    <row r="50" spans="1:66" s="12" customFormat="1" ht="15.75">
      <c r="A50" s="16"/>
      <c r="B50" s="19" t="s">
        <v>44</v>
      </c>
      <c r="C50" s="23"/>
      <c r="D50" s="23"/>
      <c r="E50" s="41">
        <f>E48</f>
        <v>9036.6</v>
      </c>
      <c r="F50" s="41">
        <f t="shared" si="4"/>
        <v>822</v>
      </c>
      <c r="G50" s="41">
        <f>G48</f>
        <v>9858.6</v>
      </c>
      <c r="H50" s="41">
        <f>H48</f>
        <v>9036.6</v>
      </c>
      <c r="I50" s="41">
        <f t="shared" si="0"/>
        <v>822</v>
      </c>
      <c r="J50" s="41">
        <f>J48</f>
        <v>9858.6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</row>
    <row r="51" spans="1:66" s="12" customFormat="1" ht="63">
      <c r="A51" s="16" t="s">
        <v>60</v>
      </c>
      <c r="B51" s="23" t="s">
        <v>95</v>
      </c>
      <c r="C51" s="23" t="s">
        <v>13</v>
      </c>
      <c r="D51" s="24" t="s">
        <v>96</v>
      </c>
      <c r="E51" s="41"/>
      <c r="F51" s="41">
        <f t="shared" si="4"/>
        <v>70047.6</v>
      </c>
      <c r="G51" s="41">
        <v>70047.6</v>
      </c>
      <c r="H51" s="41"/>
      <c r="I51" s="41">
        <f t="shared" si="0"/>
        <v>70047.6</v>
      </c>
      <c r="J51" s="41">
        <v>70047.6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</row>
    <row r="52" spans="1:66" s="12" customFormat="1" ht="15.75">
      <c r="A52" s="16"/>
      <c r="B52" s="17" t="s">
        <v>47</v>
      </c>
      <c r="C52" s="23"/>
      <c r="D52" s="20"/>
      <c r="E52" s="41"/>
      <c r="F52" s="41">
        <f t="shared" si="4"/>
        <v>0</v>
      </c>
      <c r="G52" s="41"/>
      <c r="H52" s="41"/>
      <c r="I52" s="41"/>
      <c r="J52" s="41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</row>
    <row r="53" spans="1:66" s="12" customFormat="1" ht="15.75">
      <c r="A53" s="16"/>
      <c r="B53" s="19" t="s">
        <v>44</v>
      </c>
      <c r="C53" s="23"/>
      <c r="D53" s="20"/>
      <c r="E53" s="41">
        <f>E51</f>
        <v>0</v>
      </c>
      <c r="F53" s="41">
        <f t="shared" si="4"/>
        <v>70047.6</v>
      </c>
      <c r="G53" s="41">
        <f>G51</f>
        <v>70047.6</v>
      </c>
      <c r="H53" s="41">
        <f>H51</f>
        <v>0</v>
      </c>
      <c r="I53" s="41">
        <f t="shared" si="0"/>
        <v>70047.6</v>
      </c>
      <c r="J53" s="41">
        <f>J51</f>
        <v>70047.6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</row>
    <row r="54" spans="1:66" s="12" customFormat="1" ht="78.75">
      <c r="A54" s="16" t="s">
        <v>61</v>
      </c>
      <c r="B54" s="23" t="s">
        <v>83</v>
      </c>
      <c r="C54" s="23" t="s">
        <v>13</v>
      </c>
      <c r="D54" s="23" t="s">
        <v>39</v>
      </c>
      <c r="E54" s="41">
        <v>4175</v>
      </c>
      <c r="F54" s="41">
        <f t="shared" si="4"/>
        <v>-20.899999999999636</v>
      </c>
      <c r="G54" s="41">
        <v>4154.1</v>
      </c>
      <c r="H54" s="41">
        <v>4175</v>
      </c>
      <c r="I54" s="41">
        <f t="shared" si="0"/>
        <v>-20.899999999999636</v>
      </c>
      <c r="J54" s="41">
        <v>4154.1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</row>
    <row r="55" spans="1:66" s="12" customFormat="1" ht="15.75">
      <c r="A55" s="16"/>
      <c r="B55" s="17" t="s">
        <v>47</v>
      </c>
      <c r="C55" s="23"/>
      <c r="D55" s="23"/>
      <c r="E55" s="41"/>
      <c r="F55" s="41">
        <f t="shared" si="4"/>
        <v>0</v>
      </c>
      <c r="G55" s="41"/>
      <c r="H55" s="41"/>
      <c r="I55" s="41"/>
      <c r="J55" s="41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</row>
    <row r="56" spans="1:66" s="12" customFormat="1" ht="15.75">
      <c r="A56" s="16"/>
      <c r="B56" s="19" t="s">
        <v>44</v>
      </c>
      <c r="C56" s="23"/>
      <c r="D56" s="23"/>
      <c r="E56" s="41">
        <f>E54</f>
        <v>4175</v>
      </c>
      <c r="F56" s="41">
        <f t="shared" si="4"/>
        <v>-20.899999999999636</v>
      </c>
      <c r="G56" s="41">
        <f>G54</f>
        <v>4154.1</v>
      </c>
      <c r="H56" s="41">
        <f>H54</f>
        <v>4175</v>
      </c>
      <c r="I56" s="41">
        <f t="shared" si="0"/>
        <v>-20.899999999999636</v>
      </c>
      <c r="J56" s="41">
        <f>J54</f>
        <v>4154.1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</row>
    <row r="57" spans="1:66" s="12" customFormat="1" ht="204.75">
      <c r="A57" s="16" t="s">
        <v>62</v>
      </c>
      <c r="B57" s="19" t="s">
        <v>97</v>
      </c>
      <c r="C57" s="23" t="s">
        <v>13</v>
      </c>
      <c r="D57" s="23" t="s">
        <v>98</v>
      </c>
      <c r="E57" s="41"/>
      <c r="F57" s="41">
        <f t="shared" si="4"/>
        <v>2700</v>
      </c>
      <c r="G57" s="41">
        <v>2700</v>
      </c>
      <c r="H57" s="41"/>
      <c r="I57" s="41">
        <f t="shared" si="0"/>
        <v>2700</v>
      </c>
      <c r="J57" s="41">
        <v>2700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</row>
    <row r="58" spans="1:66" s="12" customFormat="1" ht="15.75">
      <c r="A58" s="16"/>
      <c r="B58" s="17" t="s">
        <v>47</v>
      </c>
      <c r="C58" s="23"/>
      <c r="D58" s="23"/>
      <c r="E58" s="41"/>
      <c r="F58" s="41">
        <f t="shared" si="4"/>
        <v>0</v>
      </c>
      <c r="G58" s="41"/>
      <c r="H58" s="41"/>
      <c r="I58" s="41"/>
      <c r="J58" s="41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</row>
    <row r="59" spans="1:66" s="12" customFormat="1" ht="15.75">
      <c r="A59" s="16"/>
      <c r="B59" s="19" t="s">
        <v>44</v>
      </c>
      <c r="C59" s="23"/>
      <c r="D59" s="23"/>
      <c r="E59" s="41">
        <f>E57</f>
        <v>0</v>
      </c>
      <c r="F59" s="41">
        <f t="shared" si="4"/>
        <v>2700</v>
      </c>
      <c r="G59" s="41">
        <f>G57</f>
        <v>2700</v>
      </c>
      <c r="H59" s="41">
        <f>H57</f>
        <v>0</v>
      </c>
      <c r="I59" s="41">
        <f t="shared" si="0"/>
        <v>2700</v>
      </c>
      <c r="J59" s="41">
        <f>J57</f>
        <v>2700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</row>
    <row r="60" spans="1:66" s="12" customFormat="1" ht="63">
      <c r="A60" s="16" t="s">
        <v>63</v>
      </c>
      <c r="B60" s="19" t="s">
        <v>29</v>
      </c>
      <c r="C60" s="23" t="s">
        <v>13</v>
      </c>
      <c r="D60" s="20" t="s">
        <v>27</v>
      </c>
      <c r="E60" s="41">
        <v>107686.524</v>
      </c>
      <c r="F60" s="41">
        <f t="shared" si="4"/>
        <v>-107686.524</v>
      </c>
      <c r="G60" s="41">
        <v>0</v>
      </c>
      <c r="H60" s="41">
        <v>107686.524</v>
      </c>
      <c r="I60" s="41">
        <f t="shared" si="0"/>
        <v>-107686.524</v>
      </c>
      <c r="J60" s="41">
        <v>0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</row>
    <row r="61" spans="1:66" s="12" customFormat="1" ht="15.75">
      <c r="A61" s="16"/>
      <c r="B61" s="17" t="s">
        <v>47</v>
      </c>
      <c r="C61" s="23"/>
      <c r="D61" s="20"/>
      <c r="E61" s="41"/>
      <c r="F61" s="41">
        <f t="shared" si="4"/>
        <v>0</v>
      </c>
      <c r="G61" s="41"/>
      <c r="H61" s="41"/>
      <c r="I61" s="41"/>
      <c r="J61" s="41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</row>
    <row r="62" spans="1:66" s="12" customFormat="1" ht="15.75">
      <c r="A62" s="16"/>
      <c r="B62" s="19" t="s">
        <v>44</v>
      </c>
      <c r="C62" s="23"/>
      <c r="D62" s="20"/>
      <c r="E62" s="41">
        <f>E60</f>
        <v>107686.524</v>
      </c>
      <c r="F62" s="41">
        <f t="shared" si="4"/>
        <v>-107686.524</v>
      </c>
      <c r="G62" s="41">
        <f>G60</f>
        <v>0</v>
      </c>
      <c r="H62" s="41">
        <f>H60</f>
        <v>107686.524</v>
      </c>
      <c r="I62" s="41">
        <f t="shared" si="0"/>
        <v>-107686.524</v>
      </c>
      <c r="J62" s="41">
        <f>J60</f>
        <v>0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</row>
    <row r="63" spans="1:66" s="12" customFormat="1" ht="78.75">
      <c r="A63" s="16" t="s">
        <v>64</v>
      </c>
      <c r="B63" s="19" t="s">
        <v>93</v>
      </c>
      <c r="C63" s="23" t="s">
        <v>104</v>
      </c>
      <c r="D63" s="20" t="s">
        <v>94</v>
      </c>
      <c r="E63" s="41">
        <v>0</v>
      </c>
      <c r="F63" s="41">
        <f t="shared" si="4"/>
        <v>346.7</v>
      </c>
      <c r="G63" s="41">
        <v>346.7</v>
      </c>
      <c r="H63" s="41">
        <v>0</v>
      </c>
      <c r="I63" s="41">
        <f t="shared" si="0"/>
        <v>346.7</v>
      </c>
      <c r="J63" s="41">
        <v>346.7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</row>
    <row r="64" spans="1:66" s="12" customFormat="1" ht="15.75">
      <c r="A64" s="16"/>
      <c r="B64" s="17" t="s">
        <v>47</v>
      </c>
      <c r="C64" s="23"/>
      <c r="D64" s="20"/>
      <c r="E64" s="41"/>
      <c r="F64" s="41">
        <f t="shared" si="4"/>
        <v>0</v>
      </c>
      <c r="G64" s="41"/>
      <c r="H64" s="41"/>
      <c r="I64" s="41">
        <f t="shared" si="0"/>
        <v>0</v>
      </c>
      <c r="J64" s="41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</row>
    <row r="65" spans="1:66" s="12" customFormat="1" ht="15.75">
      <c r="A65" s="16"/>
      <c r="B65" s="19" t="s">
        <v>44</v>
      </c>
      <c r="C65" s="23"/>
      <c r="D65" s="20"/>
      <c r="E65" s="41">
        <f>E63</f>
        <v>0</v>
      </c>
      <c r="F65" s="41">
        <f t="shared" si="4"/>
        <v>346.7</v>
      </c>
      <c r="G65" s="41">
        <f>G63</f>
        <v>346.7</v>
      </c>
      <c r="H65" s="41">
        <f>H63</f>
        <v>0</v>
      </c>
      <c r="I65" s="41">
        <f t="shared" si="0"/>
        <v>346.7</v>
      </c>
      <c r="J65" s="41">
        <f>J63</f>
        <v>346.7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</row>
    <row r="66" spans="1:66" s="12" customFormat="1" ht="94.5">
      <c r="A66" s="16" t="s">
        <v>65</v>
      </c>
      <c r="B66" s="23" t="s">
        <v>49</v>
      </c>
      <c r="C66" s="23" t="s">
        <v>113</v>
      </c>
      <c r="D66" s="20" t="s">
        <v>79</v>
      </c>
      <c r="E66" s="41">
        <v>20000</v>
      </c>
      <c r="F66" s="41">
        <f aca="true" t="shared" si="5" ref="F66:F71">G66-E66</f>
        <v>0</v>
      </c>
      <c r="G66" s="41">
        <v>20000</v>
      </c>
      <c r="H66" s="41">
        <v>20000</v>
      </c>
      <c r="I66" s="41">
        <f t="shared" si="0"/>
        <v>0</v>
      </c>
      <c r="J66" s="41">
        <v>20000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</row>
    <row r="67" spans="1:66" s="12" customFormat="1" ht="15.75">
      <c r="A67" s="16"/>
      <c r="B67" s="17" t="s">
        <v>47</v>
      </c>
      <c r="C67" s="19"/>
      <c r="D67" s="20"/>
      <c r="E67" s="41"/>
      <c r="F67" s="41">
        <f t="shared" si="5"/>
        <v>0</v>
      </c>
      <c r="G67" s="41"/>
      <c r="H67" s="41"/>
      <c r="I67" s="41"/>
      <c r="J67" s="41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</row>
    <row r="68" spans="1:66" s="12" customFormat="1" ht="15.75">
      <c r="A68" s="16"/>
      <c r="B68" s="19" t="s">
        <v>44</v>
      </c>
      <c r="C68" s="19"/>
      <c r="D68" s="20"/>
      <c r="E68" s="41">
        <f>E66</f>
        <v>20000</v>
      </c>
      <c r="F68" s="41">
        <f t="shared" si="5"/>
        <v>0</v>
      </c>
      <c r="G68" s="41">
        <f>G66</f>
        <v>20000</v>
      </c>
      <c r="H68" s="41">
        <f>H66</f>
        <v>20000</v>
      </c>
      <c r="I68" s="41">
        <f t="shared" si="0"/>
        <v>0</v>
      </c>
      <c r="J68" s="41">
        <f>J66</f>
        <v>20000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</row>
    <row r="69" spans="1:66" s="12" customFormat="1" ht="15.75">
      <c r="A69" s="16"/>
      <c r="B69" s="55" t="s">
        <v>14</v>
      </c>
      <c r="C69" s="55"/>
      <c r="D69" s="57"/>
      <c r="E69" s="41">
        <v>285092.824</v>
      </c>
      <c r="F69" s="41">
        <f t="shared" si="5"/>
        <v>49999.975999999966</v>
      </c>
      <c r="G69" s="41">
        <f>G72+G75+G78+G81</f>
        <v>335092.8</v>
      </c>
      <c r="H69" s="41">
        <v>285092.824</v>
      </c>
      <c r="I69" s="41">
        <f t="shared" si="0"/>
        <v>49999.975999999966</v>
      </c>
      <c r="J69" s="41">
        <f>J72+J75+J78+J81</f>
        <v>335092.8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</row>
    <row r="70" spans="1:66" s="12" customFormat="1" ht="15.75">
      <c r="A70" s="16"/>
      <c r="B70" s="17" t="s">
        <v>47</v>
      </c>
      <c r="C70" s="19"/>
      <c r="D70" s="22"/>
      <c r="E70" s="41"/>
      <c r="F70" s="41">
        <f t="shared" si="5"/>
        <v>0</v>
      </c>
      <c r="G70" s="41"/>
      <c r="H70" s="41"/>
      <c r="I70" s="41"/>
      <c r="J70" s="41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</row>
    <row r="71" spans="1:66" s="12" customFormat="1" ht="15.75">
      <c r="A71" s="16"/>
      <c r="B71" s="19" t="s">
        <v>44</v>
      </c>
      <c r="C71" s="19"/>
      <c r="D71" s="22"/>
      <c r="E71" s="41">
        <f>E69</f>
        <v>285092.824</v>
      </c>
      <c r="F71" s="41">
        <f t="shared" si="5"/>
        <v>49999.975999999966</v>
      </c>
      <c r="G71" s="41">
        <f>G74+G77+G80+G83</f>
        <v>335092.8</v>
      </c>
      <c r="H71" s="41">
        <f>H69</f>
        <v>285092.824</v>
      </c>
      <c r="I71" s="41">
        <f t="shared" si="0"/>
        <v>49999.975999999966</v>
      </c>
      <c r="J71" s="41">
        <f>J74+J77+J80+J83</f>
        <v>335092.8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</row>
    <row r="72" spans="1:66" s="12" customFormat="1" ht="47.25">
      <c r="A72" s="16" t="s">
        <v>66</v>
      </c>
      <c r="B72" s="23" t="s">
        <v>25</v>
      </c>
      <c r="C72" s="23" t="s">
        <v>7</v>
      </c>
      <c r="D72" s="24" t="s">
        <v>28</v>
      </c>
      <c r="E72" s="41">
        <v>67406.3</v>
      </c>
      <c r="F72" s="41">
        <f aca="true" t="shared" si="6" ref="F72:F83">G72-E72</f>
        <v>0</v>
      </c>
      <c r="G72" s="41">
        <f>4020+63386.3</f>
        <v>67406.3</v>
      </c>
      <c r="H72" s="41">
        <v>67406.3</v>
      </c>
      <c r="I72" s="41">
        <f t="shared" si="0"/>
        <v>0</v>
      </c>
      <c r="J72" s="41">
        <f>4020+63386.3</f>
        <v>67406.3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</row>
    <row r="73" spans="1:66" s="12" customFormat="1" ht="15.75">
      <c r="A73" s="16"/>
      <c r="B73" s="17" t="s">
        <v>47</v>
      </c>
      <c r="C73" s="23"/>
      <c r="D73" s="24"/>
      <c r="E73" s="41"/>
      <c r="F73" s="41">
        <f t="shared" si="6"/>
        <v>0</v>
      </c>
      <c r="G73" s="41"/>
      <c r="H73" s="41"/>
      <c r="I73" s="41"/>
      <c r="J73" s="41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</row>
    <row r="74" spans="1:66" s="12" customFormat="1" ht="15.75">
      <c r="A74" s="16"/>
      <c r="B74" s="19" t="s">
        <v>44</v>
      </c>
      <c r="C74" s="23"/>
      <c r="D74" s="24"/>
      <c r="E74" s="41">
        <f>E72</f>
        <v>67406.3</v>
      </c>
      <c r="F74" s="41">
        <f t="shared" si="6"/>
        <v>0</v>
      </c>
      <c r="G74" s="41">
        <f>G72</f>
        <v>67406.3</v>
      </c>
      <c r="H74" s="41">
        <f>H72</f>
        <v>67406.3</v>
      </c>
      <c r="I74" s="41">
        <f t="shared" si="0"/>
        <v>0</v>
      </c>
      <c r="J74" s="41">
        <f>J72</f>
        <v>67406.3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</row>
    <row r="75" spans="1:66" s="12" customFormat="1" ht="47.25">
      <c r="A75" s="16" t="s">
        <v>67</v>
      </c>
      <c r="B75" s="19" t="s">
        <v>29</v>
      </c>
      <c r="C75" s="23" t="s">
        <v>104</v>
      </c>
      <c r="D75" s="20" t="s">
        <v>27</v>
      </c>
      <c r="E75" s="41">
        <v>107686.524</v>
      </c>
      <c r="F75" s="41">
        <f t="shared" si="6"/>
        <v>69999.976</v>
      </c>
      <c r="G75" s="41">
        <v>177686.5</v>
      </c>
      <c r="H75" s="41">
        <v>107686.524</v>
      </c>
      <c r="I75" s="41">
        <f aca="true" t="shared" si="7" ref="I75:I138">J75-E75</f>
        <v>69999.976</v>
      </c>
      <c r="J75" s="41">
        <v>177686.5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</row>
    <row r="76" spans="1:66" s="12" customFormat="1" ht="15.75" customHeight="1">
      <c r="A76" s="16"/>
      <c r="B76" s="17" t="s">
        <v>47</v>
      </c>
      <c r="C76" s="23"/>
      <c r="D76" s="23"/>
      <c r="E76" s="41"/>
      <c r="F76" s="41">
        <f t="shared" si="6"/>
        <v>0</v>
      </c>
      <c r="G76" s="41"/>
      <c r="H76" s="41"/>
      <c r="I76" s="41"/>
      <c r="J76" s="41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</row>
    <row r="77" spans="1:66" s="12" customFormat="1" ht="15.75" customHeight="1">
      <c r="A77" s="16"/>
      <c r="B77" s="19" t="s">
        <v>44</v>
      </c>
      <c r="C77" s="23"/>
      <c r="D77" s="23"/>
      <c r="E77" s="41">
        <f>E75</f>
        <v>107686.524</v>
      </c>
      <c r="F77" s="41">
        <f t="shared" si="6"/>
        <v>69999.976</v>
      </c>
      <c r="G77" s="41">
        <f>G75</f>
        <v>177686.5</v>
      </c>
      <c r="H77" s="41">
        <f>H75</f>
        <v>107686.524</v>
      </c>
      <c r="I77" s="41">
        <f t="shared" si="7"/>
        <v>69999.976</v>
      </c>
      <c r="J77" s="41">
        <f>J75</f>
        <v>177686.5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</row>
    <row r="78" spans="1:66" s="12" customFormat="1" ht="47.25">
      <c r="A78" s="16" t="s">
        <v>68</v>
      </c>
      <c r="B78" s="19" t="s">
        <v>91</v>
      </c>
      <c r="C78" s="23" t="s">
        <v>104</v>
      </c>
      <c r="D78" s="23"/>
      <c r="E78" s="41">
        <v>20000</v>
      </c>
      <c r="F78" s="41">
        <f t="shared" si="6"/>
        <v>0</v>
      </c>
      <c r="G78" s="41">
        <v>20000</v>
      </c>
      <c r="H78" s="41">
        <v>20000</v>
      </c>
      <c r="I78" s="41">
        <f t="shared" si="7"/>
        <v>0</v>
      </c>
      <c r="J78" s="41">
        <v>20000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</row>
    <row r="79" spans="1:66" s="12" customFormat="1" ht="15.75" customHeight="1">
      <c r="A79" s="16"/>
      <c r="B79" s="17" t="s">
        <v>47</v>
      </c>
      <c r="C79" s="23"/>
      <c r="D79" s="23"/>
      <c r="E79" s="41"/>
      <c r="F79" s="41">
        <f t="shared" si="6"/>
        <v>0</v>
      </c>
      <c r="G79" s="41"/>
      <c r="H79" s="41"/>
      <c r="I79" s="41"/>
      <c r="J79" s="41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</row>
    <row r="80" spans="1:66" s="12" customFormat="1" ht="15.75" customHeight="1">
      <c r="A80" s="16"/>
      <c r="B80" s="19" t="s">
        <v>44</v>
      </c>
      <c r="C80" s="23"/>
      <c r="D80" s="23"/>
      <c r="E80" s="41">
        <f>E78</f>
        <v>20000</v>
      </c>
      <c r="F80" s="41">
        <f t="shared" si="6"/>
        <v>0</v>
      </c>
      <c r="G80" s="41">
        <f>G78</f>
        <v>20000</v>
      </c>
      <c r="H80" s="41">
        <f>H78</f>
        <v>20000</v>
      </c>
      <c r="I80" s="41">
        <f t="shared" si="7"/>
        <v>0</v>
      </c>
      <c r="J80" s="41">
        <f>J78</f>
        <v>20000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</row>
    <row r="81" spans="1:66" s="12" customFormat="1" ht="83.25" customHeight="1">
      <c r="A81" s="16" t="s">
        <v>69</v>
      </c>
      <c r="B81" s="19" t="s">
        <v>100</v>
      </c>
      <c r="C81" s="23" t="s">
        <v>7</v>
      </c>
      <c r="D81" s="23" t="s">
        <v>99</v>
      </c>
      <c r="E81" s="41"/>
      <c r="F81" s="41">
        <f t="shared" si="6"/>
        <v>70000</v>
      </c>
      <c r="G81" s="41">
        <f>1670+68330</f>
        <v>70000</v>
      </c>
      <c r="H81" s="41"/>
      <c r="I81" s="41">
        <f t="shared" si="7"/>
        <v>70000</v>
      </c>
      <c r="J81" s="41">
        <f>1670+68330</f>
        <v>70000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</row>
    <row r="82" spans="1:66" s="12" customFormat="1" ht="15.75" customHeight="1">
      <c r="A82" s="16"/>
      <c r="B82" s="17" t="s">
        <v>47</v>
      </c>
      <c r="C82" s="23"/>
      <c r="D82" s="23"/>
      <c r="E82" s="41"/>
      <c r="F82" s="41">
        <f t="shared" si="6"/>
        <v>0</v>
      </c>
      <c r="G82" s="41"/>
      <c r="H82" s="41"/>
      <c r="I82" s="41"/>
      <c r="J82" s="41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</row>
    <row r="83" spans="1:66" s="12" customFormat="1" ht="15.75" customHeight="1">
      <c r="A83" s="16"/>
      <c r="B83" s="19" t="s">
        <v>44</v>
      </c>
      <c r="C83" s="23"/>
      <c r="D83" s="23"/>
      <c r="E83" s="41">
        <f>E81</f>
        <v>0</v>
      </c>
      <c r="F83" s="41">
        <f t="shared" si="6"/>
        <v>70000</v>
      </c>
      <c r="G83" s="41">
        <f>G81</f>
        <v>70000</v>
      </c>
      <c r="H83" s="41">
        <f>H81</f>
        <v>0</v>
      </c>
      <c r="I83" s="41">
        <f t="shared" si="7"/>
        <v>70000</v>
      </c>
      <c r="J83" s="41">
        <f>J81</f>
        <v>70000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</row>
    <row r="84" spans="1:66" s="12" customFormat="1" ht="15.75">
      <c r="A84" s="16"/>
      <c r="B84" s="55" t="s">
        <v>24</v>
      </c>
      <c r="C84" s="55"/>
      <c r="D84" s="69"/>
      <c r="E84" s="41">
        <f aca="true" t="shared" si="8" ref="E84:J84">E87+E90+E93</f>
        <v>117587</v>
      </c>
      <c r="F84" s="41">
        <f t="shared" si="8"/>
        <v>-117587</v>
      </c>
      <c r="G84" s="41">
        <f t="shared" si="8"/>
        <v>0</v>
      </c>
      <c r="H84" s="41">
        <f t="shared" si="8"/>
        <v>117587</v>
      </c>
      <c r="I84" s="41">
        <f t="shared" si="7"/>
        <v>-117587</v>
      </c>
      <c r="J84" s="41">
        <f t="shared" si="8"/>
        <v>0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</row>
    <row r="85" spans="1:66" s="12" customFormat="1" ht="15.75">
      <c r="A85" s="16"/>
      <c r="B85" s="17" t="s">
        <v>47</v>
      </c>
      <c r="C85" s="19"/>
      <c r="D85" s="20"/>
      <c r="E85" s="41"/>
      <c r="F85" s="41"/>
      <c r="G85" s="41"/>
      <c r="H85" s="41"/>
      <c r="I85" s="41"/>
      <c r="J85" s="41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</row>
    <row r="86" spans="1:66" s="12" customFormat="1" ht="15.75">
      <c r="A86" s="16"/>
      <c r="B86" s="19" t="s">
        <v>44</v>
      </c>
      <c r="C86" s="19"/>
      <c r="D86" s="20"/>
      <c r="E86" s="41">
        <f aca="true" t="shared" si="9" ref="E86:J86">E84</f>
        <v>117587</v>
      </c>
      <c r="F86" s="41">
        <f t="shared" si="9"/>
        <v>-117587</v>
      </c>
      <c r="G86" s="41">
        <f t="shared" si="9"/>
        <v>0</v>
      </c>
      <c r="H86" s="41">
        <f t="shared" si="9"/>
        <v>117587</v>
      </c>
      <c r="I86" s="41">
        <f t="shared" si="7"/>
        <v>-117587</v>
      </c>
      <c r="J86" s="41">
        <f t="shared" si="9"/>
        <v>0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</row>
    <row r="87" spans="1:66" s="12" customFormat="1" ht="31.5">
      <c r="A87" s="16" t="s">
        <v>70</v>
      </c>
      <c r="B87" s="19" t="s">
        <v>87</v>
      </c>
      <c r="C87" s="19" t="s">
        <v>15</v>
      </c>
      <c r="D87" s="20" t="s">
        <v>22</v>
      </c>
      <c r="E87" s="41">
        <v>16280.2</v>
      </c>
      <c r="F87" s="41">
        <f>G87-E87</f>
        <v>-16280.2</v>
      </c>
      <c r="G87" s="41">
        <v>0</v>
      </c>
      <c r="H87" s="41">
        <v>16280.2</v>
      </c>
      <c r="I87" s="41">
        <f t="shared" si="7"/>
        <v>-16280.2</v>
      </c>
      <c r="J87" s="41">
        <v>0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</row>
    <row r="88" spans="1:66" s="12" customFormat="1" ht="15.75">
      <c r="A88" s="16"/>
      <c r="B88" s="17" t="s">
        <v>47</v>
      </c>
      <c r="C88" s="19"/>
      <c r="D88" s="20"/>
      <c r="E88" s="41"/>
      <c r="F88" s="41">
        <f aca="true" t="shared" si="10" ref="F88:F95">G88-E88</f>
        <v>0</v>
      </c>
      <c r="G88" s="41"/>
      <c r="H88" s="41"/>
      <c r="I88" s="41"/>
      <c r="J88" s="41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</row>
    <row r="89" spans="1:66" s="12" customFormat="1" ht="15.75">
      <c r="A89" s="16"/>
      <c r="B89" s="19" t="s">
        <v>44</v>
      </c>
      <c r="C89" s="19"/>
      <c r="D89" s="20"/>
      <c r="E89" s="41">
        <f>E87</f>
        <v>16280.2</v>
      </c>
      <c r="F89" s="41">
        <f t="shared" si="10"/>
        <v>-16280.2</v>
      </c>
      <c r="G89" s="41">
        <f>G87</f>
        <v>0</v>
      </c>
      <c r="H89" s="41">
        <f>H87</f>
        <v>16280.2</v>
      </c>
      <c r="I89" s="41">
        <f t="shared" si="7"/>
        <v>-16280.2</v>
      </c>
      <c r="J89" s="41">
        <f>J87</f>
        <v>0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</row>
    <row r="90" spans="1:66" s="12" customFormat="1" ht="31.5">
      <c r="A90" s="16" t="s">
        <v>71</v>
      </c>
      <c r="B90" s="23" t="s">
        <v>90</v>
      </c>
      <c r="C90" s="19" t="s">
        <v>15</v>
      </c>
      <c r="D90" s="20" t="s">
        <v>22</v>
      </c>
      <c r="E90" s="41">
        <v>90393.2</v>
      </c>
      <c r="F90" s="41">
        <f t="shared" si="10"/>
        <v>-90393.2</v>
      </c>
      <c r="G90" s="41">
        <v>0</v>
      </c>
      <c r="H90" s="41">
        <v>90393.2</v>
      </c>
      <c r="I90" s="41">
        <f t="shared" si="7"/>
        <v>-90393.2</v>
      </c>
      <c r="J90" s="41">
        <v>0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</row>
    <row r="91" spans="1:66" s="12" customFormat="1" ht="15.75">
      <c r="A91" s="16"/>
      <c r="B91" s="17" t="s">
        <v>47</v>
      </c>
      <c r="C91" s="19"/>
      <c r="D91" s="20"/>
      <c r="E91" s="41"/>
      <c r="F91" s="41">
        <f t="shared" si="10"/>
        <v>0</v>
      </c>
      <c r="G91" s="41"/>
      <c r="H91" s="41"/>
      <c r="I91" s="41"/>
      <c r="J91" s="41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</row>
    <row r="92" spans="1:66" s="12" customFormat="1" ht="15.75">
      <c r="A92" s="16"/>
      <c r="B92" s="19" t="s">
        <v>44</v>
      </c>
      <c r="C92" s="19"/>
      <c r="D92" s="20"/>
      <c r="E92" s="41">
        <f>E90</f>
        <v>90393.2</v>
      </c>
      <c r="F92" s="41">
        <f t="shared" si="10"/>
        <v>-90393.2</v>
      </c>
      <c r="G92" s="41">
        <f>G90</f>
        <v>0</v>
      </c>
      <c r="H92" s="41">
        <f>H90</f>
        <v>90393.2</v>
      </c>
      <c r="I92" s="41">
        <f t="shared" si="7"/>
        <v>-90393.2</v>
      </c>
      <c r="J92" s="41">
        <f>J90</f>
        <v>0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</row>
    <row r="93" spans="1:66" s="12" customFormat="1" ht="94.5">
      <c r="A93" s="16" t="s">
        <v>72</v>
      </c>
      <c r="B93" s="24" t="s">
        <v>48</v>
      </c>
      <c r="C93" s="19" t="s">
        <v>15</v>
      </c>
      <c r="D93" s="20" t="s">
        <v>84</v>
      </c>
      <c r="E93" s="41">
        <v>10913.6</v>
      </c>
      <c r="F93" s="41">
        <f t="shared" si="10"/>
        <v>-10913.6</v>
      </c>
      <c r="G93" s="41">
        <v>0</v>
      </c>
      <c r="H93" s="41">
        <v>10913.6</v>
      </c>
      <c r="I93" s="41">
        <f t="shared" si="7"/>
        <v>-10913.6</v>
      </c>
      <c r="J93" s="41">
        <v>0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</row>
    <row r="94" spans="1:66" s="12" customFormat="1" ht="15.75">
      <c r="A94" s="16"/>
      <c r="B94" s="17" t="s">
        <v>47</v>
      </c>
      <c r="C94" s="19"/>
      <c r="D94" s="20"/>
      <c r="E94" s="41"/>
      <c r="F94" s="41">
        <f t="shared" si="10"/>
        <v>0</v>
      </c>
      <c r="G94" s="41"/>
      <c r="H94" s="41"/>
      <c r="I94" s="41"/>
      <c r="J94" s="41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</row>
    <row r="95" spans="1:66" s="12" customFormat="1" ht="15.75">
      <c r="A95" s="16"/>
      <c r="B95" s="19" t="s">
        <v>44</v>
      </c>
      <c r="C95" s="19"/>
      <c r="D95" s="20"/>
      <c r="E95" s="41">
        <f>E93</f>
        <v>10913.6</v>
      </c>
      <c r="F95" s="41">
        <f t="shared" si="10"/>
        <v>-10913.6</v>
      </c>
      <c r="G95" s="41">
        <f>G93</f>
        <v>0</v>
      </c>
      <c r="H95" s="41">
        <f>H93</f>
        <v>10913.6</v>
      </c>
      <c r="I95" s="41">
        <f t="shared" si="7"/>
        <v>-10913.6</v>
      </c>
      <c r="J95" s="41">
        <f>J93</f>
        <v>0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</row>
    <row r="96" spans="1:66" s="12" customFormat="1" ht="15.75">
      <c r="A96" s="25"/>
      <c r="B96" s="61" t="s">
        <v>30</v>
      </c>
      <c r="C96" s="61"/>
      <c r="D96" s="62"/>
      <c r="E96" s="41">
        <f aca="true" t="shared" si="11" ref="E96:J96">E99+E102+E105+E108+E111</f>
        <v>7500</v>
      </c>
      <c r="F96" s="41">
        <f t="shared" si="11"/>
        <v>-7500</v>
      </c>
      <c r="G96" s="41">
        <f t="shared" si="11"/>
        <v>0</v>
      </c>
      <c r="H96" s="41">
        <f t="shared" si="11"/>
        <v>7500</v>
      </c>
      <c r="I96" s="41">
        <f t="shared" si="7"/>
        <v>-7500</v>
      </c>
      <c r="J96" s="41">
        <f t="shared" si="11"/>
        <v>0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</row>
    <row r="97" spans="1:66" s="12" customFormat="1" ht="15.75">
      <c r="A97" s="25"/>
      <c r="B97" s="17" t="s">
        <v>47</v>
      </c>
      <c r="C97" s="17"/>
      <c r="D97" s="18"/>
      <c r="E97" s="41"/>
      <c r="F97" s="41"/>
      <c r="G97" s="41"/>
      <c r="H97" s="41"/>
      <c r="I97" s="41"/>
      <c r="J97" s="41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</row>
    <row r="98" spans="1:66" s="12" customFormat="1" ht="15.75">
      <c r="A98" s="25"/>
      <c r="B98" s="19" t="s">
        <v>44</v>
      </c>
      <c r="C98" s="17"/>
      <c r="D98" s="18"/>
      <c r="E98" s="41">
        <f aca="true" t="shared" si="12" ref="E98:J98">E96</f>
        <v>7500</v>
      </c>
      <c r="F98" s="41">
        <f t="shared" si="12"/>
        <v>-7500</v>
      </c>
      <c r="G98" s="41">
        <f t="shared" si="12"/>
        <v>0</v>
      </c>
      <c r="H98" s="41">
        <f t="shared" si="12"/>
        <v>7500</v>
      </c>
      <c r="I98" s="41">
        <f t="shared" si="7"/>
        <v>-7500</v>
      </c>
      <c r="J98" s="41">
        <f t="shared" si="12"/>
        <v>0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</row>
    <row r="99" spans="1:66" s="12" customFormat="1" ht="211.5" customHeight="1">
      <c r="A99" s="16" t="s">
        <v>73</v>
      </c>
      <c r="B99" s="26" t="s">
        <v>37</v>
      </c>
      <c r="C99" s="19" t="s">
        <v>19</v>
      </c>
      <c r="D99" s="20" t="s">
        <v>88</v>
      </c>
      <c r="E99" s="41">
        <v>1500</v>
      </c>
      <c r="F99" s="41">
        <f>G99-E99</f>
        <v>-1500</v>
      </c>
      <c r="G99" s="41">
        <v>0</v>
      </c>
      <c r="H99" s="41">
        <v>1500</v>
      </c>
      <c r="I99" s="41">
        <f t="shared" si="7"/>
        <v>-1500</v>
      </c>
      <c r="J99" s="41">
        <v>0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</row>
    <row r="100" spans="1:66" s="12" customFormat="1" ht="15.75">
      <c r="A100" s="16"/>
      <c r="B100" s="17" t="s">
        <v>47</v>
      </c>
      <c r="C100" s="19"/>
      <c r="D100" s="20"/>
      <c r="E100" s="41"/>
      <c r="F100" s="41">
        <f aca="true" t="shared" si="13" ref="F100:F113">G100-E100</f>
        <v>0</v>
      </c>
      <c r="G100" s="41"/>
      <c r="H100" s="41"/>
      <c r="I100" s="41"/>
      <c r="J100" s="41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</row>
    <row r="101" spans="1:66" s="12" customFormat="1" ht="15.75">
      <c r="A101" s="16"/>
      <c r="B101" s="19" t="s">
        <v>44</v>
      </c>
      <c r="C101" s="19"/>
      <c r="D101" s="20"/>
      <c r="E101" s="41">
        <f>E99</f>
        <v>1500</v>
      </c>
      <c r="F101" s="41">
        <f t="shared" si="13"/>
        <v>-1500</v>
      </c>
      <c r="G101" s="41">
        <f>G99</f>
        <v>0</v>
      </c>
      <c r="H101" s="41">
        <f>H99</f>
        <v>1500</v>
      </c>
      <c r="I101" s="41">
        <f t="shared" si="7"/>
        <v>-1500</v>
      </c>
      <c r="J101" s="41">
        <f>J99</f>
        <v>0</v>
      </c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</row>
    <row r="102" spans="1:66" s="12" customFormat="1" ht="204.75">
      <c r="A102" s="16" t="s">
        <v>74</v>
      </c>
      <c r="B102" s="26" t="s">
        <v>34</v>
      </c>
      <c r="C102" s="19" t="s">
        <v>19</v>
      </c>
      <c r="D102" s="20" t="s">
        <v>88</v>
      </c>
      <c r="E102" s="41">
        <v>1500</v>
      </c>
      <c r="F102" s="41">
        <f t="shared" si="13"/>
        <v>-1500</v>
      </c>
      <c r="G102" s="41">
        <v>0</v>
      </c>
      <c r="H102" s="41">
        <v>1500</v>
      </c>
      <c r="I102" s="41">
        <f t="shared" si="7"/>
        <v>-1500</v>
      </c>
      <c r="J102" s="41">
        <v>0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</row>
    <row r="103" spans="1:66" s="12" customFormat="1" ht="15.75">
      <c r="A103" s="16"/>
      <c r="B103" s="17" t="s">
        <v>47</v>
      </c>
      <c r="C103" s="19"/>
      <c r="D103" s="20"/>
      <c r="E103" s="41"/>
      <c r="F103" s="41">
        <f t="shared" si="13"/>
        <v>0</v>
      </c>
      <c r="G103" s="41"/>
      <c r="H103" s="41"/>
      <c r="I103" s="41"/>
      <c r="J103" s="41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</row>
    <row r="104" spans="1:66" s="12" customFormat="1" ht="15.75">
      <c r="A104" s="16"/>
      <c r="B104" s="19" t="s">
        <v>44</v>
      </c>
      <c r="C104" s="19"/>
      <c r="D104" s="20"/>
      <c r="E104" s="41">
        <f>E102</f>
        <v>1500</v>
      </c>
      <c r="F104" s="41">
        <f t="shared" si="13"/>
        <v>-1500</v>
      </c>
      <c r="G104" s="41">
        <f>G102</f>
        <v>0</v>
      </c>
      <c r="H104" s="41">
        <f>H102</f>
        <v>1500</v>
      </c>
      <c r="I104" s="41">
        <f t="shared" si="7"/>
        <v>-1500</v>
      </c>
      <c r="J104" s="41">
        <f>J102</f>
        <v>0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</row>
    <row r="105" spans="1:66" s="12" customFormat="1" ht="204.75">
      <c r="A105" s="16" t="s">
        <v>75</v>
      </c>
      <c r="B105" s="26" t="s">
        <v>35</v>
      </c>
      <c r="C105" s="19" t="s">
        <v>19</v>
      </c>
      <c r="D105" s="20" t="s">
        <v>88</v>
      </c>
      <c r="E105" s="41">
        <v>1500</v>
      </c>
      <c r="F105" s="41">
        <f t="shared" si="13"/>
        <v>-1500</v>
      </c>
      <c r="G105" s="41">
        <v>0</v>
      </c>
      <c r="H105" s="41">
        <v>1500</v>
      </c>
      <c r="I105" s="41">
        <f t="shared" si="7"/>
        <v>-1500</v>
      </c>
      <c r="J105" s="41">
        <v>0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</row>
    <row r="106" spans="1:66" s="12" customFormat="1" ht="15.75">
      <c r="A106" s="16"/>
      <c r="B106" s="17" t="s">
        <v>47</v>
      </c>
      <c r="C106" s="19"/>
      <c r="D106" s="20"/>
      <c r="E106" s="41"/>
      <c r="F106" s="41">
        <f t="shared" si="13"/>
        <v>0</v>
      </c>
      <c r="G106" s="41"/>
      <c r="H106" s="41"/>
      <c r="I106" s="41"/>
      <c r="J106" s="41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</row>
    <row r="107" spans="1:66" s="12" customFormat="1" ht="15.75">
      <c r="A107" s="16"/>
      <c r="B107" s="19" t="s">
        <v>44</v>
      </c>
      <c r="C107" s="19"/>
      <c r="D107" s="20"/>
      <c r="E107" s="41">
        <f>E105</f>
        <v>1500</v>
      </c>
      <c r="F107" s="41">
        <f t="shared" si="13"/>
        <v>-1500</v>
      </c>
      <c r="G107" s="41">
        <f>G105</f>
        <v>0</v>
      </c>
      <c r="H107" s="41">
        <f>H105</f>
        <v>1500</v>
      </c>
      <c r="I107" s="41">
        <f t="shared" si="7"/>
        <v>-1500</v>
      </c>
      <c r="J107" s="41">
        <f>J105</f>
        <v>0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</row>
    <row r="108" spans="1:66" s="12" customFormat="1" ht="204.75">
      <c r="A108" s="16" t="s">
        <v>76</v>
      </c>
      <c r="B108" s="26" t="s">
        <v>36</v>
      </c>
      <c r="C108" s="19" t="s">
        <v>19</v>
      </c>
      <c r="D108" s="20" t="s">
        <v>88</v>
      </c>
      <c r="E108" s="41">
        <v>1500</v>
      </c>
      <c r="F108" s="41">
        <f t="shared" si="13"/>
        <v>-1500</v>
      </c>
      <c r="G108" s="41">
        <v>0</v>
      </c>
      <c r="H108" s="41">
        <v>1500</v>
      </c>
      <c r="I108" s="41">
        <f t="shared" si="7"/>
        <v>-1500</v>
      </c>
      <c r="J108" s="41">
        <v>0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</row>
    <row r="109" spans="1:66" s="12" customFormat="1" ht="15.75">
      <c r="A109" s="16"/>
      <c r="B109" s="17" t="s">
        <v>47</v>
      </c>
      <c r="C109" s="19"/>
      <c r="D109" s="20"/>
      <c r="E109" s="41"/>
      <c r="F109" s="41">
        <f t="shared" si="13"/>
        <v>0</v>
      </c>
      <c r="G109" s="41"/>
      <c r="H109" s="41"/>
      <c r="I109" s="41"/>
      <c r="J109" s="41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</row>
    <row r="110" spans="1:66" s="12" customFormat="1" ht="15.75">
      <c r="A110" s="16"/>
      <c r="B110" s="19" t="s">
        <v>44</v>
      </c>
      <c r="C110" s="19"/>
      <c r="D110" s="20"/>
      <c r="E110" s="41">
        <f>E108</f>
        <v>1500</v>
      </c>
      <c r="F110" s="41">
        <f t="shared" si="13"/>
        <v>-1500</v>
      </c>
      <c r="G110" s="41">
        <f>G108</f>
        <v>0</v>
      </c>
      <c r="H110" s="41">
        <f>H108</f>
        <v>1500</v>
      </c>
      <c r="I110" s="41">
        <f t="shared" si="7"/>
        <v>-1500</v>
      </c>
      <c r="J110" s="41">
        <f>J108</f>
        <v>0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</row>
    <row r="111" spans="1:66" s="12" customFormat="1" ht="204.75">
      <c r="A111" s="16" t="s">
        <v>77</v>
      </c>
      <c r="B111" s="26" t="s">
        <v>33</v>
      </c>
      <c r="C111" s="19" t="s">
        <v>31</v>
      </c>
      <c r="D111" s="20" t="s">
        <v>88</v>
      </c>
      <c r="E111" s="41">
        <v>1500</v>
      </c>
      <c r="F111" s="41">
        <f t="shared" si="13"/>
        <v>-1500</v>
      </c>
      <c r="G111" s="41">
        <v>0</v>
      </c>
      <c r="H111" s="41">
        <v>1500</v>
      </c>
      <c r="I111" s="41">
        <f t="shared" si="7"/>
        <v>-1500</v>
      </c>
      <c r="J111" s="41">
        <v>0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</row>
    <row r="112" spans="1:66" s="12" customFormat="1" ht="15.75">
      <c r="A112" s="16"/>
      <c r="B112" s="17" t="s">
        <v>47</v>
      </c>
      <c r="C112" s="19"/>
      <c r="D112" s="20"/>
      <c r="E112" s="41"/>
      <c r="F112" s="41">
        <f t="shared" si="13"/>
        <v>0</v>
      </c>
      <c r="G112" s="41"/>
      <c r="H112" s="41"/>
      <c r="I112" s="41"/>
      <c r="J112" s="41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</row>
    <row r="113" spans="1:66" s="12" customFormat="1" ht="15.75">
      <c r="A113" s="16"/>
      <c r="B113" s="19" t="s">
        <v>44</v>
      </c>
      <c r="C113" s="19"/>
      <c r="D113" s="20"/>
      <c r="E113" s="41">
        <f>E111</f>
        <v>1500</v>
      </c>
      <c r="F113" s="41">
        <f t="shared" si="13"/>
        <v>-1500</v>
      </c>
      <c r="G113" s="41">
        <f>G111</f>
        <v>0</v>
      </c>
      <c r="H113" s="41">
        <f>H111</f>
        <v>1500</v>
      </c>
      <c r="I113" s="41">
        <f t="shared" si="7"/>
        <v>-1500</v>
      </c>
      <c r="J113" s="41">
        <f>J111</f>
        <v>0</v>
      </c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</row>
    <row r="114" spans="1:66" s="12" customFormat="1" ht="15.75">
      <c r="A114" s="16"/>
      <c r="B114" s="70" t="s">
        <v>43</v>
      </c>
      <c r="C114" s="71"/>
      <c r="D114" s="72"/>
      <c r="E114" s="41">
        <f>E123+E126</f>
        <v>55284.8</v>
      </c>
      <c r="F114" s="41">
        <f>F123+F126+F129</f>
        <v>-25284.800000000003</v>
      </c>
      <c r="G114" s="41">
        <f>G123+G126+G129</f>
        <v>30000</v>
      </c>
      <c r="H114" s="41">
        <f>H123+H126</f>
        <v>55284.8</v>
      </c>
      <c r="I114" s="41">
        <f t="shared" si="7"/>
        <v>-19073.800000000003</v>
      </c>
      <c r="J114" s="41">
        <f>J123+J126+J129+J117+J120</f>
        <v>36211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</row>
    <row r="115" spans="1:66" s="12" customFormat="1" ht="15.75">
      <c r="A115" s="16"/>
      <c r="B115" s="17" t="s">
        <v>47</v>
      </c>
      <c r="C115" s="27"/>
      <c r="D115" s="28"/>
      <c r="E115" s="41"/>
      <c r="F115" s="41"/>
      <c r="G115" s="41"/>
      <c r="H115" s="41"/>
      <c r="I115" s="41"/>
      <c r="J115" s="41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</row>
    <row r="116" spans="1:66" s="12" customFormat="1" ht="15.75">
      <c r="A116" s="16"/>
      <c r="B116" s="19" t="s">
        <v>44</v>
      </c>
      <c r="C116" s="29"/>
      <c r="D116" s="30"/>
      <c r="E116" s="41">
        <f aca="true" t="shared" si="14" ref="E116:J116">E114</f>
        <v>55284.8</v>
      </c>
      <c r="F116" s="41">
        <f t="shared" si="14"/>
        <v>-25284.800000000003</v>
      </c>
      <c r="G116" s="41">
        <f t="shared" si="14"/>
        <v>30000</v>
      </c>
      <c r="H116" s="41">
        <f t="shared" si="14"/>
        <v>55284.8</v>
      </c>
      <c r="I116" s="41">
        <f t="shared" si="7"/>
        <v>-19073.800000000003</v>
      </c>
      <c r="J116" s="41">
        <f t="shared" si="14"/>
        <v>36211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</row>
    <row r="117" spans="1:66" s="12" customFormat="1" ht="94.5">
      <c r="A117" s="16" t="s">
        <v>112</v>
      </c>
      <c r="B117" s="47" t="s">
        <v>118</v>
      </c>
      <c r="C117" s="23" t="s">
        <v>41</v>
      </c>
      <c r="D117" s="48" t="s">
        <v>42</v>
      </c>
      <c r="E117" s="41"/>
      <c r="F117" s="41"/>
      <c r="G117" s="41"/>
      <c r="H117" s="41"/>
      <c r="I117" s="41">
        <f t="shared" si="7"/>
        <v>4471.3</v>
      </c>
      <c r="J117" s="41">
        <v>4471.3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</row>
    <row r="118" spans="1:66" s="12" customFormat="1" ht="15.75">
      <c r="A118" s="16"/>
      <c r="B118" s="17" t="s">
        <v>47</v>
      </c>
      <c r="C118" s="29"/>
      <c r="D118" s="30"/>
      <c r="E118" s="41"/>
      <c r="F118" s="41"/>
      <c r="G118" s="41"/>
      <c r="H118" s="41"/>
      <c r="I118" s="41"/>
      <c r="J118" s="41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</row>
    <row r="119" spans="1:66" s="12" customFormat="1" ht="15.75">
      <c r="A119" s="16"/>
      <c r="B119" s="19" t="s">
        <v>44</v>
      </c>
      <c r="C119" s="29"/>
      <c r="D119" s="30"/>
      <c r="E119" s="41"/>
      <c r="F119" s="41"/>
      <c r="G119" s="41"/>
      <c r="H119" s="41"/>
      <c r="I119" s="41">
        <f t="shared" si="7"/>
        <v>4471.3</v>
      </c>
      <c r="J119" s="41">
        <f>J117</f>
        <v>4471.3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</row>
    <row r="120" spans="1:66" s="12" customFormat="1" ht="94.5">
      <c r="A120" s="16" t="s">
        <v>120</v>
      </c>
      <c r="B120" s="47" t="s">
        <v>119</v>
      </c>
      <c r="C120" s="23" t="s">
        <v>41</v>
      </c>
      <c r="D120" s="48" t="s">
        <v>42</v>
      </c>
      <c r="E120" s="41"/>
      <c r="F120" s="41"/>
      <c r="G120" s="41"/>
      <c r="H120" s="41"/>
      <c r="I120" s="41">
        <f t="shared" si="7"/>
        <v>1739.7</v>
      </c>
      <c r="J120" s="41">
        <v>1739.7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</row>
    <row r="121" spans="1:66" s="12" customFormat="1" ht="15.75">
      <c r="A121" s="16"/>
      <c r="B121" s="17" t="s">
        <v>47</v>
      </c>
      <c r="C121" s="29"/>
      <c r="D121" s="30"/>
      <c r="E121" s="41"/>
      <c r="F121" s="41"/>
      <c r="G121" s="41"/>
      <c r="H121" s="41"/>
      <c r="I121" s="41"/>
      <c r="J121" s="41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</row>
    <row r="122" spans="1:66" s="12" customFormat="1" ht="15.75">
      <c r="A122" s="16"/>
      <c r="B122" s="19" t="s">
        <v>44</v>
      </c>
      <c r="C122" s="29"/>
      <c r="D122" s="30"/>
      <c r="E122" s="41"/>
      <c r="F122" s="41"/>
      <c r="G122" s="41"/>
      <c r="H122" s="41"/>
      <c r="I122" s="41">
        <f t="shared" si="7"/>
        <v>1739.7</v>
      </c>
      <c r="J122" s="41">
        <f>J120</f>
        <v>1739.7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</row>
    <row r="123" spans="1:66" s="12" customFormat="1" ht="94.5">
      <c r="A123" s="16" t="s">
        <v>121</v>
      </c>
      <c r="B123" s="31" t="s">
        <v>50</v>
      </c>
      <c r="C123" s="23" t="s">
        <v>41</v>
      </c>
      <c r="D123" s="23" t="s">
        <v>42</v>
      </c>
      <c r="E123" s="41">
        <v>284.8</v>
      </c>
      <c r="F123" s="41">
        <f>G123-E123</f>
        <v>-284.8</v>
      </c>
      <c r="G123" s="41">
        <v>0</v>
      </c>
      <c r="H123" s="41">
        <v>284.8</v>
      </c>
      <c r="I123" s="41">
        <f t="shared" si="7"/>
        <v>-284.8</v>
      </c>
      <c r="J123" s="41">
        <v>0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</row>
    <row r="124" spans="1:66" s="12" customFormat="1" ht="15.75">
      <c r="A124" s="16"/>
      <c r="B124" s="17" t="s">
        <v>47</v>
      </c>
      <c r="C124" s="23"/>
      <c r="D124" s="23"/>
      <c r="E124" s="41"/>
      <c r="F124" s="41">
        <f aca="true" t="shared" si="15" ref="F124:F131">G124-E124</f>
        <v>0</v>
      </c>
      <c r="G124" s="41"/>
      <c r="H124" s="41"/>
      <c r="I124" s="41"/>
      <c r="J124" s="41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</row>
    <row r="125" spans="1:66" s="12" customFormat="1" ht="15.75">
      <c r="A125" s="16"/>
      <c r="B125" s="19" t="s">
        <v>44</v>
      </c>
      <c r="C125" s="23"/>
      <c r="D125" s="23"/>
      <c r="E125" s="41">
        <f>E123</f>
        <v>284.8</v>
      </c>
      <c r="F125" s="41">
        <f t="shared" si="15"/>
        <v>-284.8</v>
      </c>
      <c r="G125" s="41">
        <f>G123</f>
        <v>0</v>
      </c>
      <c r="H125" s="41">
        <f>H123</f>
        <v>284.8</v>
      </c>
      <c r="I125" s="41">
        <f t="shared" si="7"/>
        <v>-284.8</v>
      </c>
      <c r="J125" s="41">
        <f>J123</f>
        <v>0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</row>
    <row r="126" spans="1:66" s="12" customFormat="1" ht="94.5">
      <c r="A126" s="16" t="s">
        <v>122</v>
      </c>
      <c r="B126" s="31" t="s">
        <v>86</v>
      </c>
      <c r="C126" s="23" t="s">
        <v>41</v>
      </c>
      <c r="D126" s="23" t="s">
        <v>42</v>
      </c>
      <c r="E126" s="41">
        <v>55000</v>
      </c>
      <c r="F126" s="41">
        <f t="shared" si="15"/>
        <v>-55000</v>
      </c>
      <c r="G126" s="41">
        <v>0</v>
      </c>
      <c r="H126" s="41">
        <v>55000</v>
      </c>
      <c r="I126" s="41">
        <f t="shared" si="7"/>
        <v>-55000</v>
      </c>
      <c r="J126" s="41">
        <v>0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</row>
    <row r="127" spans="1:66" s="12" customFormat="1" ht="15.75">
      <c r="A127" s="16"/>
      <c r="B127" s="17" t="s">
        <v>47</v>
      </c>
      <c r="C127" s="23"/>
      <c r="D127" s="23"/>
      <c r="E127" s="41"/>
      <c r="F127" s="41">
        <f t="shared" si="15"/>
        <v>0</v>
      </c>
      <c r="G127" s="41"/>
      <c r="H127" s="41"/>
      <c r="I127" s="41"/>
      <c r="J127" s="41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</row>
    <row r="128" spans="1:66" s="12" customFormat="1" ht="15.75">
      <c r="A128" s="16"/>
      <c r="B128" s="19" t="s">
        <v>44</v>
      </c>
      <c r="C128" s="23"/>
      <c r="D128" s="23"/>
      <c r="E128" s="41">
        <f>E126</f>
        <v>55000</v>
      </c>
      <c r="F128" s="41">
        <f t="shared" si="15"/>
        <v>-55000</v>
      </c>
      <c r="G128" s="41">
        <f>G126</f>
        <v>0</v>
      </c>
      <c r="H128" s="41">
        <f>H126</f>
        <v>55000</v>
      </c>
      <c r="I128" s="41">
        <f t="shared" si="7"/>
        <v>-55000</v>
      </c>
      <c r="J128" s="41">
        <f>J126</f>
        <v>0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</row>
    <row r="129" spans="1:66" s="12" customFormat="1" ht="94.5">
      <c r="A129" s="16" t="s">
        <v>123</v>
      </c>
      <c r="B129" s="19" t="s">
        <v>101</v>
      </c>
      <c r="C129" s="23" t="s">
        <v>41</v>
      </c>
      <c r="D129" s="23" t="s">
        <v>42</v>
      </c>
      <c r="E129" s="41"/>
      <c r="F129" s="41">
        <f t="shared" si="15"/>
        <v>30000</v>
      </c>
      <c r="G129" s="41">
        <v>30000</v>
      </c>
      <c r="H129" s="41"/>
      <c r="I129" s="41">
        <f t="shared" si="7"/>
        <v>30000</v>
      </c>
      <c r="J129" s="41">
        <v>30000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</row>
    <row r="130" spans="1:66" s="12" customFormat="1" ht="15.75">
      <c r="A130" s="16"/>
      <c r="B130" s="17" t="s">
        <v>47</v>
      </c>
      <c r="C130" s="23"/>
      <c r="D130" s="23"/>
      <c r="E130" s="41"/>
      <c r="F130" s="41">
        <f t="shared" si="15"/>
        <v>0</v>
      </c>
      <c r="G130" s="41"/>
      <c r="H130" s="41"/>
      <c r="I130" s="41"/>
      <c r="J130" s="41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</row>
    <row r="131" spans="1:66" s="12" customFormat="1" ht="15.75">
      <c r="A131" s="16"/>
      <c r="B131" s="19" t="s">
        <v>44</v>
      </c>
      <c r="C131" s="23"/>
      <c r="D131" s="23"/>
      <c r="E131" s="41">
        <f>E129</f>
        <v>0</v>
      </c>
      <c r="F131" s="41">
        <f t="shared" si="15"/>
        <v>30000</v>
      </c>
      <c r="G131" s="41">
        <f>G129</f>
        <v>30000</v>
      </c>
      <c r="H131" s="41">
        <f>H129</f>
        <v>0</v>
      </c>
      <c r="I131" s="41">
        <f t="shared" si="7"/>
        <v>30000</v>
      </c>
      <c r="J131" s="41">
        <f>J129</f>
        <v>30000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</row>
    <row r="132" spans="1:66" s="12" customFormat="1" ht="15.75">
      <c r="A132" s="16"/>
      <c r="B132" s="55" t="s">
        <v>4</v>
      </c>
      <c r="C132" s="55"/>
      <c r="D132" s="57"/>
      <c r="E132" s="41">
        <f aca="true" t="shared" si="16" ref="E132:J132">E10+E27+E36+E69+E84+E96+E114</f>
        <v>1324956.7410000002</v>
      </c>
      <c r="F132" s="41">
        <f t="shared" si="16"/>
        <v>-368247.24100000004</v>
      </c>
      <c r="G132" s="41">
        <f t="shared" si="16"/>
        <v>956709.5</v>
      </c>
      <c r="H132" s="41">
        <f t="shared" si="16"/>
        <v>1324956.7410000002</v>
      </c>
      <c r="I132" s="41">
        <f t="shared" si="7"/>
        <v>-243001.34100000025</v>
      </c>
      <c r="J132" s="41">
        <f t="shared" si="16"/>
        <v>1081955.4</v>
      </c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</row>
    <row r="133" spans="1:66" s="12" customFormat="1" ht="15.75">
      <c r="A133" s="16"/>
      <c r="B133" s="58" t="s">
        <v>46</v>
      </c>
      <c r="C133" s="59"/>
      <c r="D133" s="60"/>
      <c r="E133" s="41"/>
      <c r="F133" s="41"/>
      <c r="G133" s="41"/>
      <c r="H133" s="41"/>
      <c r="I133" s="41"/>
      <c r="J133" s="41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</row>
    <row r="134" spans="1:66" s="12" customFormat="1" ht="15.75">
      <c r="A134" s="16"/>
      <c r="B134" s="58" t="s">
        <v>44</v>
      </c>
      <c r="C134" s="59"/>
      <c r="D134" s="60"/>
      <c r="E134" s="41">
        <f>E116+E98+E86+E71+E38+E29+E12</f>
        <v>1324956.7410000002</v>
      </c>
      <c r="F134" s="41">
        <f>F116+F98+F86+F71+F38+F29+F12-F63</f>
        <v>-541993.941</v>
      </c>
      <c r="G134" s="41">
        <f>G116+G98+G86+G71+G38+G29+G12</f>
        <v>783309.5</v>
      </c>
      <c r="H134" s="41">
        <f>H116+H98+H86+H71+H38+H29+H12</f>
        <v>1324956.7410000002</v>
      </c>
      <c r="I134" s="41">
        <f t="shared" si="7"/>
        <v>-480716.34100000025</v>
      </c>
      <c r="J134" s="41">
        <f>J116+J98+J86+J71+J38+J29+J12</f>
        <v>844240.3999999999</v>
      </c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</row>
    <row r="135" spans="1:66" s="12" customFormat="1" ht="15.75">
      <c r="A135" s="16"/>
      <c r="B135" s="32" t="s">
        <v>103</v>
      </c>
      <c r="C135" s="33"/>
      <c r="D135" s="34"/>
      <c r="E135" s="41"/>
      <c r="F135" s="41">
        <f>F39</f>
        <v>173400</v>
      </c>
      <c r="G135" s="41">
        <f>G39</f>
        <v>173400</v>
      </c>
      <c r="H135" s="41"/>
      <c r="I135" s="41">
        <f t="shared" si="7"/>
        <v>237715</v>
      </c>
      <c r="J135" s="41">
        <f>J39+J13</f>
        <v>237715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</row>
    <row r="136" spans="1:66" s="12" customFormat="1" ht="15.75">
      <c r="A136" s="16"/>
      <c r="B136" s="55" t="s">
        <v>45</v>
      </c>
      <c r="C136" s="55"/>
      <c r="D136" s="57"/>
      <c r="E136" s="41"/>
      <c r="F136" s="41"/>
      <c r="G136" s="41"/>
      <c r="H136" s="41"/>
      <c r="I136" s="41"/>
      <c r="J136" s="41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</row>
    <row r="137" spans="1:66" s="12" customFormat="1" ht="15.75">
      <c r="A137" s="16"/>
      <c r="B137" s="55" t="s">
        <v>13</v>
      </c>
      <c r="C137" s="51"/>
      <c r="D137" s="51"/>
      <c r="E137" s="41">
        <f>E36</f>
        <v>386539.713</v>
      </c>
      <c r="F137" s="41">
        <f>F36-F63-F66</f>
        <v>-14681.313000000071</v>
      </c>
      <c r="G137" s="41">
        <f>G36-G63-G66</f>
        <v>351858.3999999999</v>
      </c>
      <c r="H137" s="41">
        <f>H36</f>
        <v>386539.713</v>
      </c>
      <c r="I137" s="41">
        <f t="shared" si="7"/>
        <v>45047.88699999999</v>
      </c>
      <c r="J137" s="41">
        <f>J40+J44+J48+J51+J54+J57+J60</f>
        <v>431587.6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</row>
    <row r="138" spans="1:66" s="12" customFormat="1" ht="15.75">
      <c r="A138" s="16"/>
      <c r="B138" s="55" t="s">
        <v>113</v>
      </c>
      <c r="C138" s="51"/>
      <c r="D138" s="51"/>
      <c r="E138" s="41"/>
      <c r="F138" s="41">
        <f>F66</f>
        <v>0</v>
      </c>
      <c r="G138" s="41">
        <f>G66</f>
        <v>20000</v>
      </c>
      <c r="H138" s="41"/>
      <c r="I138" s="41">
        <f t="shared" si="7"/>
        <v>20000</v>
      </c>
      <c r="J138" s="41">
        <f>J66</f>
        <v>20000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</row>
    <row r="139" spans="1:66" s="12" customFormat="1" ht="15.75">
      <c r="A139" s="16"/>
      <c r="B139" s="55" t="s">
        <v>5</v>
      </c>
      <c r="C139" s="51"/>
      <c r="D139" s="51"/>
      <c r="E139" s="41">
        <f aca="true" t="shared" si="17" ref="E139:J139">E10</f>
        <v>211785.847</v>
      </c>
      <c r="F139" s="41">
        <f t="shared" si="17"/>
        <v>-148000.047</v>
      </c>
      <c r="G139" s="41">
        <f t="shared" si="17"/>
        <v>63785.8</v>
      </c>
      <c r="H139" s="41">
        <f t="shared" si="17"/>
        <v>211785.847</v>
      </c>
      <c r="I139" s="41">
        <f aca="true" t="shared" si="18" ref="I139:I150">J139-E139</f>
        <v>-108694.34700000001</v>
      </c>
      <c r="J139" s="41">
        <f t="shared" si="17"/>
        <v>103091.5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</row>
    <row r="140" spans="1:66" s="12" customFormat="1" ht="15.75">
      <c r="A140" s="16"/>
      <c r="B140" s="55" t="s">
        <v>7</v>
      </c>
      <c r="C140" s="51"/>
      <c r="D140" s="51"/>
      <c r="E140" s="41">
        <f>E69</f>
        <v>285092.824</v>
      </c>
      <c r="F140" s="41">
        <f>G140-E140</f>
        <v>-147686.52400000003</v>
      </c>
      <c r="G140" s="41">
        <f>G72+G81</f>
        <v>137406.3</v>
      </c>
      <c r="H140" s="41">
        <f>H69</f>
        <v>285092.824</v>
      </c>
      <c r="I140" s="41">
        <f t="shared" si="18"/>
        <v>-147686.52400000003</v>
      </c>
      <c r="J140" s="41">
        <f>J72+J81</f>
        <v>137406.3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</row>
    <row r="141" spans="1:66" s="12" customFormat="1" ht="15.75">
      <c r="A141" s="16"/>
      <c r="B141" s="56" t="s">
        <v>15</v>
      </c>
      <c r="C141" s="51"/>
      <c r="D141" s="51"/>
      <c r="E141" s="41">
        <f aca="true" t="shared" si="19" ref="E141:J141">E84</f>
        <v>117587</v>
      </c>
      <c r="F141" s="41">
        <f t="shared" si="19"/>
        <v>-117587</v>
      </c>
      <c r="G141" s="41">
        <f t="shared" si="19"/>
        <v>0</v>
      </c>
      <c r="H141" s="41">
        <f t="shared" si="19"/>
        <v>117587</v>
      </c>
      <c r="I141" s="41">
        <f t="shared" si="18"/>
        <v>-117587</v>
      </c>
      <c r="J141" s="41">
        <f t="shared" si="19"/>
        <v>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</row>
    <row r="142" spans="1:66" s="12" customFormat="1" ht="15.75">
      <c r="A142" s="16"/>
      <c r="B142" s="55" t="s">
        <v>6</v>
      </c>
      <c r="C142" s="51"/>
      <c r="D142" s="51"/>
      <c r="E142" s="41">
        <f aca="true" t="shared" si="20" ref="E142:J142">E27</f>
        <v>261166.55699999997</v>
      </c>
      <c r="F142" s="41">
        <f t="shared" si="20"/>
        <v>-105540.75699999998</v>
      </c>
      <c r="G142" s="41">
        <f t="shared" si="20"/>
        <v>155625.8</v>
      </c>
      <c r="H142" s="41">
        <f t="shared" si="20"/>
        <v>261166.55699999997</v>
      </c>
      <c r="I142" s="41">
        <f t="shared" si="18"/>
        <v>-105540.75699999998</v>
      </c>
      <c r="J142" s="41">
        <f t="shared" si="20"/>
        <v>155625.8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</row>
    <row r="143" spans="1:66" s="12" customFormat="1" ht="15.75">
      <c r="A143" s="16"/>
      <c r="B143" s="56" t="s">
        <v>19</v>
      </c>
      <c r="C143" s="51"/>
      <c r="D143" s="51"/>
      <c r="E143" s="41">
        <f aca="true" t="shared" si="21" ref="E143:J143">E99+E102+E105+E108</f>
        <v>6000</v>
      </c>
      <c r="F143" s="41">
        <f t="shared" si="21"/>
        <v>-6000</v>
      </c>
      <c r="G143" s="41">
        <f t="shared" si="21"/>
        <v>0</v>
      </c>
      <c r="H143" s="41">
        <f t="shared" si="21"/>
        <v>6000</v>
      </c>
      <c r="I143" s="41">
        <f t="shared" si="18"/>
        <v>-6000</v>
      </c>
      <c r="J143" s="41">
        <f t="shared" si="21"/>
        <v>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</row>
    <row r="144" spans="1:66" s="12" customFormat="1" ht="15.75" customHeight="1" hidden="1">
      <c r="A144" s="16"/>
      <c r="B144" s="56" t="s">
        <v>18</v>
      </c>
      <c r="C144" s="51"/>
      <c r="D144" s="51"/>
      <c r="E144" s="41"/>
      <c r="F144" s="41"/>
      <c r="G144" s="41"/>
      <c r="H144" s="41"/>
      <c r="I144" s="41">
        <f t="shared" si="18"/>
        <v>0</v>
      </c>
      <c r="J144" s="41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</row>
    <row r="145" spans="1:66" s="12" customFormat="1" ht="15.75" customHeight="1" hidden="1">
      <c r="A145" s="16"/>
      <c r="B145" s="56" t="s">
        <v>20</v>
      </c>
      <c r="C145" s="51"/>
      <c r="D145" s="51"/>
      <c r="E145" s="41"/>
      <c r="F145" s="41"/>
      <c r="G145" s="41"/>
      <c r="H145" s="41"/>
      <c r="I145" s="41">
        <f t="shared" si="18"/>
        <v>0</v>
      </c>
      <c r="J145" s="41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</row>
    <row r="146" spans="1:66" s="12" customFormat="1" ht="15.75" customHeight="1" hidden="1">
      <c r="A146" s="16"/>
      <c r="B146" s="56" t="s">
        <v>21</v>
      </c>
      <c r="C146" s="51"/>
      <c r="D146" s="51"/>
      <c r="E146" s="41"/>
      <c r="F146" s="41"/>
      <c r="G146" s="41"/>
      <c r="H146" s="41"/>
      <c r="I146" s="41">
        <f t="shared" si="18"/>
        <v>0</v>
      </c>
      <c r="J146" s="41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</row>
    <row r="147" spans="1:66" s="12" customFormat="1" ht="15.75">
      <c r="A147" s="16"/>
      <c r="B147" s="55" t="s">
        <v>31</v>
      </c>
      <c r="C147" s="51"/>
      <c r="D147" s="51"/>
      <c r="E147" s="41">
        <f aca="true" t="shared" si="22" ref="E147:J147">E108</f>
        <v>1500</v>
      </c>
      <c r="F147" s="41">
        <f t="shared" si="22"/>
        <v>-1500</v>
      </c>
      <c r="G147" s="41">
        <f t="shared" si="22"/>
        <v>0</v>
      </c>
      <c r="H147" s="41">
        <f t="shared" si="22"/>
        <v>1500</v>
      </c>
      <c r="I147" s="41">
        <f t="shared" si="18"/>
        <v>-1500</v>
      </c>
      <c r="J147" s="41">
        <f t="shared" si="22"/>
        <v>0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</row>
    <row r="148" spans="1:66" s="12" customFormat="1" ht="15.75" customHeight="1" hidden="1">
      <c r="A148" s="16"/>
      <c r="B148" s="63" t="s">
        <v>26</v>
      </c>
      <c r="C148" s="51"/>
      <c r="D148" s="51"/>
      <c r="E148" s="41"/>
      <c r="F148" s="41"/>
      <c r="G148" s="41"/>
      <c r="H148" s="41"/>
      <c r="I148" s="41">
        <f t="shared" si="18"/>
        <v>0</v>
      </c>
      <c r="J148" s="41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</row>
    <row r="149" spans="1:66" s="12" customFormat="1" ht="15.75">
      <c r="A149" s="16"/>
      <c r="B149" s="50" t="s">
        <v>41</v>
      </c>
      <c r="C149" s="51"/>
      <c r="D149" s="51"/>
      <c r="E149" s="41">
        <f aca="true" t="shared" si="23" ref="E149:J149">E114</f>
        <v>55284.8</v>
      </c>
      <c r="F149" s="41">
        <f t="shared" si="23"/>
        <v>-25284.800000000003</v>
      </c>
      <c r="G149" s="41">
        <f t="shared" si="23"/>
        <v>30000</v>
      </c>
      <c r="H149" s="41">
        <f t="shared" si="23"/>
        <v>55284.8</v>
      </c>
      <c r="I149" s="41">
        <f t="shared" si="18"/>
        <v>-19073.800000000003</v>
      </c>
      <c r="J149" s="41">
        <f t="shared" si="23"/>
        <v>36211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</row>
    <row r="150" spans="1:66" s="12" customFormat="1" ht="15.75">
      <c r="A150" s="16"/>
      <c r="B150" s="50" t="s">
        <v>104</v>
      </c>
      <c r="C150" s="51"/>
      <c r="D150" s="51"/>
      <c r="E150" s="41"/>
      <c r="F150" s="41">
        <f>F75+F78+F63</f>
        <v>70346.67599999999</v>
      </c>
      <c r="G150" s="41">
        <f>G75+G78+G63</f>
        <v>198033.2</v>
      </c>
      <c r="H150" s="41"/>
      <c r="I150" s="41">
        <f t="shared" si="18"/>
        <v>198033.2</v>
      </c>
      <c r="J150" s="41">
        <f>J75+J78+J63</f>
        <v>198033.2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</row>
    <row r="151" spans="5:66" s="12" customFormat="1" ht="15.75">
      <c r="E151" s="10"/>
      <c r="F151" s="10"/>
      <c r="G151" s="10"/>
      <c r="H151" s="10"/>
      <c r="I151" s="10"/>
      <c r="J151" s="10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</row>
    <row r="152" spans="5:66" s="12" customFormat="1" ht="15.75">
      <c r="E152" s="10"/>
      <c r="F152" s="10"/>
      <c r="G152" s="10"/>
      <c r="H152" s="10"/>
      <c r="I152" s="10"/>
      <c r="J152" s="10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5:66" s="12" customFormat="1" ht="15.75">
      <c r="E153" s="10"/>
      <c r="F153" s="10"/>
      <c r="G153" s="10"/>
      <c r="H153" s="10"/>
      <c r="I153" s="10"/>
      <c r="J153" s="10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</row>
    <row r="154" spans="5:66" s="12" customFormat="1" ht="15.75">
      <c r="E154" s="10"/>
      <c r="F154" s="10"/>
      <c r="G154" s="10"/>
      <c r="H154" s="10"/>
      <c r="I154" s="10"/>
      <c r="J154" s="10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</row>
    <row r="155" spans="5:66" s="12" customFormat="1" ht="15.75">
      <c r="E155" s="10"/>
      <c r="F155" s="10"/>
      <c r="G155" s="10"/>
      <c r="H155" s="10"/>
      <c r="I155" s="10"/>
      <c r="J155" s="10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</row>
    <row r="156" spans="5:66" s="12" customFormat="1" ht="15.75">
      <c r="E156" s="10"/>
      <c r="F156" s="10"/>
      <c r="G156" s="10"/>
      <c r="H156" s="10"/>
      <c r="I156" s="10"/>
      <c r="J156" s="10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</row>
    <row r="157" spans="5:66" s="12" customFormat="1" ht="15.75">
      <c r="E157" s="10"/>
      <c r="F157" s="10"/>
      <c r="G157" s="10"/>
      <c r="H157" s="10"/>
      <c r="I157" s="10"/>
      <c r="J157" s="10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</row>
    <row r="158" spans="5:66" s="12" customFormat="1" ht="15.75">
      <c r="E158" s="10"/>
      <c r="F158" s="10"/>
      <c r="G158" s="10"/>
      <c r="H158" s="10"/>
      <c r="I158" s="10"/>
      <c r="J158" s="10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</row>
    <row r="159" spans="5:66" s="12" customFormat="1" ht="15.75">
      <c r="E159" s="10"/>
      <c r="F159" s="10"/>
      <c r="G159" s="10"/>
      <c r="H159" s="10"/>
      <c r="I159" s="10"/>
      <c r="J159" s="10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</row>
    <row r="160" spans="5:66" s="12" customFormat="1" ht="15.75">
      <c r="E160" s="10"/>
      <c r="F160" s="10"/>
      <c r="G160" s="10"/>
      <c r="H160" s="10"/>
      <c r="I160" s="10"/>
      <c r="J160" s="10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</row>
    <row r="161" spans="5:66" s="12" customFormat="1" ht="15.75">
      <c r="E161" s="10"/>
      <c r="F161" s="10"/>
      <c r="G161" s="10"/>
      <c r="H161" s="10"/>
      <c r="I161" s="10"/>
      <c r="J161" s="10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</row>
    <row r="162" spans="5:66" s="12" customFormat="1" ht="15.75">
      <c r="E162" s="10"/>
      <c r="F162" s="10"/>
      <c r="G162" s="10"/>
      <c r="H162" s="10"/>
      <c r="I162" s="10"/>
      <c r="J162" s="10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</row>
    <row r="163" spans="5:66" s="12" customFormat="1" ht="15.75">
      <c r="E163" s="10"/>
      <c r="F163" s="10"/>
      <c r="G163" s="10"/>
      <c r="H163" s="10"/>
      <c r="I163" s="10"/>
      <c r="J163" s="10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</row>
    <row r="164" spans="5:66" s="12" customFormat="1" ht="15.75">
      <c r="E164" s="10"/>
      <c r="F164" s="10"/>
      <c r="G164" s="10"/>
      <c r="H164" s="10"/>
      <c r="I164" s="10"/>
      <c r="J164" s="10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</row>
    <row r="165" spans="5:66" s="12" customFormat="1" ht="15.75">
      <c r="E165" s="10"/>
      <c r="F165" s="10"/>
      <c r="G165" s="10"/>
      <c r="H165" s="10"/>
      <c r="I165" s="10"/>
      <c r="J165" s="10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</row>
    <row r="166" spans="5:66" s="12" customFormat="1" ht="15.75">
      <c r="E166" s="10"/>
      <c r="F166" s="10"/>
      <c r="G166" s="10"/>
      <c r="H166" s="10"/>
      <c r="I166" s="10"/>
      <c r="J166" s="10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</row>
    <row r="167" spans="5:66" s="12" customFormat="1" ht="15.75">
      <c r="E167" s="10"/>
      <c r="F167" s="10"/>
      <c r="G167" s="10"/>
      <c r="H167" s="10"/>
      <c r="I167" s="10"/>
      <c r="J167" s="10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</row>
    <row r="168" spans="5:66" s="12" customFormat="1" ht="15.75">
      <c r="E168" s="10"/>
      <c r="F168" s="10"/>
      <c r="G168" s="10"/>
      <c r="H168" s="10"/>
      <c r="I168" s="10"/>
      <c r="J168" s="10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</row>
    <row r="169" spans="5:66" s="12" customFormat="1" ht="15.75">
      <c r="E169" s="10"/>
      <c r="F169" s="10"/>
      <c r="G169" s="10"/>
      <c r="H169" s="10"/>
      <c r="I169" s="10"/>
      <c r="J169" s="10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</row>
  </sheetData>
  <sheetProtection/>
  <mergeCells count="34">
    <mergeCell ref="B84:D84"/>
    <mergeCell ref="B36:D36"/>
    <mergeCell ref="B114:D114"/>
    <mergeCell ref="B136:D136"/>
    <mergeCell ref="B69:D69"/>
    <mergeCell ref="F8:G8"/>
    <mergeCell ref="H8:H9"/>
    <mergeCell ref="I8:J8"/>
    <mergeCell ref="A8:A9"/>
    <mergeCell ref="D8:D9"/>
    <mergeCell ref="B10:D10"/>
    <mergeCell ref="B8:B9"/>
    <mergeCell ref="C8:C9"/>
    <mergeCell ref="E8:E9"/>
    <mergeCell ref="B96:D96"/>
    <mergeCell ref="B148:D148"/>
    <mergeCell ref="B137:D137"/>
    <mergeCell ref="B139:D139"/>
    <mergeCell ref="B143:D143"/>
    <mergeCell ref="B146:D146"/>
    <mergeCell ref="B138:D138"/>
    <mergeCell ref="B149:D149"/>
    <mergeCell ref="B140:D140"/>
    <mergeCell ref="B141:D141"/>
    <mergeCell ref="A5:J5"/>
    <mergeCell ref="B150:D150"/>
    <mergeCell ref="B27:D27"/>
    <mergeCell ref="B142:D142"/>
    <mergeCell ref="B147:D147"/>
    <mergeCell ref="B145:D145"/>
    <mergeCell ref="B144:D144"/>
    <mergeCell ref="B132:D132"/>
    <mergeCell ref="B133:D133"/>
    <mergeCell ref="B134:D13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</dc:creator>
  <cp:keywords/>
  <dc:description/>
  <cp:lastModifiedBy>EKolyshkina</cp:lastModifiedBy>
  <cp:lastPrinted>2011-12-23T09:15:16Z</cp:lastPrinted>
  <dcterms:created xsi:type="dcterms:W3CDTF">2011-03-30T09:25:03Z</dcterms:created>
  <dcterms:modified xsi:type="dcterms:W3CDTF">2011-12-23T09:15:17Z</dcterms:modified>
  <cp:category/>
  <cp:version/>
  <cp:contentType/>
  <cp:contentStatus/>
</cp:coreProperties>
</file>