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00" activeTab="0"/>
  </bookViews>
  <sheets>
    <sheet name="на 01.01.2021" sheetId="1" r:id="rId1"/>
  </sheets>
  <definedNames>
    <definedName name="_xlnm._FilterDatabase" localSheetId="0" hidden="1">'на 01.01.2021'!$A$4:$J$325</definedName>
    <definedName name="_xlnm.Print_Titles" localSheetId="0">'на 01.01.2021'!$4:$5</definedName>
  </definedNames>
  <calcPr fullCalcOnLoad="1"/>
</workbook>
</file>

<file path=xl/sharedStrings.xml><?xml version="1.0" encoding="utf-8"?>
<sst xmlns="http://schemas.openxmlformats.org/spreadsheetml/2006/main" count="745" uniqueCount="155">
  <si>
    <t>Приложение 1 к пояснительной записке</t>
  </si>
  <si>
    <t>тыс. руб.</t>
  </si>
  <si>
    <t>Код адм.</t>
  </si>
  <si>
    <t>Главные администраторы доходов бюджета</t>
  </si>
  <si>
    <t>Код вида доходов</t>
  </si>
  <si>
    <t>Наименование вида доходов</t>
  </si>
  <si>
    <t>163</t>
  </si>
  <si>
    <t>Департамент имущественных отношений администрации города Перми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</si>
  <si>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</si>
  <si>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</si>
  <si>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</si>
  <si>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</si>
  <si>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</si>
  <si>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</si>
  <si>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</si>
  <si>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</si>
  <si>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</si>
  <si>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</si>
  <si>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</si>
  <si>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</si>
  <si>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</si>
  <si>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</si>
  <si>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</si>
  <si>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</si>
  <si>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</si>
  <si>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Прочие неналоговые поступления</t>
  </si>
  <si>
    <t>2 02 20000 00 0000 150</t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</si>
  <si>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</si>
  <si>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</si>
  <si>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</si>
  <si>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</si>
  <si>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</si>
  <si>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ПО АДМИНИСТРАТОРУ (КУРАТОРУ):</t>
  </si>
  <si>
    <t>902</t>
  </si>
  <si>
    <t>Департамент финансов администрации города Перми</t>
  </si>
  <si>
    <t>2 02 10000 00 0000 150</t>
  </si>
  <si>
    <t>Дотации бюджетам бюджетной системы Российской Федерации</t>
  </si>
  <si>
    <t>Итого по администрируемым платежам:</t>
  </si>
  <si>
    <t>1 08 00000 00 0000 000</t>
  </si>
  <si>
    <t xml:space="preserve">Государственная пошлина </t>
  </si>
  <si>
    <t>1 09 00000 00 0000 000</t>
  </si>
  <si>
    <t>Задолженность  и перерасчеты по отмененным налогам, сборам и иным обязательным платежам</t>
  </si>
  <si>
    <t>Итого по курируемым платежам:</t>
  </si>
  <si>
    <t>903</t>
  </si>
  <si>
    <t>Департамент градостроительства и архитектуры  администрации города Перми</t>
  </si>
  <si>
    <t>910</t>
  </si>
  <si>
    <t>Управление записи актов гражданского состояния администрации города Перми</t>
  </si>
  <si>
    <t>2 02 30000 00 0000 150</t>
  </si>
  <si>
    <t>Субвенции бюджетам бюджетной системы Российской Федерации</t>
  </si>
  <si>
    <t>915</t>
  </si>
  <si>
    <t>Управление экологии и природопользованию администрации города Перми</t>
  </si>
  <si>
    <t>1 11 05034 04 0000 120</t>
  </si>
  <si>
    <t>Доходы от сдачи в аренду объектов нежилого фонда</t>
  </si>
  <si>
    <t>1 12 00000 00 0000 000</t>
  </si>
  <si>
    <t>Платежи при пользовании природными ресурсами</t>
  </si>
  <si>
    <t>2 07 00000 00 0000 150</t>
  </si>
  <si>
    <t>Прочие безвозмездные поступления в бюджеты городских округов</t>
  </si>
  <si>
    <t>924</t>
  </si>
  <si>
    <t xml:space="preserve">Департамент культуры и молодежной политики администрации города Перми 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</si>
  <si>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</si>
  <si>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</si>
  <si>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930</t>
  </si>
  <si>
    <t>Департамент образования администрации города Перми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</si>
  <si>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</si>
  <si>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</si>
  <si>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</si>
  <si>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</si>
  <si>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931</t>
  </si>
  <si>
    <t>Администрация Ленинского района администрации города Перми</t>
  </si>
  <si>
    <t>932</t>
  </si>
  <si>
    <t>Администрация Свердловского района администрации города Перми</t>
  </si>
  <si>
    <t>933</t>
  </si>
  <si>
    <t>Администрация Мотовилихинского района администрации города Перми</t>
  </si>
  <si>
    <t>934</t>
  </si>
  <si>
    <t>Администрация Дзержинского района администрации города Перми</t>
  </si>
  <si>
    <t>935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</si>
  <si>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</si>
  <si>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</si>
  <si>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937</t>
  </si>
  <si>
    <t>Администрация Орджоникидзевского района администрации города Перми</t>
  </si>
  <si>
    <t>938</t>
  </si>
  <si>
    <t>Администрация поселка Новые Ляды города Перми</t>
  </si>
  <si>
    <t>940</t>
  </si>
  <si>
    <t>Департамент жилищно-коммунального хозяйства администрации города Перми</t>
  </si>
  <si>
    <t>Управление капитального строительства администрации города Перми</t>
  </si>
  <si>
    <t>944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</si>
  <si>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</si>
  <si>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</si>
  <si>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1 03 02000 01 0000 110</t>
  </si>
  <si>
    <t>Акцизы по подакцизным товарам (продукции), производимым на территории Российской Федерации</t>
  </si>
  <si>
    <t>945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</si>
  <si>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</si>
  <si>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</si>
  <si>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1 06 04000 02 0000 110</t>
  </si>
  <si>
    <t>Транспортный налог</t>
  </si>
  <si>
    <t>951</t>
  </si>
  <si>
    <t>Департамент экономики и промышленной политики администрации города Перми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</si>
  <si>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</si>
  <si>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</si>
  <si>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</si>
  <si>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</si>
  <si>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</si>
  <si>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</si>
  <si>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</si>
  <si>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</si>
  <si>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Департамент социальной политики администрации города Перми</t>
  </si>
  <si>
    <t>964</t>
  </si>
  <si>
    <t>Департамент общественной безопасности администрации города Перми</t>
  </si>
  <si>
    <t>975</t>
  </si>
  <si>
    <t>Администрация города Перми</t>
  </si>
  <si>
    <t>976</t>
  </si>
  <si>
    <t>Комитет по  физической культуре и спорту администрации города Перми</t>
  </si>
  <si>
    <t>Контрольно-счетная палата города Перми</t>
  </si>
  <si>
    <t>Избирательная комиссия города Перми</t>
  </si>
  <si>
    <t>Пермская городская Дума</t>
  </si>
  <si>
    <t>991</t>
  </si>
  <si>
    <t>Управление жилищных отношений администрации города Перми</t>
  </si>
  <si>
    <t>1 14 01040 04 0000 410</t>
  </si>
  <si>
    <t>Доходы от продажи квартир, находящихся в собственности городских округов</t>
  </si>
  <si>
    <t>992</t>
  </si>
  <si>
    <t>Департамент земельных отношений администрации города Перми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</si>
  <si>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</si>
  <si>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</si>
  <si>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</si>
  <si>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</si>
  <si>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</si>
  <si>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</si>
  <si>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</si>
  <si>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</si>
  <si>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</si>
  <si>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</si>
  <si>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</si>
  <si>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</si>
  <si>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</si>
  <si>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</si>
  <si>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</si>
  <si>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 xml:space="preserve">ВСЕГО ДОХОДОВ </t>
  </si>
  <si>
    <t>в том числе:</t>
  </si>
  <si>
    <t>НАЛОГОВЫЕ ДОХОДЫ</t>
  </si>
  <si>
    <t xml:space="preserve">НЕНАЛОГОВЫЕ ДОХОДЫ </t>
  </si>
  <si>
    <t>2 00 00000 00 0000 000</t>
  </si>
  <si>
    <t>ВСЕГО ДОХОДОВ</t>
  </si>
  <si>
    <t>Департамент транспорта администрации города Перми</t>
  </si>
  <si>
    <t>Департамент дорог и благоустройства администрации города Перми</t>
  </si>
  <si>
    <t>Контрольный департамент администрации города Перми</t>
  </si>
  <si>
    <t>% факта 2020 г. к факту 2019 г.</t>
  </si>
  <si>
    <t>% исполн. плана 2020 года</t>
  </si>
  <si>
    <t>Откл. факта 2020 г.от факта 2019 г.</t>
  </si>
  <si>
    <t>Оперативный анализ исполнения бюджета города Перми по доходам на 1 января 2021 года</t>
  </si>
  <si>
    <t xml:space="preserve">Факт на 01.01.2021 г. </t>
  </si>
  <si>
    <t>Оперативный анализ  поступления доходов за 2020 год</t>
  </si>
  <si>
    <t>Факт на 01.01.2020 г. (в сопоставимых условиях с 2020 г.)</t>
  </si>
  <si>
    <t>Утвержденный годовой план на 2020 год (РПГД 258 от 15.12.2020 г.)</t>
  </si>
  <si>
    <t>Откл. факта 2020 г. от факта 2019 г.</t>
  </si>
  <si>
    <t>БЕЗВОЗМЕЗДНЫЕ ПОСТУПЛЕНИЯ (с учетом возврата остатков МБТ)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</si>
</sst>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_р_."/>
    <numFmt numFmtId="166" formatCode="_-* #,##0.00&quot;р.&quot;_-;\-* #,##0.00&quot;р.&quot;_-;_-* \-??&quot;р.&quot;_-;_-@_-"/>
    <numFmt numFmtId="167" formatCode="#,##0.000"/>
  </numFmts>
  <fonts count="49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0" fillId="0" borderId="0" xfId="0" applyNumberFormat="1" applyFont="1" applyFill="1" applyAlignment="1">
      <alignment wrapText="1"/>
    </xf>
    <xf numFmtId="164" fontId="7" fillId="0" borderId="10" xfId="0" applyNumberFormat="1" applyFont="1" applyFill="1" applyBorder="1" applyAlignment="1">
      <alignment wrapText="1"/>
    </xf>
    <xf numFmtId="164" fontId="7" fillId="0" borderId="10" xfId="43" applyNumberFormat="1" applyFont="1" applyFill="1" applyBorder="1" applyAlignment="1" applyProtection="1">
      <alignment wrapText="1"/>
      <protection/>
    </xf>
    <xf numFmtId="164" fontId="0" fillId="0" borderId="10" xfId="0" applyNumberFormat="1" applyFont="1" applyFill="1" applyBorder="1" applyAlignment="1">
      <alignment/>
    </xf>
    <xf numFmtId="164" fontId="0" fillId="0" borderId="10" xfId="43" applyNumberFormat="1" applyFont="1" applyFill="1" applyBorder="1" applyAlignment="1" applyProtection="1">
      <alignment wrapText="1"/>
      <protection/>
    </xf>
    <xf numFmtId="164" fontId="0" fillId="0" borderId="10" xfId="0" applyNumberFormat="1" applyFill="1" applyBorder="1" applyAlignment="1">
      <alignment/>
    </xf>
    <xf numFmtId="164" fontId="7" fillId="0" borderId="0" xfId="0" applyNumberFormat="1" applyFont="1" applyFill="1" applyBorder="1" applyAlignment="1">
      <alignment wrapText="1"/>
    </xf>
    <xf numFmtId="164" fontId="48" fillId="0" borderId="0" xfId="43" applyNumberFormat="1" applyFont="1" applyFill="1" applyBorder="1" applyAlignment="1" applyProtection="1">
      <alignment wrapText="1"/>
      <protection/>
    </xf>
    <xf numFmtId="164" fontId="11" fillId="0" borderId="0" xfId="0" applyNumberFormat="1" applyFont="1" applyFill="1" applyAlignment="1">
      <alignment horizontal="center" wrapText="1"/>
    </xf>
    <xf numFmtId="164" fontId="7" fillId="0" borderId="10" xfId="43" applyNumberFormat="1" applyFont="1" applyFill="1" applyBorder="1" applyAlignment="1" applyProtection="1">
      <alignment horizontal="right" wrapText="1"/>
      <protection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Alignment="1">
      <alignment wrapText="1"/>
    </xf>
    <xf numFmtId="164" fontId="7" fillId="0" borderId="0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164" fontId="11" fillId="0" borderId="0" xfId="0" applyNumberFormat="1" applyFont="1" applyFill="1" applyAlignment="1">
      <alignment horizontal="left" vertical="center" wrapText="1"/>
    </xf>
    <xf numFmtId="164" fontId="0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64" fontId="0" fillId="0" borderId="0" xfId="43" applyNumberFormat="1" applyFont="1" applyFill="1" applyBorder="1" applyAlignment="1" applyProtection="1">
      <alignment horizontal="right" wrapText="1"/>
      <protection/>
    </xf>
    <xf numFmtId="4" fontId="0" fillId="0" borderId="1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164" fontId="7" fillId="0" borderId="0" xfId="0" applyNumberFormat="1" applyFont="1" applyFill="1" applyAlignment="1">
      <alignment/>
    </xf>
    <xf numFmtId="43" fontId="7" fillId="0" borderId="0" xfId="61" applyFont="1" applyFill="1" applyAlignment="1">
      <alignment/>
    </xf>
    <xf numFmtId="4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10" xfId="0" applyNumberFormat="1" applyFont="1" applyFill="1" applyBorder="1" applyAlignment="1">
      <alignment wrapText="1"/>
    </xf>
    <xf numFmtId="164" fontId="0" fillId="0" borderId="10" xfId="43" applyNumberFormat="1" applyFont="1" applyFill="1" applyBorder="1" applyAlignment="1" applyProtection="1">
      <alignment wrapText="1"/>
      <protection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left" wrapText="1"/>
    </xf>
    <xf numFmtId="43" fontId="7" fillId="0" borderId="0" xfId="61" applyFont="1" applyFill="1" applyAlignment="1">
      <alignment/>
    </xf>
    <xf numFmtId="4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 vertical="top" wrapText="1"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4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0" xfId="43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>
      <alignment horizontal="center" vertical="top" wrapText="1"/>
    </xf>
    <xf numFmtId="166" fontId="7" fillId="0" borderId="10" xfId="43" applyFont="1" applyFill="1" applyBorder="1" applyAlignment="1" applyProtection="1">
      <alignment horizontal="center" vertical="top" wrapText="1"/>
      <protection/>
    </xf>
    <xf numFmtId="164" fontId="7" fillId="0" borderId="12" xfId="0" applyNumberFormat="1" applyFont="1" applyFill="1" applyBorder="1" applyAlignment="1">
      <alignment horizontal="center" vertical="top" wrapText="1"/>
    </xf>
    <xf numFmtId="164" fontId="7" fillId="0" borderId="13" xfId="0" applyNumberFormat="1" applyFont="1" applyFill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horizontal="center" vertical="top" wrapText="1"/>
    </xf>
    <xf numFmtId="3" fontId="7" fillId="0" borderId="13" xfId="0" applyNumberFormat="1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0"/>
  <sheetViews>
    <sheetView tabSelected="1" zoomScale="90" zoomScaleNormal="9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342" sqref="A342"/>
      <selection pane="bottomRight" activeCell="B3" sqref="B3"/>
    </sheetView>
  </sheetViews>
  <sheetFormatPr defaultColWidth="15.25390625" defaultRowHeight="15.75"/>
  <cols>
    <col min="1" max="1" width="6.125" style="22" customWidth="1"/>
    <col min="2" max="2" width="16.25390625" style="70" customWidth="1"/>
    <col min="3" max="3" width="18.375" style="39" hidden="1" customWidth="1"/>
    <col min="4" max="4" width="63.125" style="54" customWidth="1"/>
    <col min="5" max="5" width="14.25390625" style="23" customWidth="1"/>
    <col min="6" max="6" width="14.75390625" style="3" customWidth="1"/>
    <col min="7" max="7" width="12.125" style="21" customWidth="1"/>
    <col min="8" max="8" width="8.25390625" style="15" customWidth="1"/>
    <col min="9" max="9" width="12.125" style="15" customWidth="1"/>
    <col min="10" max="10" width="9.375" style="15" customWidth="1"/>
    <col min="11" max="16384" width="15.25390625" style="1" customWidth="1"/>
  </cols>
  <sheetData>
    <row r="1" spans="1:10" ht="18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21" customHeight="1">
      <c r="A2" s="78" t="s">
        <v>148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8.75">
      <c r="A3" s="57"/>
      <c r="B3" s="57"/>
      <c r="C3" s="30"/>
      <c r="D3" s="30"/>
      <c r="E3" s="57"/>
      <c r="F3" s="57"/>
      <c r="G3" s="57"/>
      <c r="H3" s="57"/>
      <c r="I3" s="57"/>
      <c r="J3" s="16" t="s">
        <v>1</v>
      </c>
    </row>
    <row r="4" spans="1:10" ht="36.75" customHeight="1">
      <c r="A4" s="79" t="s">
        <v>2</v>
      </c>
      <c r="B4" s="80" t="s">
        <v>3</v>
      </c>
      <c r="C4" s="80" t="s">
        <v>4</v>
      </c>
      <c r="D4" s="80" t="s">
        <v>5</v>
      </c>
      <c r="E4" s="81" t="s">
        <v>151</v>
      </c>
      <c r="F4" s="75" t="s">
        <v>152</v>
      </c>
      <c r="G4" s="76" t="s">
        <v>149</v>
      </c>
      <c r="H4" s="76" t="s">
        <v>146</v>
      </c>
      <c r="I4" s="76" t="s">
        <v>153</v>
      </c>
      <c r="J4" s="76" t="s">
        <v>145</v>
      </c>
    </row>
    <row r="5" spans="1:10" ht="48" customHeight="1">
      <c r="A5" s="79"/>
      <c r="B5" s="80"/>
      <c r="C5" s="80"/>
      <c r="D5" s="80"/>
      <c r="E5" s="81"/>
      <c r="F5" s="75"/>
      <c r="G5" s="76"/>
      <c r="H5" s="76"/>
      <c r="I5" s="76"/>
      <c r="J5" s="76"/>
    </row>
    <row r="6" spans="1:10" ht="63">
      <c r="A6" s="82" t="s">
        <v>6</v>
      </c>
      <c r="B6" s="82" t="s">
        <v>7</v>
      </c>
      <c r="C6" s="31" t="s">
        <v>8</v>
      </c>
      <c r="D6" s="40" t="s">
        <v>9</v>
      </c>
      <c r="E6" s="62">
        <v>1373.6</v>
      </c>
      <c r="F6" s="62">
        <v>0</v>
      </c>
      <c r="G6" s="62">
        <v>209.3</v>
      </c>
      <c r="H6" s="62"/>
      <c r="I6" s="62">
        <f aca="true" t="shared" si="0" ref="I6:I42">G6-E6</f>
        <v>-1164.3</v>
      </c>
      <c r="J6" s="62">
        <f aca="true" t="shared" si="1" ref="J6:J14">G6/E6*100</f>
        <v>15.237332556785091</v>
      </c>
    </row>
    <row r="7" spans="1:10" ht="47.25">
      <c r="A7" s="82"/>
      <c r="B7" s="82"/>
      <c r="C7" s="31" t="s">
        <v>10</v>
      </c>
      <c r="D7" s="40" t="s">
        <v>11</v>
      </c>
      <c r="E7" s="62">
        <v>65849.7</v>
      </c>
      <c r="F7" s="62">
        <v>73249.4</v>
      </c>
      <c r="G7" s="62">
        <v>56645</v>
      </c>
      <c r="H7" s="62">
        <f>G7/F7*100</f>
        <v>77.33169145412796</v>
      </c>
      <c r="I7" s="62">
        <f t="shared" si="0"/>
        <v>-9204.699999999997</v>
      </c>
      <c r="J7" s="62">
        <f t="shared" si="1"/>
        <v>86.02165233858318</v>
      </c>
    </row>
    <row r="8" spans="1:10" ht="47.25" hidden="1">
      <c r="A8" s="82"/>
      <c r="B8" s="82"/>
      <c r="C8" s="31" t="s">
        <v>12</v>
      </c>
      <c r="D8" s="40" t="s">
        <v>13</v>
      </c>
      <c r="E8" s="62"/>
      <c r="F8" s="62"/>
      <c r="G8" s="62">
        <v>0</v>
      </c>
      <c r="H8" s="62" t="e">
        <f>G8/F8*100</f>
        <v>#DIV/0!</v>
      </c>
      <c r="I8" s="62">
        <f t="shared" si="0"/>
        <v>0</v>
      </c>
      <c r="J8" s="62" t="e">
        <f t="shared" si="1"/>
        <v>#DIV/0!</v>
      </c>
    </row>
    <row r="9" spans="1:10" ht="78.75">
      <c r="A9" s="82"/>
      <c r="B9" s="82"/>
      <c r="C9" s="32" t="s">
        <v>14</v>
      </c>
      <c r="D9" s="41" t="s">
        <v>15</v>
      </c>
      <c r="E9" s="62">
        <v>587</v>
      </c>
      <c r="F9" s="62">
        <v>557</v>
      </c>
      <c r="G9" s="62">
        <v>566.8</v>
      </c>
      <c r="H9" s="62">
        <f>G9/F9*100</f>
        <v>101.75942549371632</v>
      </c>
      <c r="I9" s="62">
        <f t="shared" si="0"/>
        <v>-20.200000000000045</v>
      </c>
      <c r="J9" s="62">
        <f t="shared" si="1"/>
        <v>96.55877342419079</v>
      </c>
    </row>
    <row r="10" spans="1:10" ht="31.5">
      <c r="A10" s="82"/>
      <c r="B10" s="82"/>
      <c r="C10" s="31" t="s">
        <v>16</v>
      </c>
      <c r="D10" s="41" t="s">
        <v>17</v>
      </c>
      <c r="E10" s="62">
        <v>755.2</v>
      </c>
      <c r="F10" s="62">
        <v>0</v>
      </c>
      <c r="G10" s="62">
        <v>371.1</v>
      </c>
      <c r="H10" s="62"/>
      <c r="I10" s="62">
        <f t="shared" si="0"/>
        <v>-384.1</v>
      </c>
      <c r="J10" s="62">
        <f t="shared" si="1"/>
        <v>49.139300847457626</v>
      </c>
    </row>
    <row r="11" spans="1:10" ht="78.75">
      <c r="A11" s="82"/>
      <c r="B11" s="82"/>
      <c r="C11" s="31" t="s">
        <v>18</v>
      </c>
      <c r="D11" s="41" t="s">
        <v>19</v>
      </c>
      <c r="E11" s="62">
        <v>117296.20000000001</v>
      </c>
      <c r="F11" s="62">
        <v>87220.5</v>
      </c>
      <c r="G11" s="62">
        <v>53988.9</v>
      </c>
      <c r="H11" s="62">
        <f>G11/F11*100</f>
        <v>61.89932412678212</v>
      </c>
      <c r="I11" s="62">
        <f t="shared" si="0"/>
        <v>-63307.30000000001</v>
      </c>
      <c r="J11" s="62">
        <f t="shared" si="1"/>
        <v>46.02783380876789</v>
      </c>
    </row>
    <row r="12" spans="1:10" ht="15.75">
      <c r="A12" s="82"/>
      <c r="B12" s="82"/>
      <c r="C12" s="31" t="s">
        <v>20</v>
      </c>
      <c r="D12" s="41" t="s">
        <v>21</v>
      </c>
      <c r="E12" s="62">
        <v>10523.8</v>
      </c>
      <c r="F12" s="62">
        <v>0</v>
      </c>
      <c r="G12" s="62">
        <v>1798.3</v>
      </c>
      <c r="H12" s="62"/>
      <c r="I12" s="62">
        <f t="shared" si="0"/>
        <v>-8725.5</v>
      </c>
      <c r="J12" s="62">
        <f t="shared" si="1"/>
        <v>17.08793401622988</v>
      </c>
    </row>
    <row r="13" spans="1:10" ht="15.75">
      <c r="A13" s="82"/>
      <c r="B13" s="82"/>
      <c r="C13" s="31" t="s">
        <v>22</v>
      </c>
      <c r="D13" s="41" t="s">
        <v>23</v>
      </c>
      <c r="E13" s="62">
        <v>-6.8</v>
      </c>
      <c r="F13" s="62">
        <v>0</v>
      </c>
      <c r="G13" s="62">
        <v>0</v>
      </c>
      <c r="H13" s="62"/>
      <c r="I13" s="62">
        <f t="shared" si="0"/>
        <v>6.8</v>
      </c>
      <c r="J13" s="62">
        <f t="shared" si="1"/>
        <v>0</v>
      </c>
    </row>
    <row r="14" spans="1:10" ht="15.75">
      <c r="A14" s="82"/>
      <c r="B14" s="82"/>
      <c r="C14" s="31" t="s">
        <v>24</v>
      </c>
      <c r="D14" s="41" t="s">
        <v>25</v>
      </c>
      <c r="E14" s="62">
        <v>807.7</v>
      </c>
      <c r="F14" s="62">
        <v>0</v>
      </c>
      <c r="G14" s="62">
        <v>35.8</v>
      </c>
      <c r="H14" s="62"/>
      <c r="I14" s="62">
        <f t="shared" si="0"/>
        <v>-771.9000000000001</v>
      </c>
      <c r="J14" s="62">
        <f t="shared" si="1"/>
        <v>4.43233873963105</v>
      </c>
    </row>
    <row r="15" spans="1:10" ht="31.5">
      <c r="A15" s="82"/>
      <c r="B15" s="82"/>
      <c r="C15" s="31" t="s">
        <v>26</v>
      </c>
      <c r="D15" s="41" t="s">
        <v>27</v>
      </c>
      <c r="E15" s="62">
        <v>0</v>
      </c>
      <c r="F15" s="62">
        <v>55556.2</v>
      </c>
      <c r="G15" s="62">
        <v>35158</v>
      </c>
      <c r="H15" s="62">
        <f>G15/F15*100</f>
        <v>63.28366590947545</v>
      </c>
      <c r="I15" s="62">
        <f t="shared" si="0"/>
        <v>35158</v>
      </c>
      <c r="J15" s="62"/>
    </row>
    <row r="16" spans="1:10" ht="15.75" hidden="1">
      <c r="A16" s="82"/>
      <c r="B16" s="82"/>
      <c r="C16" s="31" t="s">
        <v>28</v>
      </c>
      <c r="D16" s="41" t="s">
        <v>29</v>
      </c>
      <c r="E16" s="62"/>
      <c r="F16" s="62">
        <v>0</v>
      </c>
      <c r="G16" s="62">
        <v>0</v>
      </c>
      <c r="H16" s="62"/>
      <c r="I16" s="62">
        <f t="shared" si="0"/>
        <v>0</v>
      </c>
      <c r="J16" s="62"/>
    </row>
    <row r="17" spans="1:10" ht="31.5" hidden="1">
      <c r="A17" s="82"/>
      <c r="B17" s="82"/>
      <c r="C17" s="31" t="s">
        <v>30</v>
      </c>
      <c r="D17" s="41" t="s">
        <v>31</v>
      </c>
      <c r="E17" s="62"/>
      <c r="F17" s="62"/>
      <c r="G17" s="62">
        <v>0</v>
      </c>
      <c r="H17" s="62" t="e">
        <f>G17/F17*100</f>
        <v>#DIV/0!</v>
      </c>
      <c r="I17" s="62">
        <f t="shared" si="0"/>
        <v>0</v>
      </c>
      <c r="J17" s="62" t="e">
        <f>G17/E17*100</f>
        <v>#DIV/0!</v>
      </c>
    </row>
    <row r="18" spans="1:10" s="2" customFormat="1" ht="15.75">
      <c r="A18" s="82"/>
      <c r="B18" s="82"/>
      <c r="C18" s="64"/>
      <c r="D18" s="42" t="s">
        <v>32</v>
      </c>
      <c r="E18" s="4">
        <f>SUM(E6:E17)</f>
        <v>197186.40000000002</v>
      </c>
      <c r="F18" s="4">
        <f>SUM(F6:F11,F12:F17)</f>
        <v>216583.09999999998</v>
      </c>
      <c r="G18" s="4">
        <f>SUM(G6:G11,G12:G17)</f>
        <v>148773.2</v>
      </c>
      <c r="H18" s="4">
        <f>G18/F18*100</f>
        <v>68.69104745476449</v>
      </c>
      <c r="I18" s="4">
        <f t="shared" si="0"/>
        <v>-48413.20000000001</v>
      </c>
      <c r="J18" s="4">
        <f>G18/E18*100</f>
        <v>75.44800249915815</v>
      </c>
    </row>
    <row r="19" spans="1:10" ht="31.5">
      <c r="A19" s="82" t="s">
        <v>33</v>
      </c>
      <c r="B19" s="82" t="s">
        <v>34</v>
      </c>
      <c r="C19" s="31" t="s">
        <v>16</v>
      </c>
      <c r="D19" s="41" t="s">
        <v>17</v>
      </c>
      <c r="E19" s="62">
        <v>414.4</v>
      </c>
      <c r="F19" s="62">
        <v>0</v>
      </c>
      <c r="G19" s="62">
        <v>331.6</v>
      </c>
      <c r="H19" s="62"/>
      <c r="I19" s="62">
        <f t="shared" si="0"/>
        <v>-82.79999999999995</v>
      </c>
      <c r="J19" s="62">
        <f>G19/E19*100</f>
        <v>80.01930501930504</v>
      </c>
    </row>
    <row r="20" spans="1:10" ht="15.75">
      <c r="A20" s="82"/>
      <c r="B20" s="82"/>
      <c r="C20" s="31" t="s">
        <v>20</v>
      </c>
      <c r="D20" s="41" t="s">
        <v>21</v>
      </c>
      <c r="E20" s="62">
        <v>108.3</v>
      </c>
      <c r="F20" s="62">
        <v>0</v>
      </c>
      <c r="G20" s="62">
        <v>72</v>
      </c>
      <c r="H20" s="62"/>
      <c r="I20" s="62">
        <f t="shared" si="0"/>
        <v>-36.3</v>
      </c>
      <c r="J20" s="62">
        <f>G20/E20*100</f>
        <v>66.4819944598338</v>
      </c>
    </row>
    <row r="21" spans="1:10" ht="15.75">
      <c r="A21" s="82"/>
      <c r="B21" s="82"/>
      <c r="C21" s="31" t="s">
        <v>22</v>
      </c>
      <c r="D21" s="41" t="s">
        <v>23</v>
      </c>
      <c r="E21" s="62">
        <v>0</v>
      </c>
      <c r="F21" s="62">
        <v>0</v>
      </c>
      <c r="G21" s="62">
        <v>29.7</v>
      </c>
      <c r="H21" s="62"/>
      <c r="I21" s="62">
        <f t="shared" si="0"/>
        <v>29.7</v>
      </c>
      <c r="J21" s="62"/>
    </row>
    <row r="22" spans="1:10" ht="15.75">
      <c r="A22" s="82"/>
      <c r="B22" s="82"/>
      <c r="C22" s="31" t="s">
        <v>35</v>
      </c>
      <c r="D22" s="43" t="s">
        <v>36</v>
      </c>
      <c r="E22" s="62">
        <v>1449376.8</v>
      </c>
      <c r="F22" s="62">
        <v>1108359.9</v>
      </c>
      <c r="G22" s="62">
        <v>1109085.6</v>
      </c>
      <c r="H22" s="62">
        <f>G22/F22*100</f>
        <v>100.06547512229558</v>
      </c>
      <c r="I22" s="62">
        <f t="shared" si="0"/>
        <v>-340291.19999999995</v>
      </c>
      <c r="J22" s="62">
        <f>G22/E22*100</f>
        <v>76.52155050363714</v>
      </c>
    </row>
    <row r="23" spans="1:10" ht="31.5" hidden="1">
      <c r="A23" s="82"/>
      <c r="B23" s="82"/>
      <c r="C23" s="31" t="s">
        <v>26</v>
      </c>
      <c r="D23" s="41" t="s">
        <v>27</v>
      </c>
      <c r="E23" s="62"/>
      <c r="F23" s="62"/>
      <c r="G23" s="62"/>
      <c r="H23" s="62" t="e">
        <f>G23/F23*100</f>
        <v>#DIV/0!</v>
      </c>
      <c r="I23" s="62">
        <f t="shared" si="0"/>
        <v>0</v>
      </c>
      <c r="J23" s="62" t="e">
        <f>G23/E23*100</f>
        <v>#DIV/0!</v>
      </c>
    </row>
    <row r="24" spans="1:10" ht="15.75">
      <c r="A24" s="82"/>
      <c r="B24" s="82"/>
      <c r="C24" s="31" t="s">
        <v>28</v>
      </c>
      <c r="D24" s="41" t="s">
        <v>29</v>
      </c>
      <c r="E24" s="62">
        <v>13196</v>
      </c>
      <c r="F24" s="62">
        <v>0</v>
      </c>
      <c r="G24" s="62">
        <v>0</v>
      </c>
      <c r="H24" s="62"/>
      <c r="I24" s="62">
        <f t="shared" si="0"/>
        <v>-13196</v>
      </c>
      <c r="J24" s="62">
        <f>G24/E24*100</f>
        <v>0</v>
      </c>
    </row>
    <row r="25" spans="1:10" s="2" customFormat="1" ht="15.75">
      <c r="A25" s="82"/>
      <c r="B25" s="82"/>
      <c r="C25" s="33"/>
      <c r="D25" s="42" t="s">
        <v>37</v>
      </c>
      <c r="E25" s="4">
        <f>SUM(E19:E24)</f>
        <v>1463095.5</v>
      </c>
      <c r="F25" s="4">
        <f>SUM(F19:F24)</f>
        <v>1108359.9</v>
      </c>
      <c r="G25" s="4">
        <f>SUM(G19:G24)</f>
        <v>1109518.9000000001</v>
      </c>
      <c r="H25" s="4">
        <f>G25/F25*100</f>
        <v>100.10456892206226</v>
      </c>
      <c r="I25" s="4">
        <f t="shared" si="0"/>
        <v>-353576.59999999986</v>
      </c>
      <c r="J25" s="4">
        <f>G25/E25*100</f>
        <v>75.83366225923052</v>
      </c>
    </row>
    <row r="26" spans="1:10" ht="15.75">
      <c r="A26" s="82"/>
      <c r="B26" s="82"/>
      <c r="C26" s="31" t="s">
        <v>38</v>
      </c>
      <c r="D26" s="41" t="s">
        <v>39</v>
      </c>
      <c r="E26" s="62">
        <v>406.4</v>
      </c>
      <c r="F26" s="62">
        <v>550.8</v>
      </c>
      <c r="G26" s="62">
        <v>323.5</v>
      </c>
      <c r="H26" s="62">
        <f>G26/F26*100</f>
        <v>58.73275236020334</v>
      </c>
      <c r="I26" s="62">
        <f t="shared" si="0"/>
        <v>-82.89999999999998</v>
      </c>
      <c r="J26" s="62">
        <f>G26/E26*100</f>
        <v>79.60137795275591</v>
      </c>
    </row>
    <row r="27" spans="1:10" ht="31.5">
      <c r="A27" s="82"/>
      <c r="B27" s="82"/>
      <c r="C27" s="31" t="s">
        <v>40</v>
      </c>
      <c r="D27" s="41" t="s">
        <v>41</v>
      </c>
      <c r="E27" s="62">
        <v>0</v>
      </c>
      <c r="F27" s="62">
        <v>0</v>
      </c>
      <c r="G27" s="62">
        <v>-0.1</v>
      </c>
      <c r="H27" s="62"/>
      <c r="I27" s="62">
        <f t="shared" si="0"/>
        <v>-0.1</v>
      </c>
      <c r="J27" s="62"/>
    </row>
    <row r="28" spans="1:10" ht="15.75">
      <c r="A28" s="82"/>
      <c r="B28" s="82"/>
      <c r="C28" s="31" t="s">
        <v>20</v>
      </c>
      <c r="D28" s="41" t="s">
        <v>21</v>
      </c>
      <c r="E28" s="62">
        <v>38871.8</v>
      </c>
      <c r="F28" s="62">
        <v>88769.6</v>
      </c>
      <c r="G28" s="62">
        <v>93962</v>
      </c>
      <c r="H28" s="62">
        <f>G28/F28*100</f>
        <v>105.84929976027829</v>
      </c>
      <c r="I28" s="62">
        <f t="shared" si="0"/>
        <v>55090.2</v>
      </c>
      <c r="J28" s="62">
        <f aca="true" t="shared" si="2" ref="J28:J42">G28/E28*100</f>
        <v>241.72279132944703</v>
      </c>
    </row>
    <row r="29" spans="1:10" s="2" customFormat="1" ht="15.75">
      <c r="A29" s="82"/>
      <c r="B29" s="82"/>
      <c r="C29" s="33"/>
      <c r="D29" s="42" t="s">
        <v>42</v>
      </c>
      <c r="E29" s="5">
        <f>SUM(E26:E28)</f>
        <v>39278.200000000004</v>
      </c>
      <c r="F29" s="5">
        <f>SUM(F26:F28)</f>
        <v>89320.40000000001</v>
      </c>
      <c r="G29" s="5">
        <f>SUM(G26:G28)</f>
        <v>94285.4</v>
      </c>
      <c r="H29" s="5">
        <f>G29/F29*100</f>
        <v>105.55864057930773</v>
      </c>
      <c r="I29" s="5">
        <f t="shared" si="0"/>
        <v>55007.19999999999</v>
      </c>
      <c r="J29" s="5">
        <f t="shared" si="2"/>
        <v>240.04511408363922</v>
      </c>
    </row>
    <row r="30" spans="1:10" s="2" customFormat="1" ht="15.75">
      <c r="A30" s="82"/>
      <c r="B30" s="82"/>
      <c r="C30" s="33"/>
      <c r="D30" s="42" t="s">
        <v>32</v>
      </c>
      <c r="E30" s="4">
        <f>E25+E29</f>
        <v>1502373.7</v>
      </c>
      <c r="F30" s="4">
        <f>F25+F29</f>
        <v>1197680.2999999998</v>
      </c>
      <c r="G30" s="4">
        <f>G25+G29</f>
        <v>1203804.3</v>
      </c>
      <c r="H30" s="4">
        <f>G30/F30*100</f>
        <v>100.51132176090734</v>
      </c>
      <c r="I30" s="4">
        <f t="shared" si="0"/>
        <v>-298569.3999999999</v>
      </c>
      <c r="J30" s="4">
        <f t="shared" si="2"/>
        <v>80.12682197511845</v>
      </c>
    </row>
    <row r="31" spans="1:10" ht="31.5">
      <c r="A31" s="82" t="s">
        <v>43</v>
      </c>
      <c r="B31" s="82" t="s">
        <v>44</v>
      </c>
      <c r="C31" s="31" t="s">
        <v>16</v>
      </c>
      <c r="D31" s="41" t="s">
        <v>17</v>
      </c>
      <c r="E31" s="63">
        <v>5801.799999999999</v>
      </c>
      <c r="F31" s="63">
        <v>4172.9</v>
      </c>
      <c r="G31" s="63">
        <v>3760.9</v>
      </c>
      <c r="H31" s="63">
        <f>G31/F31*100</f>
        <v>90.12677035155409</v>
      </c>
      <c r="I31" s="63">
        <f t="shared" si="0"/>
        <v>-2040.8999999999992</v>
      </c>
      <c r="J31" s="63">
        <f t="shared" si="2"/>
        <v>64.82298596987143</v>
      </c>
    </row>
    <row r="32" spans="1:10" ht="15.75">
      <c r="A32" s="82"/>
      <c r="B32" s="82"/>
      <c r="C32" s="31" t="s">
        <v>20</v>
      </c>
      <c r="D32" s="41" t="s">
        <v>21</v>
      </c>
      <c r="E32" s="62">
        <v>1194.4</v>
      </c>
      <c r="F32" s="62">
        <v>0</v>
      </c>
      <c r="G32" s="6">
        <v>91.9</v>
      </c>
      <c r="H32" s="63"/>
      <c r="I32" s="63">
        <f t="shared" si="0"/>
        <v>-1102.5</v>
      </c>
      <c r="J32" s="63">
        <f t="shared" si="2"/>
        <v>7.694239785666443</v>
      </c>
    </row>
    <row r="33" spans="1:10" ht="15.75" hidden="1">
      <c r="A33" s="82"/>
      <c r="B33" s="82"/>
      <c r="C33" s="31" t="s">
        <v>22</v>
      </c>
      <c r="D33" s="41" t="s">
        <v>23</v>
      </c>
      <c r="E33" s="63">
        <v>0</v>
      </c>
      <c r="F33" s="63">
        <v>0</v>
      </c>
      <c r="G33" s="63">
        <v>0</v>
      </c>
      <c r="H33" s="63"/>
      <c r="I33" s="63">
        <f t="shared" si="0"/>
        <v>0</v>
      </c>
      <c r="J33" s="63" t="e">
        <f t="shared" si="2"/>
        <v>#DIV/0!</v>
      </c>
    </row>
    <row r="34" spans="1:10" ht="15.75" hidden="1">
      <c r="A34" s="82"/>
      <c r="B34" s="82"/>
      <c r="C34" s="31" t="s">
        <v>24</v>
      </c>
      <c r="D34" s="41" t="s">
        <v>25</v>
      </c>
      <c r="E34" s="63"/>
      <c r="F34" s="63"/>
      <c r="G34" s="63">
        <v>0</v>
      </c>
      <c r="H34" s="63" t="e">
        <f>G34/F34*100</f>
        <v>#DIV/0!</v>
      </c>
      <c r="I34" s="63">
        <f t="shared" si="0"/>
        <v>0</v>
      </c>
      <c r="J34" s="63" t="e">
        <f t="shared" si="2"/>
        <v>#DIV/0!</v>
      </c>
    </row>
    <row r="35" spans="1:10" ht="15.75">
      <c r="A35" s="82"/>
      <c r="B35" s="82"/>
      <c r="C35" s="31" t="s">
        <v>55</v>
      </c>
      <c r="D35" s="41" t="s">
        <v>56</v>
      </c>
      <c r="E35" s="62">
        <v>1225</v>
      </c>
      <c r="F35" s="62">
        <v>61373.9</v>
      </c>
      <c r="G35" s="62">
        <v>61373.9</v>
      </c>
      <c r="H35" s="63">
        <f>G35/F35*100</f>
        <v>100</v>
      </c>
      <c r="I35" s="63">
        <f t="shared" si="0"/>
        <v>60148.9</v>
      </c>
      <c r="J35" s="63">
        <f t="shared" si="2"/>
        <v>5010.114285714286</v>
      </c>
    </row>
    <row r="36" spans="1:10" s="2" customFormat="1" ht="15.75">
      <c r="A36" s="82"/>
      <c r="B36" s="82"/>
      <c r="C36" s="64"/>
      <c r="D36" s="42" t="s">
        <v>37</v>
      </c>
      <c r="E36" s="4">
        <f>SUM(E31:E35)</f>
        <v>8221.199999999999</v>
      </c>
      <c r="F36" s="4">
        <f>SUM(F31:F35)</f>
        <v>65546.8</v>
      </c>
      <c r="G36" s="4">
        <f>SUM(G31:G35)</f>
        <v>65226.700000000004</v>
      </c>
      <c r="H36" s="4">
        <f>G36/F36*100</f>
        <v>99.51164664026314</v>
      </c>
      <c r="I36" s="4">
        <f t="shared" si="0"/>
        <v>57005.50000000001</v>
      </c>
      <c r="J36" s="4">
        <f t="shared" si="2"/>
        <v>793.3963411667398</v>
      </c>
    </row>
    <row r="37" spans="1:10" ht="15.75">
      <c r="A37" s="82"/>
      <c r="B37" s="82"/>
      <c r="C37" s="31" t="s">
        <v>20</v>
      </c>
      <c r="D37" s="41" t="s">
        <v>21</v>
      </c>
      <c r="E37" s="62">
        <v>2230.1</v>
      </c>
      <c r="F37" s="62">
        <v>0</v>
      </c>
      <c r="G37" s="62">
        <v>0</v>
      </c>
      <c r="H37" s="4"/>
      <c r="I37" s="62">
        <f t="shared" si="0"/>
        <v>-2230.1</v>
      </c>
      <c r="J37" s="62">
        <f t="shared" si="2"/>
        <v>0</v>
      </c>
    </row>
    <row r="38" spans="1:10" s="2" customFormat="1" ht="15.75">
      <c r="A38" s="82"/>
      <c r="B38" s="82"/>
      <c r="C38" s="64"/>
      <c r="D38" s="42" t="s">
        <v>42</v>
      </c>
      <c r="E38" s="4">
        <f>SUM(E37)</f>
        <v>2230.1</v>
      </c>
      <c r="F38" s="4">
        <f>SUM(F37)</f>
        <v>0</v>
      </c>
      <c r="G38" s="4">
        <f>SUM(G37)</f>
        <v>0</v>
      </c>
      <c r="H38" s="4"/>
      <c r="I38" s="4">
        <f t="shared" si="0"/>
        <v>-2230.1</v>
      </c>
      <c r="J38" s="4">
        <f t="shared" si="2"/>
        <v>0</v>
      </c>
    </row>
    <row r="39" spans="1:10" s="2" customFormat="1" ht="15.75">
      <c r="A39" s="82"/>
      <c r="B39" s="82"/>
      <c r="C39" s="64"/>
      <c r="D39" s="42" t="s">
        <v>32</v>
      </c>
      <c r="E39" s="4">
        <f>E36+E38</f>
        <v>10451.3</v>
      </c>
      <c r="F39" s="4">
        <f>F36+F38</f>
        <v>65546.8</v>
      </c>
      <c r="G39" s="4">
        <f>G36+G38</f>
        <v>65226.700000000004</v>
      </c>
      <c r="H39" s="4">
        <f>G39/F39*100</f>
        <v>99.51164664026314</v>
      </c>
      <c r="I39" s="4">
        <f t="shared" si="0"/>
        <v>54775.40000000001</v>
      </c>
      <c r="J39" s="4">
        <f t="shared" si="2"/>
        <v>624.1013079712573</v>
      </c>
    </row>
    <row r="40" spans="1:10" s="2" customFormat="1" ht="31.5">
      <c r="A40" s="82" t="s">
        <v>45</v>
      </c>
      <c r="B40" s="82" t="s">
        <v>46</v>
      </c>
      <c r="C40" s="31" t="s">
        <v>16</v>
      </c>
      <c r="D40" s="41" t="s">
        <v>17</v>
      </c>
      <c r="E40" s="62">
        <v>50.1</v>
      </c>
      <c r="F40" s="62">
        <v>0</v>
      </c>
      <c r="G40" s="62">
        <v>43</v>
      </c>
      <c r="H40" s="4"/>
      <c r="I40" s="62">
        <f t="shared" si="0"/>
        <v>-7.100000000000001</v>
      </c>
      <c r="J40" s="62">
        <f t="shared" si="2"/>
        <v>85.82834331337325</v>
      </c>
    </row>
    <row r="41" spans="1:10" s="2" customFormat="1" ht="15.75" hidden="1">
      <c r="A41" s="82"/>
      <c r="B41" s="82"/>
      <c r="C41" s="31" t="s">
        <v>20</v>
      </c>
      <c r="D41" s="41" t="s">
        <v>21</v>
      </c>
      <c r="E41" s="62"/>
      <c r="F41" s="4"/>
      <c r="G41" s="62">
        <v>0</v>
      </c>
      <c r="H41" s="4" t="e">
        <f>G41/F41*100</f>
        <v>#DIV/0!</v>
      </c>
      <c r="I41" s="62">
        <f t="shared" si="0"/>
        <v>0</v>
      </c>
      <c r="J41" s="62" t="e">
        <f t="shared" si="2"/>
        <v>#DIV/0!</v>
      </c>
    </row>
    <row r="42" spans="1:10" s="2" customFormat="1" ht="15.75">
      <c r="A42" s="82"/>
      <c r="B42" s="82"/>
      <c r="C42" s="31" t="s">
        <v>47</v>
      </c>
      <c r="D42" s="41" t="s">
        <v>48</v>
      </c>
      <c r="E42" s="62">
        <v>50883.5</v>
      </c>
      <c r="F42" s="62">
        <v>52887.4</v>
      </c>
      <c r="G42" s="62">
        <v>52879.2</v>
      </c>
      <c r="H42" s="62">
        <f>G42/F42*100</f>
        <v>99.98449536184421</v>
      </c>
      <c r="I42" s="62">
        <f t="shared" si="0"/>
        <v>1995.699999999997</v>
      </c>
      <c r="J42" s="62">
        <f t="shared" si="2"/>
        <v>103.9220965538927</v>
      </c>
    </row>
    <row r="43" spans="1:10" s="2" customFormat="1" ht="15.75">
      <c r="A43" s="82"/>
      <c r="B43" s="82"/>
      <c r="C43" s="31" t="s">
        <v>28</v>
      </c>
      <c r="D43" s="41" t="s">
        <v>29</v>
      </c>
      <c r="E43" s="62">
        <v>0</v>
      </c>
      <c r="F43" s="62">
        <v>0</v>
      </c>
      <c r="G43" s="62">
        <v>2450.4</v>
      </c>
      <c r="H43" s="62"/>
      <c r="I43" s="62">
        <f>G43-E43</f>
        <v>2450.4</v>
      </c>
      <c r="J43" s="62"/>
    </row>
    <row r="44" spans="1:10" s="2" customFormat="1" ht="31.5">
      <c r="A44" s="82"/>
      <c r="B44" s="82"/>
      <c r="C44" s="31" t="s">
        <v>30</v>
      </c>
      <c r="D44" s="41" t="s">
        <v>31</v>
      </c>
      <c r="E44" s="62">
        <v>-74.4</v>
      </c>
      <c r="F44" s="62">
        <v>0</v>
      </c>
      <c r="G44" s="62">
        <v>-58.1</v>
      </c>
      <c r="H44" s="62"/>
      <c r="I44" s="62">
        <f>G44-E44</f>
        <v>16.300000000000004</v>
      </c>
      <c r="J44" s="62">
        <f>G44/E44*100</f>
        <v>78.09139784946237</v>
      </c>
    </row>
    <row r="45" spans="1:10" s="2" customFormat="1" ht="15.75">
      <c r="A45" s="82"/>
      <c r="B45" s="82"/>
      <c r="C45" s="64"/>
      <c r="D45" s="42" t="s">
        <v>32</v>
      </c>
      <c r="E45" s="4">
        <f>SUM(E40:E44)</f>
        <v>50859.2</v>
      </c>
      <c r="F45" s="4">
        <f>SUM(F40:F44)</f>
        <v>52887.4</v>
      </c>
      <c r="G45" s="4">
        <f>SUM(G40:G44)</f>
        <v>55314.5</v>
      </c>
      <c r="H45" s="4">
        <f>G45/F45*100</f>
        <v>104.58918381315776</v>
      </c>
      <c r="I45" s="4">
        <f aca="true" t="shared" si="3" ref="I45:I87">G45-E45</f>
        <v>4455.300000000003</v>
      </c>
      <c r="J45" s="4">
        <f aca="true" t="shared" si="4" ref="J45:J50">G45/E45*100</f>
        <v>108.7600670085255</v>
      </c>
    </row>
    <row r="46" spans="1:10" s="2" customFormat="1" ht="15.75">
      <c r="A46" s="82" t="s">
        <v>49</v>
      </c>
      <c r="B46" s="82" t="s">
        <v>50</v>
      </c>
      <c r="C46" s="31" t="s">
        <v>51</v>
      </c>
      <c r="D46" s="40" t="s">
        <v>52</v>
      </c>
      <c r="E46" s="62">
        <v>111.2</v>
      </c>
      <c r="F46" s="62">
        <v>0</v>
      </c>
      <c r="G46" s="62">
        <v>0</v>
      </c>
      <c r="H46" s="4"/>
      <c r="I46" s="62">
        <f t="shared" si="3"/>
        <v>-111.2</v>
      </c>
      <c r="J46" s="62">
        <f t="shared" si="4"/>
        <v>0</v>
      </c>
    </row>
    <row r="47" spans="1:10" s="2" customFormat="1" ht="15.75">
      <c r="A47" s="82"/>
      <c r="B47" s="82"/>
      <c r="C47" s="31" t="s">
        <v>53</v>
      </c>
      <c r="D47" s="41" t="s">
        <v>54</v>
      </c>
      <c r="E47" s="62">
        <v>1466.1</v>
      </c>
      <c r="F47" s="62">
        <v>661.2</v>
      </c>
      <c r="G47" s="62">
        <v>718.2</v>
      </c>
      <c r="H47" s="62">
        <f>G47/F47*100</f>
        <v>108.62068965517241</v>
      </c>
      <c r="I47" s="62">
        <f t="shared" si="3"/>
        <v>-747.8999999999999</v>
      </c>
      <c r="J47" s="62">
        <f t="shared" si="4"/>
        <v>48.98710865561695</v>
      </c>
    </row>
    <row r="48" spans="1:10" ht="31.5">
      <c r="A48" s="82"/>
      <c r="B48" s="82"/>
      <c r="C48" s="31" t="s">
        <v>16</v>
      </c>
      <c r="D48" s="41" t="s">
        <v>17</v>
      </c>
      <c r="E48" s="62">
        <v>25.9</v>
      </c>
      <c r="F48" s="62">
        <v>0</v>
      </c>
      <c r="G48" s="62">
        <v>510.8</v>
      </c>
      <c r="H48" s="62"/>
      <c r="I48" s="62">
        <f t="shared" si="3"/>
        <v>484.90000000000003</v>
      </c>
      <c r="J48" s="62">
        <f t="shared" si="4"/>
        <v>1972.2007722007725</v>
      </c>
    </row>
    <row r="49" spans="1:10" ht="78.75">
      <c r="A49" s="82"/>
      <c r="B49" s="82"/>
      <c r="C49" s="32" t="s">
        <v>65</v>
      </c>
      <c r="D49" s="40" t="s">
        <v>66</v>
      </c>
      <c r="E49" s="62">
        <v>1.7</v>
      </c>
      <c r="F49" s="62">
        <v>0</v>
      </c>
      <c r="G49" s="62">
        <v>20.7</v>
      </c>
      <c r="H49" s="62"/>
      <c r="I49" s="62">
        <f t="shared" si="3"/>
        <v>19</v>
      </c>
      <c r="J49" s="62">
        <f t="shared" si="4"/>
        <v>1217.6470588235293</v>
      </c>
    </row>
    <row r="50" spans="1:10" ht="15.75">
      <c r="A50" s="82"/>
      <c r="B50" s="82"/>
      <c r="C50" s="31" t="s">
        <v>20</v>
      </c>
      <c r="D50" s="41" t="s">
        <v>21</v>
      </c>
      <c r="E50" s="62">
        <v>3020.9</v>
      </c>
      <c r="F50" s="62">
        <v>138.8</v>
      </c>
      <c r="G50" s="62">
        <v>5287.2</v>
      </c>
      <c r="H50" s="62">
        <f>G50/F50*100</f>
        <v>3809.2219020172906</v>
      </c>
      <c r="I50" s="62">
        <f t="shared" si="3"/>
        <v>2266.2999999999997</v>
      </c>
      <c r="J50" s="62">
        <f t="shared" si="4"/>
        <v>175.0206891985832</v>
      </c>
    </row>
    <row r="51" spans="1:10" ht="15.75">
      <c r="A51" s="82"/>
      <c r="B51" s="82"/>
      <c r="C51" s="31" t="s">
        <v>22</v>
      </c>
      <c r="D51" s="41" t="s">
        <v>23</v>
      </c>
      <c r="E51" s="62">
        <v>0</v>
      </c>
      <c r="F51" s="62">
        <v>0</v>
      </c>
      <c r="G51" s="62">
        <v>0.5</v>
      </c>
      <c r="H51" s="62"/>
      <c r="I51" s="62">
        <f t="shared" si="3"/>
        <v>0.5</v>
      </c>
      <c r="J51" s="62"/>
    </row>
    <row r="52" spans="1:10" ht="15.75">
      <c r="A52" s="82"/>
      <c r="B52" s="82"/>
      <c r="C52" s="31" t="s">
        <v>24</v>
      </c>
      <c r="D52" s="41" t="s">
        <v>25</v>
      </c>
      <c r="E52" s="62">
        <v>14145.1</v>
      </c>
      <c r="F52" s="62">
        <v>12336</v>
      </c>
      <c r="G52" s="62">
        <v>54860.5</v>
      </c>
      <c r="H52" s="62">
        <f>G52/F52*100</f>
        <v>444.71870946822304</v>
      </c>
      <c r="I52" s="62">
        <f t="shared" si="3"/>
        <v>40715.4</v>
      </c>
      <c r="J52" s="62">
        <f>G52/E52*100</f>
        <v>387.8410191515083</v>
      </c>
    </row>
    <row r="53" spans="1:10" ht="31.5">
      <c r="A53" s="82"/>
      <c r="B53" s="82"/>
      <c r="C53" s="31" t="s">
        <v>26</v>
      </c>
      <c r="D53" s="41" t="s">
        <v>27</v>
      </c>
      <c r="E53" s="62">
        <v>245.7</v>
      </c>
      <c r="F53" s="62">
        <v>0</v>
      </c>
      <c r="G53" s="62">
        <v>1062.5</v>
      </c>
      <c r="H53" s="62"/>
      <c r="I53" s="62">
        <f t="shared" si="3"/>
        <v>816.8</v>
      </c>
      <c r="J53" s="62">
        <f>G53/E53*100</f>
        <v>432.4379324379325</v>
      </c>
    </row>
    <row r="54" spans="1:10" ht="15.75">
      <c r="A54" s="82"/>
      <c r="B54" s="82"/>
      <c r="C54" s="31" t="s">
        <v>47</v>
      </c>
      <c r="D54" s="41" t="s">
        <v>48</v>
      </c>
      <c r="E54" s="62">
        <v>12095.1</v>
      </c>
      <c r="F54" s="62">
        <v>12835.4</v>
      </c>
      <c r="G54" s="62">
        <v>20487.9</v>
      </c>
      <c r="H54" s="62">
        <f>G54/F54*100</f>
        <v>159.62026894370257</v>
      </c>
      <c r="I54" s="62">
        <f t="shared" si="3"/>
        <v>8392.800000000001</v>
      </c>
      <c r="J54" s="62">
        <f>G54/E54*100</f>
        <v>169.39008358756854</v>
      </c>
    </row>
    <row r="55" spans="1:10" ht="15.75">
      <c r="A55" s="82"/>
      <c r="B55" s="82"/>
      <c r="C55" s="31" t="s">
        <v>55</v>
      </c>
      <c r="D55" s="41" t="s">
        <v>56</v>
      </c>
      <c r="E55" s="62">
        <v>349.3</v>
      </c>
      <c r="F55" s="62">
        <v>0</v>
      </c>
      <c r="G55" s="62">
        <v>0</v>
      </c>
      <c r="H55" s="62"/>
      <c r="I55" s="62">
        <f t="shared" si="3"/>
        <v>-349.3</v>
      </c>
      <c r="J55" s="62">
        <f>G55/E55*100</f>
        <v>0</v>
      </c>
    </row>
    <row r="56" spans="1:10" ht="31.5">
      <c r="A56" s="82"/>
      <c r="B56" s="82"/>
      <c r="C56" s="31" t="s">
        <v>30</v>
      </c>
      <c r="D56" s="41" t="s">
        <v>31</v>
      </c>
      <c r="E56" s="62">
        <v>0</v>
      </c>
      <c r="F56" s="62">
        <v>0</v>
      </c>
      <c r="G56" s="62">
        <v>-468.6</v>
      </c>
      <c r="H56" s="62"/>
      <c r="I56" s="62">
        <f t="shared" si="3"/>
        <v>-468.6</v>
      </c>
      <c r="J56" s="62"/>
    </row>
    <row r="57" spans="1:10" s="2" customFormat="1" ht="15.75">
      <c r="A57" s="82"/>
      <c r="B57" s="82"/>
      <c r="C57" s="33"/>
      <c r="D57" s="42" t="s">
        <v>37</v>
      </c>
      <c r="E57" s="4">
        <f>SUM(E46:E56)</f>
        <v>31461.000000000004</v>
      </c>
      <c r="F57" s="4">
        <f>SUM(F46:F56)</f>
        <v>25971.4</v>
      </c>
      <c r="G57" s="4">
        <f>SUM(G46:G56)</f>
        <v>82479.7</v>
      </c>
      <c r="H57" s="4">
        <f>G57/F57*100</f>
        <v>317.5789522320706</v>
      </c>
      <c r="I57" s="4">
        <f t="shared" si="3"/>
        <v>51018.7</v>
      </c>
      <c r="J57" s="4">
        <f aca="true" t="shared" si="5" ref="J57:J62">G57/E57*100</f>
        <v>262.1649025777947</v>
      </c>
    </row>
    <row r="58" spans="1:10" ht="15.75">
      <c r="A58" s="82"/>
      <c r="B58" s="82"/>
      <c r="C58" s="31" t="s">
        <v>53</v>
      </c>
      <c r="D58" s="41" t="s">
        <v>54</v>
      </c>
      <c r="E58" s="62">
        <v>5913.8</v>
      </c>
      <c r="F58" s="62">
        <v>7080</v>
      </c>
      <c r="G58" s="62">
        <v>3215.4</v>
      </c>
      <c r="H58" s="62">
        <f>G58/F58*100</f>
        <v>45.41525423728814</v>
      </c>
      <c r="I58" s="62">
        <f t="shared" si="3"/>
        <v>-2698.4</v>
      </c>
      <c r="J58" s="62">
        <f t="shared" si="5"/>
        <v>54.37113192870912</v>
      </c>
    </row>
    <row r="59" spans="1:10" ht="15.75">
      <c r="A59" s="82"/>
      <c r="B59" s="82"/>
      <c r="C59" s="31" t="s">
        <v>20</v>
      </c>
      <c r="D59" s="41" t="s">
        <v>21</v>
      </c>
      <c r="E59" s="62">
        <v>32633.1</v>
      </c>
      <c r="F59" s="62">
        <v>0</v>
      </c>
      <c r="G59" s="62">
        <v>0</v>
      </c>
      <c r="H59" s="62"/>
      <c r="I59" s="62">
        <f t="shared" si="3"/>
        <v>-32633.1</v>
      </c>
      <c r="J59" s="62">
        <f t="shared" si="5"/>
        <v>0</v>
      </c>
    </row>
    <row r="60" spans="1:10" s="2" customFormat="1" ht="15.75">
      <c r="A60" s="82"/>
      <c r="B60" s="82"/>
      <c r="C60" s="33"/>
      <c r="D60" s="42" t="s">
        <v>42</v>
      </c>
      <c r="E60" s="4">
        <f>SUM(E58:E59)</f>
        <v>38546.9</v>
      </c>
      <c r="F60" s="4">
        <f>SUM(F58:F59)</f>
        <v>7080</v>
      </c>
      <c r="G60" s="4">
        <f>SUM(G58:G59)</f>
        <v>3215.4</v>
      </c>
      <c r="H60" s="62">
        <f>G60/F60*100</f>
        <v>45.41525423728814</v>
      </c>
      <c r="I60" s="4">
        <f t="shared" si="3"/>
        <v>-35331.5</v>
      </c>
      <c r="J60" s="4">
        <f t="shared" si="5"/>
        <v>8.341526815385933</v>
      </c>
    </row>
    <row r="61" spans="1:10" s="2" customFormat="1" ht="15.75">
      <c r="A61" s="82"/>
      <c r="B61" s="82"/>
      <c r="C61" s="33"/>
      <c r="D61" s="42" t="s">
        <v>32</v>
      </c>
      <c r="E61" s="4">
        <f>E60+E57</f>
        <v>70007.90000000001</v>
      </c>
      <c r="F61" s="4">
        <f>F60+F57</f>
        <v>33051.4</v>
      </c>
      <c r="G61" s="4">
        <f>G60+G57</f>
        <v>85695.09999999999</v>
      </c>
      <c r="H61" s="4">
        <f>G61/F61*100</f>
        <v>259.27827565549416</v>
      </c>
      <c r="I61" s="4">
        <f t="shared" si="3"/>
        <v>15687.199999999983</v>
      </c>
      <c r="J61" s="4">
        <f t="shared" si="5"/>
        <v>122.40775683887102</v>
      </c>
    </row>
    <row r="62" spans="1:10" s="2" customFormat="1" ht="31.5">
      <c r="A62" s="82" t="s">
        <v>57</v>
      </c>
      <c r="B62" s="82" t="s">
        <v>58</v>
      </c>
      <c r="C62" s="31" t="s">
        <v>16</v>
      </c>
      <c r="D62" s="41" t="s">
        <v>17</v>
      </c>
      <c r="E62" s="62">
        <v>150.1</v>
      </c>
      <c r="F62" s="62">
        <v>0</v>
      </c>
      <c r="G62" s="62">
        <v>207.9</v>
      </c>
      <c r="H62" s="62"/>
      <c r="I62" s="62">
        <f t="shared" si="3"/>
        <v>57.80000000000001</v>
      </c>
      <c r="J62" s="62">
        <f t="shared" si="5"/>
        <v>138.5076615589607</v>
      </c>
    </row>
    <row r="63" spans="1:10" s="2" customFormat="1" ht="15.75">
      <c r="A63" s="82"/>
      <c r="B63" s="82"/>
      <c r="C63" s="31" t="s">
        <v>20</v>
      </c>
      <c r="D63" s="41" t="s">
        <v>21</v>
      </c>
      <c r="E63" s="62">
        <v>0</v>
      </c>
      <c r="F63" s="62">
        <v>0</v>
      </c>
      <c r="G63" s="62">
        <v>1.6</v>
      </c>
      <c r="H63" s="62"/>
      <c r="I63" s="62">
        <f t="shared" si="3"/>
        <v>1.6</v>
      </c>
      <c r="J63" s="4"/>
    </row>
    <row r="64" spans="1:10" s="2" customFormat="1" ht="15.75" hidden="1">
      <c r="A64" s="82"/>
      <c r="B64" s="82"/>
      <c r="C64" s="31" t="s">
        <v>22</v>
      </c>
      <c r="D64" s="41" t="s">
        <v>23</v>
      </c>
      <c r="E64" s="62"/>
      <c r="F64" s="62">
        <v>0</v>
      </c>
      <c r="G64" s="62">
        <v>0</v>
      </c>
      <c r="H64" s="62"/>
      <c r="I64" s="62">
        <f t="shared" si="3"/>
        <v>0</v>
      </c>
      <c r="J64" s="62" t="e">
        <f aca="true" t="shared" si="6" ref="J64:J76">G64/E64*100</f>
        <v>#DIV/0!</v>
      </c>
    </row>
    <row r="65" spans="1:10" ht="31.5">
      <c r="A65" s="82"/>
      <c r="B65" s="82"/>
      <c r="C65" s="31" t="s">
        <v>26</v>
      </c>
      <c r="D65" s="41" t="s">
        <v>27</v>
      </c>
      <c r="E65" s="62">
        <v>7122.8</v>
      </c>
      <c r="F65" s="62">
        <v>375.3</v>
      </c>
      <c r="G65" s="62">
        <v>35994.2</v>
      </c>
      <c r="H65" s="62">
        <f>G65/F65*100</f>
        <v>9590.780708766319</v>
      </c>
      <c r="I65" s="62">
        <f t="shared" si="3"/>
        <v>28871.399999999998</v>
      </c>
      <c r="J65" s="62">
        <f t="shared" si="6"/>
        <v>505.3377885101364</v>
      </c>
    </row>
    <row r="66" spans="1:10" ht="15.75">
      <c r="A66" s="82"/>
      <c r="B66" s="82"/>
      <c r="C66" s="31" t="s">
        <v>28</v>
      </c>
      <c r="D66" s="41" t="s">
        <v>29</v>
      </c>
      <c r="E66" s="63">
        <v>50170</v>
      </c>
      <c r="F66" s="62">
        <v>40000</v>
      </c>
      <c r="G66" s="62">
        <v>50000</v>
      </c>
      <c r="H66" s="62">
        <f>G66/F66*100</f>
        <v>125</v>
      </c>
      <c r="I66" s="62">
        <f t="shared" si="3"/>
        <v>-170</v>
      </c>
      <c r="J66" s="62">
        <f t="shared" si="6"/>
        <v>99.66115208291808</v>
      </c>
    </row>
    <row r="67" spans="1:10" ht="63">
      <c r="A67" s="82"/>
      <c r="B67" s="82"/>
      <c r="C67" s="31" t="s">
        <v>59</v>
      </c>
      <c r="D67" s="44" t="s">
        <v>60</v>
      </c>
      <c r="E67" s="62">
        <v>1489.4</v>
      </c>
      <c r="F67" s="62">
        <v>252.3</v>
      </c>
      <c r="G67" s="62">
        <v>1555.7</v>
      </c>
      <c r="H67" s="62">
        <f>G67/F67*100</f>
        <v>616.607213634562</v>
      </c>
      <c r="I67" s="62">
        <f t="shared" si="3"/>
        <v>66.29999999999995</v>
      </c>
      <c r="J67" s="62">
        <f t="shared" si="6"/>
        <v>104.45145696253523</v>
      </c>
    </row>
    <row r="68" spans="1:10" ht="31.5">
      <c r="A68" s="82"/>
      <c r="B68" s="82"/>
      <c r="C68" s="31" t="s">
        <v>30</v>
      </c>
      <c r="D68" s="41" t="s">
        <v>31</v>
      </c>
      <c r="E68" s="62">
        <v>-13.8</v>
      </c>
      <c r="F68" s="62">
        <v>0</v>
      </c>
      <c r="G68" s="62">
        <v>-1.6</v>
      </c>
      <c r="H68" s="62"/>
      <c r="I68" s="62">
        <f t="shared" si="3"/>
        <v>12.200000000000001</v>
      </c>
      <c r="J68" s="62">
        <f t="shared" si="6"/>
        <v>11.594202898550725</v>
      </c>
    </row>
    <row r="69" spans="1:10" ht="15.75">
      <c r="A69" s="82"/>
      <c r="B69" s="82"/>
      <c r="C69" s="31"/>
      <c r="D69" s="42" t="s">
        <v>37</v>
      </c>
      <c r="E69" s="4">
        <f>SUBTOTAL(9,E62:E68)</f>
        <v>58918.5</v>
      </c>
      <c r="F69" s="4">
        <f>SUBTOTAL(9,F62:F68)</f>
        <v>40627.600000000006</v>
      </c>
      <c r="G69" s="4">
        <f>SUBTOTAL(9,G62:G68)</f>
        <v>87757.79999999999</v>
      </c>
      <c r="H69" s="4">
        <f>G69/F69*100</f>
        <v>216.00537565595795</v>
      </c>
      <c r="I69" s="4">
        <f t="shared" si="3"/>
        <v>28839.29999999999</v>
      </c>
      <c r="J69" s="4">
        <f t="shared" si="6"/>
        <v>148.94778380304996</v>
      </c>
    </row>
    <row r="70" spans="1:10" ht="15.75" hidden="1">
      <c r="A70" s="82"/>
      <c r="B70" s="82"/>
      <c r="C70" s="31" t="s">
        <v>20</v>
      </c>
      <c r="D70" s="41" t="s">
        <v>21</v>
      </c>
      <c r="E70" s="62">
        <v>0</v>
      </c>
      <c r="F70" s="62">
        <v>0</v>
      </c>
      <c r="G70" s="62">
        <v>0</v>
      </c>
      <c r="H70" s="4" t="e">
        <f>G70/F70*100</f>
        <v>#DIV/0!</v>
      </c>
      <c r="I70" s="4">
        <f t="shared" si="3"/>
        <v>0</v>
      </c>
      <c r="J70" s="4" t="e">
        <f t="shared" si="6"/>
        <v>#DIV/0!</v>
      </c>
    </row>
    <row r="71" spans="1:10" ht="15.75" hidden="1">
      <c r="A71" s="82"/>
      <c r="B71" s="82"/>
      <c r="C71" s="31"/>
      <c r="D71" s="42" t="s">
        <v>42</v>
      </c>
      <c r="E71" s="4">
        <f>SUBTOTAL(9,E70)</f>
        <v>0</v>
      </c>
      <c r="F71" s="4">
        <f>SUBTOTAL(9,F70)</f>
        <v>0</v>
      </c>
      <c r="G71" s="4">
        <f>SUBTOTAL(9,G70)</f>
        <v>0</v>
      </c>
      <c r="H71" s="4" t="e">
        <f>G71/F71*100</f>
        <v>#DIV/0!</v>
      </c>
      <c r="I71" s="4">
        <f t="shared" si="3"/>
        <v>0</v>
      </c>
      <c r="J71" s="4" t="e">
        <f t="shared" si="6"/>
        <v>#DIV/0!</v>
      </c>
    </row>
    <row r="72" spans="1:10" s="2" customFormat="1" ht="15.75">
      <c r="A72" s="82"/>
      <c r="B72" s="82"/>
      <c r="C72" s="33"/>
      <c r="D72" s="42" t="s">
        <v>32</v>
      </c>
      <c r="E72" s="4">
        <f>E69+E71</f>
        <v>58918.5</v>
      </c>
      <c r="F72" s="4">
        <f>F69+F71</f>
        <v>40627.600000000006</v>
      </c>
      <c r="G72" s="4">
        <f>G69+G71</f>
        <v>87757.79999999999</v>
      </c>
      <c r="H72" s="4">
        <f>G72/F72*100</f>
        <v>216.00537565595795</v>
      </c>
      <c r="I72" s="4">
        <f t="shared" si="3"/>
        <v>28839.29999999999</v>
      </c>
      <c r="J72" s="4">
        <f t="shared" si="6"/>
        <v>148.94778380304996</v>
      </c>
    </row>
    <row r="73" spans="1:10" ht="78.75">
      <c r="A73" s="82" t="s">
        <v>61</v>
      </c>
      <c r="B73" s="82" t="s">
        <v>62</v>
      </c>
      <c r="C73" s="31" t="s">
        <v>63</v>
      </c>
      <c r="D73" s="41" t="s">
        <v>64</v>
      </c>
      <c r="E73" s="63">
        <v>41.4</v>
      </c>
      <c r="F73" s="63">
        <v>0</v>
      </c>
      <c r="G73" s="63">
        <v>72.8</v>
      </c>
      <c r="H73" s="4"/>
      <c r="I73" s="63">
        <f t="shared" si="3"/>
        <v>31.4</v>
      </c>
      <c r="J73" s="63">
        <f t="shared" si="6"/>
        <v>175.84541062801932</v>
      </c>
    </row>
    <row r="74" spans="1:10" ht="31.5">
      <c r="A74" s="82"/>
      <c r="B74" s="82"/>
      <c r="C74" s="31" t="s">
        <v>16</v>
      </c>
      <c r="D74" s="41" t="s">
        <v>17</v>
      </c>
      <c r="E74" s="63">
        <v>7473.7</v>
      </c>
      <c r="F74" s="63">
        <v>0</v>
      </c>
      <c r="G74" s="63">
        <v>3450</v>
      </c>
      <c r="H74" s="63"/>
      <c r="I74" s="63">
        <f t="shared" si="3"/>
        <v>-4023.7</v>
      </c>
      <c r="J74" s="63">
        <f t="shared" si="6"/>
        <v>46.16187430589935</v>
      </c>
    </row>
    <row r="75" spans="1:10" ht="78.75" hidden="1">
      <c r="A75" s="82"/>
      <c r="B75" s="82"/>
      <c r="C75" s="32" t="s">
        <v>65</v>
      </c>
      <c r="D75" s="40" t="s">
        <v>66</v>
      </c>
      <c r="E75" s="63">
        <v>0</v>
      </c>
      <c r="F75" s="63">
        <v>0</v>
      </c>
      <c r="G75" s="63">
        <v>0</v>
      </c>
      <c r="H75" s="63"/>
      <c r="I75" s="63">
        <f t="shared" si="3"/>
        <v>0</v>
      </c>
      <c r="J75" s="63" t="e">
        <f t="shared" si="6"/>
        <v>#DIV/0!</v>
      </c>
    </row>
    <row r="76" spans="1:10" ht="15.75">
      <c r="A76" s="82"/>
      <c r="B76" s="82"/>
      <c r="C76" s="31" t="s">
        <v>20</v>
      </c>
      <c r="D76" s="41" t="s">
        <v>21</v>
      </c>
      <c r="E76" s="63">
        <v>225.4</v>
      </c>
      <c r="F76" s="63">
        <v>0</v>
      </c>
      <c r="G76" s="63">
        <v>1005.4</v>
      </c>
      <c r="H76" s="63"/>
      <c r="I76" s="63">
        <f t="shared" si="3"/>
        <v>780</v>
      </c>
      <c r="J76" s="63">
        <f t="shared" si="6"/>
        <v>446.0514640638864</v>
      </c>
    </row>
    <row r="77" spans="1:10" ht="15.75" hidden="1">
      <c r="A77" s="82"/>
      <c r="B77" s="82"/>
      <c r="C77" s="31" t="s">
        <v>22</v>
      </c>
      <c r="D77" s="41" t="s">
        <v>23</v>
      </c>
      <c r="E77" s="63">
        <v>0</v>
      </c>
      <c r="F77" s="63">
        <v>0</v>
      </c>
      <c r="G77" s="63">
        <v>0</v>
      </c>
      <c r="H77" s="63"/>
      <c r="I77" s="63">
        <f t="shared" si="3"/>
        <v>0</v>
      </c>
      <c r="J77" s="63"/>
    </row>
    <row r="78" spans="1:10" ht="15.75" hidden="1">
      <c r="A78" s="82"/>
      <c r="B78" s="82"/>
      <c r="C78" s="31" t="s">
        <v>24</v>
      </c>
      <c r="D78" s="41" t="s">
        <v>25</v>
      </c>
      <c r="E78" s="63"/>
      <c r="F78" s="63"/>
      <c r="G78" s="63">
        <v>0</v>
      </c>
      <c r="H78" s="63"/>
      <c r="I78" s="63">
        <f t="shared" si="3"/>
        <v>0</v>
      </c>
      <c r="J78" s="63" t="e">
        <f>G78/E78*100</f>
        <v>#DIV/0!</v>
      </c>
    </row>
    <row r="79" spans="1:10" ht="31.5">
      <c r="A79" s="82"/>
      <c r="B79" s="82"/>
      <c r="C79" s="31" t="s">
        <v>26</v>
      </c>
      <c r="D79" s="41" t="s">
        <v>27</v>
      </c>
      <c r="E79" s="63">
        <v>80061.8</v>
      </c>
      <c r="F79" s="63">
        <v>85082.6</v>
      </c>
      <c r="G79" s="63">
        <v>80221.5</v>
      </c>
      <c r="H79" s="63">
        <f>G79/F79*100</f>
        <v>94.28661089341416</v>
      </c>
      <c r="I79" s="63">
        <f t="shared" si="3"/>
        <v>159.6999999999971</v>
      </c>
      <c r="J79" s="63">
        <f>G79/E79*100</f>
        <v>100.19947090872301</v>
      </c>
    </row>
    <row r="80" spans="1:10" ht="15.75">
      <c r="A80" s="82"/>
      <c r="B80" s="82"/>
      <c r="C80" s="31" t="s">
        <v>47</v>
      </c>
      <c r="D80" s="41" t="s">
        <v>48</v>
      </c>
      <c r="E80" s="63">
        <v>8488414.9</v>
      </c>
      <c r="F80" s="63">
        <v>8721532.2</v>
      </c>
      <c r="G80" s="63">
        <v>8851734.2</v>
      </c>
      <c r="H80" s="63">
        <f>G80/F80*100</f>
        <v>101.49287988640346</v>
      </c>
      <c r="I80" s="63">
        <f t="shared" si="3"/>
        <v>363319.2999999989</v>
      </c>
      <c r="J80" s="63">
        <f>G80/E80*100</f>
        <v>104.28017838760448</v>
      </c>
    </row>
    <row r="81" spans="1:10" ht="15.75">
      <c r="A81" s="82"/>
      <c r="B81" s="82"/>
      <c r="C81" s="31" t="s">
        <v>28</v>
      </c>
      <c r="D81" s="41" t="s">
        <v>29</v>
      </c>
      <c r="E81" s="63">
        <v>11303.3</v>
      </c>
      <c r="F81" s="63">
        <v>0</v>
      </c>
      <c r="G81" s="63">
        <v>595443.8</v>
      </c>
      <c r="H81" s="63"/>
      <c r="I81" s="63">
        <f t="shared" si="3"/>
        <v>584140.5</v>
      </c>
      <c r="J81" s="63">
        <f>G81/E81*100</f>
        <v>5267.875753098653</v>
      </c>
    </row>
    <row r="82" spans="1:10" ht="15.75">
      <c r="A82" s="82"/>
      <c r="B82" s="82"/>
      <c r="C82" s="31" t="s">
        <v>55</v>
      </c>
      <c r="D82" s="41" t="s">
        <v>56</v>
      </c>
      <c r="E82" s="63">
        <v>0</v>
      </c>
      <c r="F82" s="63">
        <v>0</v>
      </c>
      <c r="G82" s="63">
        <v>231.8</v>
      </c>
      <c r="H82" s="63"/>
      <c r="I82" s="63">
        <f t="shared" si="3"/>
        <v>231.8</v>
      </c>
      <c r="J82" s="63"/>
    </row>
    <row r="83" spans="1:10" ht="63">
      <c r="A83" s="82"/>
      <c r="B83" s="82"/>
      <c r="C83" s="31" t="s">
        <v>59</v>
      </c>
      <c r="D83" s="44" t="s">
        <v>60</v>
      </c>
      <c r="E83" s="63">
        <v>2101.5</v>
      </c>
      <c r="F83" s="63">
        <v>4937.5</v>
      </c>
      <c r="G83" s="63">
        <v>13109</v>
      </c>
      <c r="H83" s="63">
        <f>G83/F83*100</f>
        <v>265.4987341772152</v>
      </c>
      <c r="I83" s="63">
        <f t="shared" si="3"/>
        <v>11007.5</v>
      </c>
      <c r="J83" s="63">
        <f>G83/E83*100</f>
        <v>623.7925291458482</v>
      </c>
    </row>
    <row r="84" spans="1:10" ht="31.5">
      <c r="A84" s="82"/>
      <c r="B84" s="82"/>
      <c r="C84" s="31" t="s">
        <v>30</v>
      </c>
      <c r="D84" s="41" t="s">
        <v>31</v>
      </c>
      <c r="E84" s="63">
        <v>-51287.2</v>
      </c>
      <c r="F84" s="63">
        <v>0</v>
      </c>
      <c r="G84" s="63">
        <v>-41405.7</v>
      </c>
      <c r="H84" s="63"/>
      <c r="I84" s="63">
        <f t="shared" si="3"/>
        <v>9881.5</v>
      </c>
      <c r="J84" s="63">
        <f>G84/E84*100</f>
        <v>80.73300940585565</v>
      </c>
    </row>
    <row r="85" spans="1:10" s="2" customFormat="1" ht="15.75">
      <c r="A85" s="82"/>
      <c r="B85" s="82"/>
      <c r="C85" s="33"/>
      <c r="D85" s="42" t="s">
        <v>32</v>
      </c>
      <c r="E85" s="4">
        <f>SUM(E73:E84)</f>
        <v>8538334.800000003</v>
      </c>
      <c r="F85" s="4">
        <f>SUM(F73:F84)</f>
        <v>8811552.299999999</v>
      </c>
      <c r="G85" s="4">
        <f>SUM(G73:G84)</f>
        <v>9503862.8</v>
      </c>
      <c r="H85" s="5">
        <f>G85/F85*100</f>
        <v>107.85685060281605</v>
      </c>
      <c r="I85" s="5">
        <f t="shared" si="3"/>
        <v>965527.9999999981</v>
      </c>
      <c r="J85" s="5">
        <f>G85/E85*100</f>
        <v>111.30815343525764</v>
      </c>
    </row>
    <row r="86" spans="1:10" s="2" customFormat="1" ht="31.5">
      <c r="A86" s="83" t="s">
        <v>67</v>
      </c>
      <c r="B86" s="82" t="s">
        <v>68</v>
      </c>
      <c r="C86" s="31" t="s">
        <v>16</v>
      </c>
      <c r="D86" s="41" t="s">
        <v>17</v>
      </c>
      <c r="E86" s="62">
        <v>9.9</v>
      </c>
      <c r="F86" s="62">
        <v>0</v>
      </c>
      <c r="G86" s="62">
        <v>29.5</v>
      </c>
      <c r="H86" s="63"/>
      <c r="I86" s="63">
        <f t="shared" si="3"/>
        <v>19.6</v>
      </c>
      <c r="J86" s="63">
        <f>G86/E86*100</f>
        <v>297.979797979798</v>
      </c>
    </row>
    <row r="87" spans="1:10" ht="15.75">
      <c r="A87" s="83"/>
      <c r="B87" s="82"/>
      <c r="C87" s="31" t="s">
        <v>20</v>
      </c>
      <c r="D87" s="41" t="s">
        <v>21</v>
      </c>
      <c r="E87" s="62">
        <v>4892.7</v>
      </c>
      <c r="F87" s="62">
        <v>40.4</v>
      </c>
      <c r="G87" s="62">
        <v>814.3</v>
      </c>
      <c r="H87" s="63">
        <f>G87/F87*100</f>
        <v>2015.5940594059405</v>
      </c>
      <c r="I87" s="63">
        <f t="shared" si="3"/>
        <v>-4078.3999999999996</v>
      </c>
      <c r="J87" s="63">
        <f>G87/E87*100</f>
        <v>16.643162262145644</v>
      </c>
    </row>
    <row r="88" spans="1:10" ht="15.75">
      <c r="A88" s="83"/>
      <c r="B88" s="82"/>
      <c r="C88" s="31" t="s">
        <v>22</v>
      </c>
      <c r="D88" s="41" t="s">
        <v>23</v>
      </c>
      <c r="E88" s="62">
        <v>0</v>
      </c>
      <c r="F88" s="62">
        <v>0</v>
      </c>
      <c r="G88" s="62">
        <v>3.8</v>
      </c>
      <c r="H88" s="63"/>
      <c r="I88" s="63">
        <f>G88-E88</f>
        <v>3.8</v>
      </c>
      <c r="J88" s="63"/>
    </row>
    <row r="89" spans="1:10" ht="15.75">
      <c r="A89" s="83"/>
      <c r="B89" s="82"/>
      <c r="C89" s="31" t="s">
        <v>24</v>
      </c>
      <c r="D89" s="41" t="s">
        <v>25</v>
      </c>
      <c r="E89" s="62">
        <v>0</v>
      </c>
      <c r="F89" s="62">
        <v>0</v>
      </c>
      <c r="G89" s="62">
        <v>195.4</v>
      </c>
      <c r="H89" s="63"/>
      <c r="I89" s="63">
        <f>G89-E89</f>
        <v>195.4</v>
      </c>
      <c r="J89" s="63"/>
    </row>
    <row r="90" spans="1:10" ht="15.75">
      <c r="A90" s="83"/>
      <c r="B90" s="82"/>
      <c r="C90" s="31" t="s">
        <v>47</v>
      </c>
      <c r="D90" s="41" t="s">
        <v>48</v>
      </c>
      <c r="E90" s="62">
        <v>1588.1</v>
      </c>
      <c r="F90" s="62">
        <v>1204.2</v>
      </c>
      <c r="G90" s="62">
        <v>1906.9</v>
      </c>
      <c r="H90" s="63">
        <f>G90/F90*100</f>
        <v>158.3540940043182</v>
      </c>
      <c r="I90" s="63">
        <f aca="true" t="shared" si="7" ref="I90:I153">G90-E90</f>
        <v>318.8000000000002</v>
      </c>
      <c r="J90" s="63">
        <f>G90/E90*100</f>
        <v>120.07430262577925</v>
      </c>
    </row>
    <row r="91" spans="1:10" ht="15.75">
      <c r="A91" s="83"/>
      <c r="B91" s="82"/>
      <c r="C91" s="31" t="s">
        <v>28</v>
      </c>
      <c r="D91" s="41" t="s">
        <v>29</v>
      </c>
      <c r="E91" s="62">
        <v>0</v>
      </c>
      <c r="F91" s="62">
        <v>0</v>
      </c>
      <c r="G91" s="62">
        <v>70</v>
      </c>
      <c r="H91" s="63"/>
      <c r="I91" s="63">
        <f t="shared" si="7"/>
        <v>70</v>
      </c>
      <c r="J91" s="63"/>
    </row>
    <row r="92" spans="1:10" ht="31.5">
      <c r="A92" s="83"/>
      <c r="B92" s="82"/>
      <c r="C92" s="31" t="s">
        <v>30</v>
      </c>
      <c r="D92" s="41" t="s">
        <v>31</v>
      </c>
      <c r="E92" s="62">
        <v>0</v>
      </c>
      <c r="F92" s="62">
        <v>0</v>
      </c>
      <c r="G92" s="62">
        <v>-0.9</v>
      </c>
      <c r="H92" s="63"/>
      <c r="I92" s="63">
        <f t="shared" si="7"/>
        <v>-0.9</v>
      </c>
      <c r="J92" s="63"/>
    </row>
    <row r="93" spans="1:10" s="2" customFormat="1" ht="15.75">
      <c r="A93" s="83"/>
      <c r="B93" s="82"/>
      <c r="C93" s="64"/>
      <c r="D93" s="42" t="s">
        <v>32</v>
      </c>
      <c r="E93" s="5">
        <f>SUM(E86:E92)</f>
        <v>6490.699999999999</v>
      </c>
      <c r="F93" s="5">
        <f>SUM(F86:F92)</f>
        <v>1244.6000000000001</v>
      </c>
      <c r="G93" s="5">
        <f>SUM(G86:G92)</f>
        <v>3019</v>
      </c>
      <c r="H93" s="5">
        <f>G93/F93*100</f>
        <v>242.56789329905186</v>
      </c>
      <c r="I93" s="5">
        <f t="shared" si="7"/>
        <v>-3471.699999999999</v>
      </c>
      <c r="J93" s="5">
        <f aca="true" t="shared" si="8" ref="J93:J99">G93/E93*100</f>
        <v>46.51270279014591</v>
      </c>
    </row>
    <row r="94" spans="1:10" s="2" customFormat="1" ht="78.75">
      <c r="A94" s="84" t="s">
        <v>69</v>
      </c>
      <c r="B94" s="84" t="s">
        <v>70</v>
      </c>
      <c r="C94" s="31" t="s">
        <v>63</v>
      </c>
      <c r="D94" s="45" t="s">
        <v>64</v>
      </c>
      <c r="E94" s="7">
        <v>751</v>
      </c>
      <c r="F94" s="7">
        <v>0</v>
      </c>
      <c r="G94" s="7">
        <v>0</v>
      </c>
      <c r="H94" s="63"/>
      <c r="I94" s="63">
        <f t="shared" si="7"/>
        <v>-751</v>
      </c>
      <c r="J94" s="63">
        <f t="shared" si="8"/>
        <v>0</v>
      </c>
    </row>
    <row r="95" spans="1:10" ht="31.5">
      <c r="A95" s="85"/>
      <c r="B95" s="85"/>
      <c r="C95" s="31" t="s">
        <v>16</v>
      </c>
      <c r="D95" s="41" t="s">
        <v>17</v>
      </c>
      <c r="E95" s="62">
        <v>169.4</v>
      </c>
      <c r="F95" s="62">
        <v>0</v>
      </c>
      <c r="G95" s="62">
        <v>9.6</v>
      </c>
      <c r="H95" s="63"/>
      <c r="I95" s="63">
        <f t="shared" si="7"/>
        <v>-159.8</v>
      </c>
      <c r="J95" s="63">
        <f t="shared" si="8"/>
        <v>5.667060212514757</v>
      </c>
    </row>
    <row r="96" spans="1:10" ht="15.75">
      <c r="A96" s="85"/>
      <c r="B96" s="85"/>
      <c r="C96" s="31" t="s">
        <v>20</v>
      </c>
      <c r="D96" s="41" t="s">
        <v>21</v>
      </c>
      <c r="E96" s="62">
        <v>5642.3</v>
      </c>
      <c r="F96" s="62">
        <v>38.8</v>
      </c>
      <c r="G96" s="62">
        <v>2550.8</v>
      </c>
      <c r="H96" s="63">
        <f>G96/F96*100</f>
        <v>6574.226804123712</v>
      </c>
      <c r="I96" s="63">
        <f t="shared" si="7"/>
        <v>-3091.5</v>
      </c>
      <c r="J96" s="63">
        <f t="shared" si="8"/>
        <v>45.20851425836982</v>
      </c>
    </row>
    <row r="97" spans="1:10" ht="15.75">
      <c r="A97" s="85"/>
      <c r="B97" s="85"/>
      <c r="C97" s="31" t="s">
        <v>22</v>
      </c>
      <c r="D97" s="41" t="s">
        <v>23</v>
      </c>
      <c r="E97" s="62">
        <v>6.2</v>
      </c>
      <c r="F97" s="62">
        <v>0</v>
      </c>
      <c r="G97" s="62">
        <v>43.3</v>
      </c>
      <c r="H97" s="63"/>
      <c r="I97" s="63">
        <f t="shared" si="7"/>
        <v>37.099999999999994</v>
      </c>
      <c r="J97" s="63">
        <f t="shared" si="8"/>
        <v>698.3870967741935</v>
      </c>
    </row>
    <row r="98" spans="1:10" ht="15.75">
      <c r="A98" s="85"/>
      <c r="B98" s="85"/>
      <c r="C98" s="31" t="s">
        <v>24</v>
      </c>
      <c r="D98" s="41" t="s">
        <v>25</v>
      </c>
      <c r="E98" s="62">
        <v>5.3</v>
      </c>
      <c r="F98" s="62">
        <v>0</v>
      </c>
      <c r="G98" s="62">
        <v>0</v>
      </c>
      <c r="H98" s="63"/>
      <c r="I98" s="63">
        <f t="shared" si="7"/>
        <v>-5.3</v>
      </c>
      <c r="J98" s="63">
        <f t="shared" si="8"/>
        <v>0</v>
      </c>
    </row>
    <row r="99" spans="1:10" ht="15.75">
      <c r="A99" s="85"/>
      <c r="B99" s="85"/>
      <c r="C99" s="31" t="s">
        <v>47</v>
      </c>
      <c r="D99" s="41" t="s">
        <v>48</v>
      </c>
      <c r="E99" s="62">
        <v>4740.7</v>
      </c>
      <c r="F99" s="62">
        <v>5875.8</v>
      </c>
      <c r="G99" s="62">
        <v>5984.1</v>
      </c>
      <c r="H99" s="63">
        <f>G99/F99*100</f>
        <v>101.84315327274585</v>
      </c>
      <c r="I99" s="63">
        <f t="shared" si="7"/>
        <v>1243.4000000000005</v>
      </c>
      <c r="J99" s="63">
        <f t="shared" si="8"/>
        <v>126.22819414854347</v>
      </c>
    </row>
    <row r="100" spans="1:10" ht="15.75">
      <c r="A100" s="85"/>
      <c r="B100" s="85"/>
      <c r="C100" s="31" t="s">
        <v>28</v>
      </c>
      <c r="D100" s="41" t="s">
        <v>29</v>
      </c>
      <c r="E100" s="62">
        <v>0</v>
      </c>
      <c r="F100" s="62">
        <v>0</v>
      </c>
      <c r="G100" s="62">
        <v>50</v>
      </c>
      <c r="H100" s="63"/>
      <c r="I100" s="63">
        <f t="shared" si="7"/>
        <v>50</v>
      </c>
      <c r="J100" s="63"/>
    </row>
    <row r="101" spans="1:10" ht="63">
      <c r="A101" s="85"/>
      <c r="B101" s="85"/>
      <c r="C101" s="31" t="s">
        <v>59</v>
      </c>
      <c r="D101" s="44" t="s">
        <v>60</v>
      </c>
      <c r="E101" s="62">
        <v>0</v>
      </c>
      <c r="F101" s="62">
        <v>0</v>
      </c>
      <c r="G101" s="62">
        <v>99.4</v>
      </c>
      <c r="H101" s="63"/>
      <c r="I101" s="63">
        <f t="shared" si="7"/>
        <v>99.4</v>
      </c>
      <c r="J101" s="63"/>
    </row>
    <row r="102" spans="1:10" ht="31.5">
      <c r="A102" s="85"/>
      <c r="B102" s="85"/>
      <c r="C102" s="31" t="s">
        <v>30</v>
      </c>
      <c r="D102" s="41" t="s">
        <v>31</v>
      </c>
      <c r="E102" s="62">
        <v>0</v>
      </c>
      <c r="F102" s="62">
        <v>0</v>
      </c>
      <c r="G102" s="62">
        <v>-23.9</v>
      </c>
      <c r="H102" s="63"/>
      <c r="I102" s="63">
        <f t="shared" si="7"/>
        <v>-23.9</v>
      </c>
      <c r="J102" s="63"/>
    </row>
    <row r="103" spans="1:10" s="2" customFormat="1" ht="15.75">
      <c r="A103" s="86"/>
      <c r="B103" s="86"/>
      <c r="C103" s="64"/>
      <c r="D103" s="42" t="s">
        <v>32</v>
      </c>
      <c r="E103" s="5">
        <f>SUM(E94:E102)</f>
        <v>11314.9</v>
      </c>
      <c r="F103" s="5">
        <f>SUM(F95:F102)</f>
        <v>5914.6</v>
      </c>
      <c r="G103" s="5">
        <f>SUM(G94:G102)</f>
        <v>8713.300000000001</v>
      </c>
      <c r="H103" s="5">
        <f>G103/F103*100</f>
        <v>147.3184999830927</v>
      </c>
      <c r="I103" s="5">
        <f t="shared" si="7"/>
        <v>-2601.5999999999985</v>
      </c>
      <c r="J103" s="5">
        <f>G103/E103*100</f>
        <v>77.00730894661024</v>
      </c>
    </row>
    <row r="104" spans="1:10" ht="31.5">
      <c r="A104" s="82" t="s">
        <v>71</v>
      </c>
      <c r="B104" s="82" t="s">
        <v>72</v>
      </c>
      <c r="C104" s="31" t="s">
        <v>16</v>
      </c>
      <c r="D104" s="41" t="s">
        <v>17</v>
      </c>
      <c r="E104" s="62">
        <v>71.3</v>
      </c>
      <c r="F104" s="62">
        <v>0</v>
      </c>
      <c r="G104" s="62">
        <v>37.5</v>
      </c>
      <c r="H104" s="63"/>
      <c r="I104" s="63">
        <f t="shared" si="7"/>
        <v>-33.8</v>
      </c>
      <c r="J104" s="63">
        <f>G104/E104*100</f>
        <v>52.59467040673213</v>
      </c>
    </row>
    <row r="105" spans="1:10" ht="15.75">
      <c r="A105" s="82"/>
      <c r="B105" s="82"/>
      <c r="C105" s="31" t="s">
        <v>20</v>
      </c>
      <c r="D105" s="41" t="s">
        <v>21</v>
      </c>
      <c r="E105" s="62">
        <v>9252.6</v>
      </c>
      <c r="F105" s="62">
        <v>75.1</v>
      </c>
      <c r="G105" s="62">
        <v>3646.9</v>
      </c>
      <c r="H105" s="63">
        <f>G105/F105*100</f>
        <v>4856.058588548602</v>
      </c>
      <c r="I105" s="63">
        <f t="shared" si="7"/>
        <v>-5605.700000000001</v>
      </c>
      <c r="J105" s="63">
        <f>G105/E105*100</f>
        <v>39.414867172470444</v>
      </c>
    </row>
    <row r="106" spans="1:10" ht="15.75">
      <c r="A106" s="82"/>
      <c r="B106" s="82"/>
      <c r="C106" s="31" t="s">
        <v>22</v>
      </c>
      <c r="D106" s="41" t="s">
        <v>23</v>
      </c>
      <c r="E106" s="62">
        <v>0</v>
      </c>
      <c r="F106" s="62">
        <v>0</v>
      </c>
      <c r="G106" s="62">
        <v>2.9</v>
      </c>
      <c r="H106" s="63"/>
      <c r="I106" s="63">
        <f t="shared" si="7"/>
        <v>2.9</v>
      </c>
      <c r="J106" s="63"/>
    </row>
    <row r="107" spans="1:10" ht="15.75">
      <c r="A107" s="82"/>
      <c r="B107" s="82"/>
      <c r="C107" s="31" t="s">
        <v>24</v>
      </c>
      <c r="D107" s="41" t="s">
        <v>25</v>
      </c>
      <c r="E107" s="62">
        <v>0.3</v>
      </c>
      <c r="F107" s="62">
        <v>0</v>
      </c>
      <c r="G107" s="62">
        <v>0</v>
      </c>
      <c r="H107" s="63"/>
      <c r="I107" s="63">
        <f t="shared" si="7"/>
        <v>-0.3</v>
      </c>
      <c r="J107" s="63">
        <f>G107/E107*100</f>
        <v>0</v>
      </c>
    </row>
    <row r="108" spans="1:10" ht="15.75">
      <c r="A108" s="82"/>
      <c r="B108" s="82"/>
      <c r="C108" s="31" t="s">
        <v>47</v>
      </c>
      <c r="D108" s="41" t="s">
        <v>48</v>
      </c>
      <c r="E108" s="62">
        <v>5071.6</v>
      </c>
      <c r="F108" s="62">
        <v>5619.7</v>
      </c>
      <c r="G108" s="62">
        <v>6450.8</v>
      </c>
      <c r="H108" s="63">
        <f>G108/F108*100</f>
        <v>114.78904567859496</v>
      </c>
      <c r="I108" s="63">
        <f t="shared" si="7"/>
        <v>1379.1999999999998</v>
      </c>
      <c r="J108" s="63">
        <f>G108/E108*100</f>
        <v>127.19457370455083</v>
      </c>
    </row>
    <row r="109" spans="1:10" ht="63">
      <c r="A109" s="82"/>
      <c r="B109" s="82"/>
      <c r="C109" s="31" t="s">
        <v>59</v>
      </c>
      <c r="D109" s="44" t="s">
        <v>60</v>
      </c>
      <c r="E109" s="62">
        <v>0</v>
      </c>
      <c r="F109" s="62">
        <v>0</v>
      </c>
      <c r="G109" s="62">
        <v>6.5</v>
      </c>
      <c r="H109" s="63"/>
      <c r="I109" s="63">
        <f t="shared" si="7"/>
        <v>6.5</v>
      </c>
      <c r="J109" s="63"/>
    </row>
    <row r="110" spans="1:10" ht="47.25" customHeight="1" hidden="1">
      <c r="A110" s="82"/>
      <c r="B110" s="82"/>
      <c r="C110" s="31" t="s">
        <v>30</v>
      </c>
      <c r="D110" s="41" t="s">
        <v>31</v>
      </c>
      <c r="E110" s="62">
        <v>0</v>
      </c>
      <c r="F110" s="62"/>
      <c r="G110" s="62">
        <v>0</v>
      </c>
      <c r="H110" s="63" t="e">
        <f>G110/F110*100</f>
        <v>#DIV/0!</v>
      </c>
      <c r="I110" s="63">
        <f t="shared" si="7"/>
        <v>0</v>
      </c>
      <c r="J110" s="63" t="e">
        <f>G110/E110*100</f>
        <v>#DIV/0!</v>
      </c>
    </row>
    <row r="111" spans="1:10" s="2" customFormat="1" ht="15.75">
      <c r="A111" s="82"/>
      <c r="B111" s="82"/>
      <c r="C111" s="64"/>
      <c r="D111" s="42" t="s">
        <v>32</v>
      </c>
      <c r="E111" s="5">
        <f>SUM(E104:E110)</f>
        <v>14395.8</v>
      </c>
      <c r="F111" s="5">
        <f>SUM(F104:F110)</f>
        <v>5694.8</v>
      </c>
      <c r="G111" s="5">
        <f>SUM(G104:G110)</f>
        <v>10144.6</v>
      </c>
      <c r="H111" s="5">
        <f>G111/F111*100</f>
        <v>178.13795041090117</v>
      </c>
      <c r="I111" s="5">
        <f t="shared" si="7"/>
        <v>-4251.199999999999</v>
      </c>
      <c r="J111" s="5">
        <f>G111/E111*100</f>
        <v>70.46916461745788</v>
      </c>
    </row>
    <row r="112" spans="1:10" ht="31.5">
      <c r="A112" s="82" t="s">
        <v>73</v>
      </c>
      <c r="B112" s="82" t="s">
        <v>74</v>
      </c>
      <c r="C112" s="31" t="s">
        <v>16</v>
      </c>
      <c r="D112" s="41" t="s">
        <v>17</v>
      </c>
      <c r="E112" s="62">
        <v>347.7</v>
      </c>
      <c r="F112" s="62">
        <v>0</v>
      </c>
      <c r="G112" s="62">
        <v>250.2</v>
      </c>
      <c r="H112" s="63"/>
      <c r="I112" s="63">
        <f t="shared" si="7"/>
        <v>-97.5</v>
      </c>
      <c r="J112" s="63">
        <f>G112/E112*100</f>
        <v>71.9585849870578</v>
      </c>
    </row>
    <row r="113" spans="1:10" ht="78.75" hidden="1">
      <c r="A113" s="82"/>
      <c r="B113" s="82"/>
      <c r="C113" s="32" t="s">
        <v>65</v>
      </c>
      <c r="D113" s="40" t="s">
        <v>66</v>
      </c>
      <c r="E113" s="62"/>
      <c r="F113" s="62"/>
      <c r="G113" s="62">
        <v>0</v>
      </c>
      <c r="H113" s="63" t="e">
        <f>G113/F113*100</f>
        <v>#DIV/0!</v>
      </c>
      <c r="I113" s="63">
        <f t="shared" si="7"/>
        <v>0</v>
      </c>
      <c r="J113" s="63" t="e">
        <f>G113/E113*100</f>
        <v>#DIV/0!</v>
      </c>
    </row>
    <row r="114" spans="1:10" ht="15.75">
      <c r="A114" s="82"/>
      <c r="B114" s="82"/>
      <c r="C114" s="31" t="s">
        <v>20</v>
      </c>
      <c r="D114" s="41" t="s">
        <v>21</v>
      </c>
      <c r="E114" s="62">
        <v>2452.7</v>
      </c>
      <c r="F114" s="62">
        <v>4.2</v>
      </c>
      <c r="G114" s="62">
        <v>767.9</v>
      </c>
      <c r="H114" s="63">
        <f>G114/F114*100</f>
        <v>18283.333333333332</v>
      </c>
      <c r="I114" s="63">
        <f t="shared" si="7"/>
        <v>-1684.7999999999997</v>
      </c>
      <c r="J114" s="63">
        <f>G114/E114*100</f>
        <v>31.308354058792354</v>
      </c>
    </row>
    <row r="115" spans="1:10" ht="15.75">
      <c r="A115" s="82"/>
      <c r="B115" s="82"/>
      <c r="C115" s="31" t="s">
        <v>22</v>
      </c>
      <c r="D115" s="41" t="s">
        <v>23</v>
      </c>
      <c r="E115" s="62">
        <v>3</v>
      </c>
      <c r="F115" s="62">
        <v>0</v>
      </c>
      <c r="G115" s="62">
        <v>12</v>
      </c>
      <c r="H115" s="63"/>
      <c r="I115" s="63">
        <f t="shared" si="7"/>
        <v>9</v>
      </c>
      <c r="J115" s="63"/>
    </row>
    <row r="116" spans="1:10" ht="15.75">
      <c r="A116" s="82"/>
      <c r="B116" s="82"/>
      <c r="C116" s="31" t="s">
        <v>24</v>
      </c>
      <c r="D116" s="41" t="s">
        <v>25</v>
      </c>
      <c r="E116" s="62">
        <v>328.2</v>
      </c>
      <c r="F116" s="62">
        <v>0</v>
      </c>
      <c r="G116" s="62">
        <v>0.4</v>
      </c>
      <c r="H116" s="63"/>
      <c r="I116" s="63">
        <f t="shared" si="7"/>
        <v>-327.8</v>
      </c>
      <c r="J116" s="63">
        <f>G116/E116*100</f>
        <v>0.1218769043266301</v>
      </c>
    </row>
    <row r="117" spans="1:10" ht="15.75">
      <c r="A117" s="82"/>
      <c r="B117" s="82"/>
      <c r="C117" s="31" t="s">
        <v>47</v>
      </c>
      <c r="D117" s="41" t="s">
        <v>48</v>
      </c>
      <c r="E117" s="62">
        <v>4257.3</v>
      </c>
      <c r="F117" s="62">
        <v>4816.9</v>
      </c>
      <c r="G117" s="62">
        <v>5319.8</v>
      </c>
      <c r="H117" s="63">
        <f>G117/F117*100</f>
        <v>110.44032469015343</v>
      </c>
      <c r="I117" s="63">
        <f t="shared" si="7"/>
        <v>1062.5</v>
      </c>
      <c r="J117" s="63">
        <f>G117/E117*100</f>
        <v>124.95713245484228</v>
      </c>
    </row>
    <row r="118" spans="1:10" ht="31.5">
      <c r="A118" s="82"/>
      <c r="B118" s="82"/>
      <c r="C118" s="31" t="s">
        <v>30</v>
      </c>
      <c r="D118" s="41" t="s">
        <v>31</v>
      </c>
      <c r="E118" s="62">
        <v>0</v>
      </c>
      <c r="F118" s="62">
        <v>0</v>
      </c>
      <c r="G118" s="62">
        <v>-8.1</v>
      </c>
      <c r="H118" s="63"/>
      <c r="I118" s="63">
        <f t="shared" si="7"/>
        <v>-8.1</v>
      </c>
      <c r="J118" s="63"/>
    </row>
    <row r="119" spans="1:10" s="2" customFormat="1" ht="15.75">
      <c r="A119" s="82"/>
      <c r="B119" s="82"/>
      <c r="C119" s="64"/>
      <c r="D119" s="42" t="s">
        <v>32</v>
      </c>
      <c r="E119" s="5">
        <f>SUM(E112:E118)</f>
        <v>7388.9</v>
      </c>
      <c r="F119" s="5">
        <f>SUM(F112:F118)</f>
        <v>4821.099999999999</v>
      </c>
      <c r="G119" s="5">
        <f>SUM(G112:G118)</f>
        <v>6342.2</v>
      </c>
      <c r="H119" s="5">
        <f>G119/F119*100</f>
        <v>131.55089087552633</v>
      </c>
      <c r="I119" s="5">
        <f t="shared" si="7"/>
        <v>-1046.6999999999998</v>
      </c>
      <c r="J119" s="5">
        <f>G119/E119*100</f>
        <v>85.83415664036596</v>
      </c>
    </row>
    <row r="120" spans="1:10" ht="31.5">
      <c r="A120" s="82" t="s">
        <v>75</v>
      </c>
      <c r="B120" s="82" t="s">
        <v>76</v>
      </c>
      <c r="C120" s="31" t="s">
        <v>16</v>
      </c>
      <c r="D120" s="41" t="s">
        <v>17</v>
      </c>
      <c r="E120" s="62">
        <v>117.8</v>
      </c>
      <c r="F120" s="62">
        <v>0</v>
      </c>
      <c r="G120" s="62">
        <v>662</v>
      </c>
      <c r="H120" s="63"/>
      <c r="I120" s="63">
        <f t="shared" si="7"/>
        <v>544.2</v>
      </c>
      <c r="J120" s="63">
        <f>G120/E120*100</f>
        <v>561.9694397283531</v>
      </c>
    </row>
    <row r="121" spans="1:10" ht="15.75">
      <c r="A121" s="82"/>
      <c r="B121" s="82"/>
      <c r="C121" s="31" t="s">
        <v>20</v>
      </c>
      <c r="D121" s="41" t="s">
        <v>21</v>
      </c>
      <c r="E121" s="62">
        <v>3060.5</v>
      </c>
      <c r="F121" s="62">
        <v>10</v>
      </c>
      <c r="G121" s="62">
        <v>1153.9</v>
      </c>
      <c r="H121" s="63">
        <f>G121/F121*100</f>
        <v>11539.000000000002</v>
      </c>
      <c r="I121" s="63">
        <f t="shared" si="7"/>
        <v>-1906.6</v>
      </c>
      <c r="J121" s="63">
        <f>G121/E121*100</f>
        <v>37.70298970756413</v>
      </c>
    </row>
    <row r="122" spans="1:10" ht="15.75">
      <c r="A122" s="82"/>
      <c r="B122" s="82"/>
      <c r="C122" s="31" t="s">
        <v>22</v>
      </c>
      <c r="D122" s="41" t="s">
        <v>23</v>
      </c>
      <c r="E122" s="62">
        <v>15</v>
      </c>
      <c r="F122" s="62">
        <v>0</v>
      </c>
      <c r="G122" s="62">
        <v>-12</v>
      </c>
      <c r="H122" s="63"/>
      <c r="I122" s="63">
        <f t="shared" si="7"/>
        <v>-27</v>
      </c>
      <c r="J122" s="63">
        <f>G122/E122*100</f>
        <v>-80</v>
      </c>
    </row>
    <row r="123" spans="1:10" ht="15.75">
      <c r="A123" s="82"/>
      <c r="B123" s="82"/>
      <c r="C123" s="31" t="s">
        <v>47</v>
      </c>
      <c r="D123" s="41" t="s">
        <v>48</v>
      </c>
      <c r="E123" s="62">
        <v>4670.7</v>
      </c>
      <c r="F123" s="62">
        <v>4816.9</v>
      </c>
      <c r="G123" s="62">
        <v>5836.7</v>
      </c>
      <c r="H123" s="63">
        <f>G123/F123*100</f>
        <v>121.17129274014408</v>
      </c>
      <c r="I123" s="63">
        <f t="shared" si="7"/>
        <v>1166</v>
      </c>
      <c r="J123" s="63">
        <f>G123/E123*100</f>
        <v>124.96413813775237</v>
      </c>
    </row>
    <row r="124" spans="1:10" ht="63">
      <c r="A124" s="82"/>
      <c r="B124" s="82"/>
      <c r="C124" s="31" t="s">
        <v>59</v>
      </c>
      <c r="D124" s="44" t="s">
        <v>60</v>
      </c>
      <c r="E124" s="62">
        <v>0</v>
      </c>
      <c r="F124" s="62">
        <v>0</v>
      </c>
      <c r="G124" s="62">
        <v>21.8</v>
      </c>
      <c r="H124" s="63"/>
      <c r="I124" s="63">
        <f t="shared" si="7"/>
        <v>21.8</v>
      </c>
      <c r="J124" s="63"/>
    </row>
    <row r="125" spans="1:10" ht="31.5" hidden="1">
      <c r="A125" s="82"/>
      <c r="B125" s="82"/>
      <c r="C125" s="31" t="s">
        <v>30</v>
      </c>
      <c r="D125" s="41" t="s">
        <v>31</v>
      </c>
      <c r="E125" s="62">
        <v>0</v>
      </c>
      <c r="F125" s="62"/>
      <c r="G125" s="62">
        <v>0</v>
      </c>
      <c r="H125" s="63" t="e">
        <f>G125/F125*100</f>
        <v>#DIV/0!</v>
      </c>
      <c r="I125" s="63">
        <f t="shared" si="7"/>
        <v>0</v>
      </c>
      <c r="J125" s="63" t="e">
        <f>G125/E125*100</f>
        <v>#DIV/0!</v>
      </c>
    </row>
    <row r="126" spans="1:10" s="2" customFormat="1" ht="15.75">
      <c r="A126" s="82"/>
      <c r="B126" s="82"/>
      <c r="C126" s="64"/>
      <c r="D126" s="42" t="s">
        <v>32</v>
      </c>
      <c r="E126" s="5">
        <f>SUM(E120:E125)</f>
        <v>7864</v>
      </c>
      <c r="F126" s="5">
        <f>SUM(F120:F125)</f>
        <v>4826.9</v>
      </c>
      <c r="G126" s="5">
        <f>SUM(G120:G125)</f>
        <v>7662.400000000001</v>
      </c>
      <c r="H126" s="5">
        <f>G126/F126*100</f>
        <v>158.74370714122938</v>
      </c>
      <c r="I126" s="5">
        <f t="shared" si="7"/>
        <v>-201.59999999999945</v>
      </c>
      <c r="J126" s="5">
        <f>G126/E126*100</f>
        <v>97.43641912512717</v>
      </c>
    </row>
    <row r="127" spans="1:10" ht="31.5">
      <c r="A127" s="87">
        <v>936</v>
      </c>
      <c r="B127" s="82" t="s">
        <v>77</v>
      </c>
      <c r="C127" s="31" t="s">
        <v>16</v>
      </c>
      <c r="D127" s="41" t="s">
        <v>17</v>
      </c>
      <c r="E127" s="6">
        <v>128.2</v>
      </c>
      <c r="F127" s="6">
        <v>0</v>
      </c>
      <c r="G127" s="6">
        <v>95.8</v>
      </c>
      <c r="H127" s="63"/>
      <c r="I127" s="63">
        <f t="shared" si="7"/>
        <v>-32.39999999999999</v>
      </c>
      <c r="J127" s="63">
        <f>G127/E127*100</f>
        <v>74.72698907956318</v>
      </c>
    </row>
    <row r="128" spans="1:10" ht="78.75">
      <c r="A128" s="87"/>
      <c r="B128" s="82"/>
      <c r="C128" s="32" t="s">
        <v>65</v>
      </c>
      <c r="D128" s="40" t="s">
        <v>66</v>
      </c>
      <c r="E128" s="6">
        <v>0</v>
      </c>
      <c r="F128" s="6">
        <v>0</v>
      </c>
      <c r="G128" s="6">
        <v>0.2</v>
      </c>
      <c r="H128" s="63"/>
      <c r="I128" s="63">
        <f t="shared" si="7"/>
        <v>0.2</v>
      </c>
      <c r="J128" s="63"/>
    </row>
    <row r="129" spans="1:10" s="2" customFormat="1" ht="15.75">
      <c r="A129" s="87"/>
      <c r="B129" s="82"/>
      <c r="C129" s="31" t="s">
        <v>20</v>
      </c>
      <c r="D129" s="41" t="s">
        <v>21</v>
      </c>
      <c r="E129" s="6">
        <v>2010.8</v>
      </c>
      <c r="F129" s="62">
        <v>166.9</v>
      </c>
      <c r="G129" s="62">
        <v>1470.3</v>
      </c>
      <c r="H129" s="63">
        <f>G129/F129*100</f>
        <v>880.9466746554822</v>
      </c>
      <c r="I129" s="63">
        <f t="shared" si="7"/>
        <v>-540.5</v>
      </c>
      <c r="J129" s="63">
        <f>G129/E129*100</f>
        <v>73.12015118360851</v>
      </c>
    </row>
    <row r="130" spans="1:10" ht="15.75" hidden="1">
      <c r="A130" s="87"/>
      <c r="B130" s="82"/>
      <c r="C130" s="31" t="s">
        <v>22</v>
      </c>
      <c r="D130" s="41" t="s">
        <v>23</v>
      </c>
      <c r="E130" s="62">
        <v>0</v>
      </c>
      <c r="F130" s="62">
        <v>0</v>
      </c>
      <c r="G130" s="62">
        <v>0</v>
      </c>
      <c r="H130" s="63"/>
      <c r="I130" s="63">
        <f t="shared" si="7"/>
        <v>0</v>
      </c>
      <c r="J130" s="63"/>
    </row>
    <row r="131" spans="1:10" ht="15.75">
      <c r="A131" s="87"/>
      <c r="B131" s="82"/>
      <c r="C131" s="31" t="s">
        <v>24</v>
      </c>
      <c r="D131" s="41" t="s">
        <v>25</v>
      </c>
      <c r="E131" s="62">
        <v>0</v>
      </c>
      <c r="F131" s="62">
        <v>0</v>
      </c>
      <c r="G131" s="62">
        <v>2.7</v>
      </c>
      <c r="H131" s="63"/>
      <c r="I131" s="63">
        <f t="shared" si="7"/>
        <v>2.7</v>
      </c>
      <c r="J131" s="63"/>
    </row>
    <row r="132" spans="1:10" ht="15.75">
      <c r="A132" s="87"/>
      <c r="B132" s="82"/>
      <c r="C132" s="31" t="s">
        <v>47</v>
      </c>
      <c r="D132" s="41" t="s">
        <v>48</v>
      </c>
      <c r="E132" s="62">
        <v>4257.3</v>
      </c>
      <c r="F132" s="62">
        <v>4616.2</v>
      </c>
      <c r="G132" s="62">
        <v>5316.7</v>
      </c>
      <c r="H132" s="63">
        <f>G132/F132*100</f>
        <v>115.17481911528964</v>
      </c>
      <c r="I132" s="63">
        <f t="shared" si="7"/>
        <v>1059.3999999999996</v>
      </c>
      <c r="J132" s="63">
        <f>G132/E132*100</f>
        <v>124.88431635073871</v>
      </c>
    </row>
    <row r="133" spans="1:10" ht="31.5">
      <c r="A133" s="87"/>
      <c r="B133" s="82"/>
      <c r="C133" s="31" t="s">
        <v>30</v>
      </c>
      <c r="D133" s="41" t="s">
        <v>31</v>
      </c>
      <c r="E133" s="62">
        <v>0</v>
      </c>
      <c r="F133" s="62">
        <v>0</v>
      </c>
      <c r="G133" s="62">
        <v>-0.2</v>
      </c>
      <c r="H133" s="63"/>
      <c r="I133" s="63">
        <f t="shared" si="7"/>
        <v>-0.2</v>
      </c>
      <c r="J133" s="63"/>
    </row>
    <row r="134" spans="1:10" s="2" customFormat="1" ht="15.75">
      <c r="A134" s="87"/>
      <c r="B134" s="82"/>
      <c r="C134" s="64"/>
      <c r="D134" s="42" t="s">
        <v>32</v>
      </c>
      <c r="E134" s="5">
        <f>SUM(E127:E133)</f>
        <v>6396.3</v>
      </c>
      <c r="F134" s="5">
        <f>SUM(F127:F133)</f>
        <v>4783.099999999999</v>
      </c>
      <c r="G134" s="5">
        <f>SUM(G127:G133)</f>
        <v>6885.5</v>
      </c>
      <c r="H134" s="5">
        <f>G134/F134*100</f>
        <v>143.9547573749242</v>
      </c>
      <c r="I134" s="5">
        <f t="shared" si="7"/>
        <v>489.1999999999998</v>
      </c>
      <c r="J134" s="5">
        <f>G134/E134*100</f>
        <v>107.6481715992058</v>
      </c>
    </row>
    <row r="135" spans="1:10" ht="31.5">
      <c r="A135" s="82" t="s">
        <v>78</v>
      </c>
      <c r="B135" s="82" t="s">
        <v>79</v>
      </c>
      <c r="C135" s="31" t="s">
        <v>16</v>
      </c>
      <c r="D135" s="41" t="s">
        <v>17</v>
      </c>
      <c r="E135" s="62">
        <v>24.4</v>
      </c>
      <c r="F135" s="62">
        <v>0</v>
      </c>
      <c r="G135" s="62">
        <v>651</v>
      </c>
      <c r="H135" s="63"/>
      <c r="I135" s="63">
        <f t="shared" si="7"/>
        <v>626.6</v>
      </c>
      <c r="J135" s="63">
        <f>G135/E135*100</f>
        <v>2668.0327868852464</v>
      </c>
    </row>
    <row r="136" spans="1:10" ht="15.75">
      <c r="A136" s="82"/>
      <c r="B136" s="82"/>
      <c r="C136" s="31" t="s">
        <v>20</v>
      </c>
      <c r="D136" s="41" t="s">
        <v>21</v>
      </c>
      <c r="E136" s="62">
        <v>1498.3</v>
      </c>
      <c r="F136" s="62">
        <v>0</v>
      </c>
      <c r="G136" s="62">
        <v>731.6</v>
      </c>
      <c r="H136" s="63"/>
      <c r="I136" s="63">
        <f t="shared" si="7"/>
        <v>-766.6999999999999</v>
      </c>
      <c r="J136" s="63">
        <f>G136/E136*100</f>
        <v>48.8286724954949</v>
      </c>
    </row>
    <row r="137" spans="1:10" ht="15.75">
      <c r="A137" s="82"/>
      <c r="B137" s="82"/>
      <c r="C137" s="31" t="s">
        <v>22</v>
      </c>
      <c r="D137" s="41" t="s">
        <v>23</v>
      </c>
      <c r="E137" s="62">
        <v>0</v>
      </c>
      <c r="F137" s="62">
        <v>0</v>
      </c>
      <c r="G137" s="62">
        <v>377.2</v>
      </c>
      <c r="H137" s="63"/>
      <c r="I137" s="63">
        <f t="shared" si="7"/>
        <v>377.2</v>
      </c>
      <c r="J137" s="63"/>
    </row>
    <row r="138" spans="1:10" ht="15.75">
      <c r="A138" s="82"/>
      <c r="B138" s="82"/>
      <c r="C138" s="31" t="s">
        <v>24</v>
      </c>
      <c r="D138" s="41" t="s">
        <v>25</v>
      </c>
      <c r="E138" s="62">
        <v>9.5</v>
      </c>
      <c r="F138" s="62">
        <v>0</v>
      </c>
      <c r="G138" s="62">
        <v>0</v>
      </c>
      <c r="H138" s="63"/>
      <c r="I138" s="63">
        <f t="shared" si="7"/>
        <v>-9.5</v>
      </c>
      <c r="J138" s="63">
        <f>G138/E138*100</f>
        <v>0</v>
      </c>
    </row>
    <row r="139" spans="1:10" ht="15.75">
      <c r="A139" s="82"/>
      <c r="B139" s="82"/>
      <c r="C139" s="31" t="s">
        <v>47</v>
      </c>
      <c r="D139" s="41" t="s">
        <v>48</v>
      </c>
      <c r="E139" s="62">
        <v>3487.4</v>
      </c>
      <c r="F139" s="62">
        <v>3612.7</v>
      </c>
      <c r="G139" s="62">
        <v>4188</v>
      </c>
      <c r="H139" s="63">
        <f>G139/F139*100</f>
        <v>115.9243778891134</v>
      </c>
      <c r="I139" s="63">
        <f t="shared" si="7"/>
        <v>700.5999999999999</v>
      </c>
      <c r="J139" s="63">
        <f>G139/E139*100</f>
        <v>120.08946493089408</v>
      </c>
    </row>
    <row r="140" spans="1:10" ht="15.75">
      <c r="A140" s="82"/>
      <c r="B140" s="82"/>
      <c r="C140" s="31" t="s">
        <v>55</v>
      </c>
      <c r="D140" s="41" t="s">
        <v>56</v>
      </c>
      <c r="E140" s="62">
        <v>0</v>
      </c>
      <c r="F140" s="62">
        <v>0</v>
      </c>
      <c r="G140" s="62">
        <v>1</v>
      </c>
      <c r="H140" s="63"/>
      <c r="I140" s="63">
        <f t="shared" si="7"/>
        <v>1</v>
      </c>
      <c r="J140" s="63"/>
    </row>
    <row r="141" spans="1:10" ht="31.5" hidden="1">
      <c r="A141" s="82"/>
      <c r="B141" s="82"/>
      <c r="C141" s="31" t="s">
        <v>30</v>
      </c>
      <c r="D141" s="41" t="s">
        <v>31</v>
      </c>
      <c r="E141" s="62">
        <v>0</v>
      </c>
      <c r="F141" s="62">
        <v>0</v>
      </c>
      <c r="G141" s="62">
        <v>0</v>
      </c>
      <c r="H141" s="63" t="e">
        <f>G141/F141*100</f>
        <v>#DIV/0!</v>
      </c>
      <c r="I141" s="63">
        <f t="shared" si="7"/>
        <v>0</v>
      </c>
      <c r="J141" s="63" t="e">
        <f>G141/E141*100</f>
        <v>#DIV/0!</v>
      </c>
    </row>
    <row r="142" spans="1:10" s="2" customFormat="1" ht="15.75">
      <c r="A142" s="82"/>
      <c r="B142" s="82"/>
      <c r="C142" s="33"/>
      <c r="D142" s="42" t="s">
        <v>32</v>
      </c>
      <c r="E142" s="5">
        <f>SUM(E135:E141)</f>
        <v>5019.6</v>
      </c>
      <c r="F142" s="5">
        <f>SUM(F135:F141)</f>
        <v>3612.7</v>
      </c>
      <c r="G142" s="5">
        <f>SUM(G135:G141)</f>
        <v>5948.8</v>
      </c>
      <c r="H142" s="5">
        <f>G142/F142*100</f>
        <v>164.66354803886293</v>
      </c>
      <c r="I142" s="5">
        <f t="shared" si="7"/>
        <v>929.1999999999998</v>
      </c>
      <c r="J142" s="5">
        <f>G142/E142*100</f>
        <v>118.51143517411747</v>
      </c>
    </row>
    <row r="143" spans="1:10" ht="31.5">
      <c r="A143" s="82" t="s">
        <v>80</v>
      </c>
      <c r="B143" s="82" t="s">
        <v>81</v>
      </c>
      <c r="C143" s="31" t="s">
        <v>16</v>
      </c>
      <c r="D143" s="41" t="s">
        <v>17</v>
      </c>
      <c r="E143" s="62">
        <v>118.5</v>
      </c>
      <c r="F143" s="62">
        <v>0</v>
      </c>
      <c r="G143" s="62">
        <v>11.2</v>
      </c>
      <c r="H143" s="63"/>
      <c r="I143" s="63">
        <f t="shared" si="7"/>
        <v>-107.3</v>
      </c>
      <c r="J143" s="63">
        <f>G143/E143*100</f>
        <v>9.451476793248945</v>
      </c>
    </row>
    <row r="144" spans="1:10" ht="15.75">
      <c r="A144" s="82"/>
      <c r="B144" s="82"/>
      <c r="C144" s="31" t="s">
        <v>20</v>
      </c>
      <c r="D144" s="41" t="s">
        <v>21</v>
      </c>
      <c r="E144" s="62">
        <v>828.2</v>
      </c>
      <c r="F144" s="62">
        <v>0</v>
      </c>
      <c r="G144" s="62">
        <v>148.4</v>
      </c>
      <c r="H144" s="63"/>
      <c r="I144" s="63">
        <f t="shared" si="7"/>
        <v>-679.8000000000001</v>
      </c>
      <c r="J144" s="63">
        <f>G144/E144*100</f>
        <v>17.918377203574014</v>
      </c>
    </row>
    <row r="145" spans="1:10" ht="15.75" hidden="1">
      <c r="A145" s="82"/>
      <c r="B145" s="82"/>
      <c r="C145" s="31" t="s">
        <v>22</v>
      </c>
      <c r="D145" s="41" t="s">
        <v>23</v>
      </c>
      <c r="E145" s="62"/>
      <c r="F145" s="62">
        <v>0</v>
      </c>
      <c r="G145" s="62">
        <v>0</v>
      </c>
      <c r="H145" s="63"/>
      <c r="I145" s="63">
        <f t="shared" si="7"/>
        <v>0</v>
      </c>
      <c r="J145" s="63"/>
    </row>
    <row r="146" spans="1:10" ht="15.75">
      <c r="A146" s="82"/>
      <c r="B146" s="82"/>
      <c r="C146" s="31" t="s">
        <v>47</v>
      </c>
      <c r="D146" s="41" t="s">
        <v>48</v>
      </c>
      <c r="E146" s="62">
        <v>321.1</v>
      </c>
      <c r="F146" s="62">
        <v>546.8</v>
      </c>
      <c r="G146" s="62">
        <v>579.7</v>
      </c>
      <c r="H146" s="63">
        <f>G146/F146*100</f>
        <v>106.01682516459401</v>
      </c>
      <c r="I146" s="63">
        <f t="shared" si="7"/>
        <v>258.6</v>
      </c>
      <c r="J146" s="63">
        <f>G146/E146*100</f>
        <v>180.5356586733105</v>
      </c>
    </row>
    <row r="147" spans="1:10" ht="31.5">
      <c r="A147" s="82"/>
      <c r="B147" s="82"/>
      <c r="C147" s="31" t="s">
        <v>30</v>
      </c>
      <c r="D147" s="41" t="s">
        <v>31</v>
      </c>
      <c r="E147" s="62">
        <v>0</v>
      </c>
      <c r="F147" s="62">
        <v>0</v>
      </c>
      <c r="G147" s="62">
        <v>-4.9</v>
      </c>
      <c r="H147" s="63"/>
      <c r="I147" s="63">
        <f t="shared" si="7"/>
        <v>-4.9</v>
      </c>
      <c r="J147" s="63"/>
    </row>
    <row r="148" spans="1:10" s="2" customFormat="1" ht="15.75">
      <c r="A148" s="82"/>
      <c r="B148" s="82"/>
      <c r="C148" s="33"/>
      <c r="D148" s="42" t="s">
        <v>32</v>
      </c>
      <c r="E148" s="5">
        <f>SUM(E143:E147)</f>
        <v>1267.8000000000002</v>
      </c>
      <c r="F148" s="5">
        <f>SUM(F143:F147)</f>
        <v>546.8</v>
      </c>
      <c r="G148" s="5">
        <f>SUM(G143:G147)</f>
        <v>734.4000000000001</v>
      </c>
      <c r="H148" s="5">
        <f>G148/F148*100</f>
        <v>134.3087051938552</v>
      </c>
      <c r="I148" s="5">
        <f t="shared" si="7"/>
        <v>-533.4000000000001</v>
      </c>
      <c r="J148" s="5">
        <f aca="true" t="shared" si="9" ref="J148:J154">G148/E148*100</f>
        <v>57.927117841930894</v>
      </c>
    </row>
    <row r="149" spans="1:10" s="2" customFormat="1" ht="78.75">
      <c r="A149" s="82" t="s">
        <v>82</v>
      </c>
      <c r="B149" s="82" t="s">
        <v>83</v>
      </c>
      <c r="C149" s="31" t="s">
        <v>63</v>
      </c>
      <c r="D149" s="41" t="s">
        <v>64</v>
      </c>
      <c r="E149" s="63">
        <v>207.5</v>
      </c>
      <c r="F149" s="7">
        <v>0</v>
      </c>
      <c r="G149" s="63">
        <v>44.3</v>
      </c>
      <c r="H149" s="63"/>
      <c r="I149" s="63">
        <f t="shared" si="7"/>
        <v>-163.2</v>
      </c>
      <c r="J149" s="63">
        <f t="shared" si="9"/>
        <v>21.349397590361445</v>
      </c>
    </row>
    <row r="150" spans="1:10" s="2" customFormat="1" ht="47.25">
      <c r="A150" s="82"/>
      <c r="B150" s="82"/>
      <c r="C150" s="31" t="s">
        <v>12</v>
      </c>
      <c r="D150" s="40" t="s">
        <v>13</v>
      </c>
      <c r="E150" s="63">
        <v>2198.6</v>
      </c>
      <c r="F150" s="63">
        <v>3301.5</v>
      </c>
      <c r="G150" s="63">
        <v>7725.1</v>
      </c>
      <c r="H150" s="63">
        <f>G150/F150*100</f>
        <v>233.98758140239283</v>
      </c>
      <c r="I150" s="63">
        <f t="shared" si="7"/>
        <v>5526.5</v>
      </c>
      <c r="J150" s="63">
        <f t="shared" si="9"/>
        <v>351.36450468479944</v>
      </c>
    </row>
    <row r="151" spans="1:10" ht="78.75" hidden="1">
      <c r="A151" s="82"/>
      <c r="B151" s="82"/>
      <c r="C151" s="32" t="s">
        <v>14</v>
      </c>
      <c r="D151" s="40" t="s">
        <v>15</v>
      </c>
      <c r="E151" s="62"/>
      <c r="F151" s="62">
        <v>0</v>
      </c>
      <c r="G151" s="62">
        <v>0</v>
      </c>
      <c r="H151" s="63" t="e">
        <f>G151/F151*100</f>
        <v>#DIV/0!</v>
      </c>
      <c r="I151" s="63">
        <f t="shared" si="7"/>
        <v>0</v>
      </c>
      <c r="J151" s="63" t="e">
        <f t="shared" si="9"/>
        <v>#DIV/0!</v>
      </c>
    </row>
    <row r="152" spans="1:10" ht="31.5">
      <c r="A152" s="82"/>
      <c r="B152" s="82"/>
      <c r="C152" s="31" t="s">
        <v>16</v>
      </c>
      <c r="D152" s="41" t="s">
        <v>17</v>
      </c>
      <c r="E152" s="63">
        <v>474.4</v>
      </c>
      <c r="F152" s="62">
        <v>0</v>
      </c>
      <c r="G152" s="63">
        <v>4243.1</v>
      </c>
      <c r="H152" s="63"/>
      <c r="I152" s="63">
        <f t="shared" si="7"/>
        <v>3768.7000000000003</v>
      </c>
      <c r="J152" s="63">
        <f t="shared" si="9"/>
        <v>894.4139966273187</v>
      </c>
    </row>
    <row r="153" spans="1:10" ht="78.75" hidden="1">
      <c r="A153" s="82"/>
      <c r="B153" s="82"/>
      <c r="C153" s="32" t="s">
        <v>65</v>
      </c>
      <c r="D153" s="40" t="s">
        <v>66</v>
      </c>
      <c r="E153" s="63">
        <v>0</v>
      </c>
      <c r="F153" s="62">
        <v>0</v>
      </c>
      <c r="G153" s="63">
        <v>0</v>
      </c>
      <c r="H153" s="63"/>
      <c r="I153" s="63">
        <f t="shared" si="7"/>
        <v>0</v>
      </c>
      <c r="J153" s="63" t="e">
        <f t="shared" si="9"/>
        <v>#DIV/0!</v>
      </c>
    </row>
    <row r="154" spans="1:10" ht="15.75">
      <c r="A154" s="82"/>
      <c r="B154" s="82"/>
      <c r="C154" s="31" t="s">
        <v>20</v>
      </c>
      <c r="D154" s="41" t="s">
        <v>21</v>
      </c>
      <c r="E154" s="62">
        <v>534.1</v>
      </c>
      <c r="F154" s="62">
        <v>0</v>
      </c>
      <c r="G154" s="62">
        <v>519.4</v>
      </c>
      <c r="H154" s="63"/>
      <c r="I154" s="63">
        <f aca="true" t="shared" si="10" ref="I154:I217">G154-E154</f>
        <v>-14.700000000000045</v>
      </c>
      <c r="J154" s="63">
        <f t="shared" si="9"/>
        <v>97.24770642201834</v>
      </c>
    </row>
    <row r="155" spans="1:10" ht="15.75">
      <c r="A155" s="82"/>
      <c r="B155" s="82"/>
      <c r="C155" s="31" t="s">
        <v>22</v>
      </c>
      <c r="D155" s="41" t="s">
        <v>23</v>
      </c>
      <c r="E155" s="62">
        <v>0</v>
      </c>
      <c r="F155" s="62">
        <v>0</v>
      </c>
      <c r="G155" s="62">
        <v>1.3</v>
      </c>
      <c r="H155" s="63"/>
      <c r="I155" s="63">
        <f t="shared" si="10"/>
        <v>1.3</v>
      </c>
      <c r="J155" s="63"/>
    </row>
    <row r="156" spans="1:10" ht="15.75" hidden="1">
      <c r="A156" s="82"/>
      <c r="B156" s="82"/>
      <c r="C156" s="31" t="s">
        <v>24</v>
      </c>
      <c r="D156" s="41" t="s">
        <v>25</v>
      </c>
      <c r="E156" s="62"/>
      <c r="F156" s="62">
        <v>0</v>
      </c>
      <c r="G156" s="62">
        <v>0</v>
      </c>
      <c r="H156" s="63"/>
      <c r="I156" s="63">
        <f t="shared" si="10"/>
        <v>0</v>
      </c>
      <c r="J156" s="63"/>
    </row>
    <row r="157" spans="1:10" ht="31.5">
      <c r="A157" s="82"/>
      <c r="B157" s="82"/>
      <c r="C157" s="31" t="s">
        <v>26</v>
      </c>
      <c r="D157" s="41" t="s">
        <v>27</v>
      </c>
      <c r="E157" s="62">
        <v>344664.3</v>
      </c>
      <c r="F157" s="63">
        <v>322044.9</v>
      </c>
      <c r="G157" s="62">
        <v>321250</v>
      </c>
      <c r="H157" s="63">
        <f>G157/F157*100</f>
        <v>99.75317106403485</v>
      </c>
      <c r="I157" s="63">
        <f t="shared" si="10"/>
        <v>-23414.29999999999</v>
      </c>
      <c r="J157" s="63">
        <f>G157/E157*100</f>
        <v>93.20663613841063</v>
      </c>
    </row>
    <row r="158" spans="1:10" ht="15.75">
      <c r="A158" s="82"/>
      <c r="B158" s="82"/>
      <c r="C158" s="31" t="s">
        <v>28</v>
      </c>
      <c r="D158" s="41" t="s">
        <v>29</v>
      </c>
      <c r="E158" s="62">
        <v>0</v>
      </c>
      <c r="F158" s="63">
        <v>1162</v>
      </c>
      <c r="G158" s="62">
        <v>1392.6</v>
      </c>
      <c r="H158" s="63">
        <f>G158/F158*100</f>
        <v>119.84509466437177</v>
      </c>
      <c r="I158" s="63">
        <f t="shared" si="10"/>
        <v>1392.6</v>
      </c>
      <c r="J158" s="63"/>
    </row>
    <row r="159" spans="1:10" ht="31.5">
      <c r="A159" s="82"/>
      <c r="B159" s="82"/>
      <c r="C159" s="31" t="s">
        <v>30</v>
      </c>
      <c r="D159" s="41" t="s">
        <v>31</v>
      </c>
      <c r="E159" s="62">
        <v>0</v>
      </c>
      <c r="F159" s="63">
        <v>0</v>
      </c>
      <c r="G159" s="62">
        <v>-3312.6</v>
      </c>
      <c r="H159" s="63"/>
      <c r="I159" s="63">
        <f t="shared" si="10"/>
        <v>-3312.6</v>
      </c>
      <c r="J159" s="63"/>
    </row>
    <row r="160" spans="1:10" s="2" customFormat="1" ht="15.75">
      <c r="A160" s="82"/>
      <c r="B160" s="82"/>
      <c r="C160" s="64"/>
      <c r="D160" s="42" t="s">
        <v>37</v>
      </c>
      <c r="E160" s="5">
        <f>SUM(E149:E159)</f>
        <v>348078.89999999997</v>
      </c>
      <c r="F160" s="5">
        <f>SUM(F149:F159)</f>
        <v>326508.4</v>
      </c>
      <c r="G160" s="5">
        <f>SUM(G149:G159)</f>
        <v>331863.2</v>
      </c>
      <c r="H160" s="5">
        <f>G160/F160*100</f>
        <v>101.64001906229672</v>
      </c>
      <c r="I160" s="5">
        <f t="shared" si="10"/>
        <v>-16215.699999999953</v>
      </c>
      <c r="J160" s="5">
        <f aca="true" t="shared" si="11" ref="J160:J168">G160/E160*100</f>
        <v>95.3413723152998</v>
      </c>
    </row>
    <row r="161" spans="1:10" ht="15.75">
      <c r="A161" s="82"/>
      <c r="B161" s="82"/>
      <c r="C161" s="31" t="s">
        <v>20</v>
      </c>
      <c r="D161" s="41" t="s">
        <v>21</v>
      </c>
      <c r="E161" s="62">
        <v>19500.4</v>
      </c>
      <c r="F161" s="62">
        <v>0</v>
      </c>
      <c r="G161" s="62">
        <v>0</v>
      </c>
      <c r="H161" s="63"/>
      <c r="I161" s="63">
        <f t="shared" si="10"/>
        <v>-19500.4</v>
      </c>
      <c r="J161" s="63">
        <f t="shared" si="11"/>
        <v>0</v>
      </c>
    </row>
    <row r="162" spans="1:10" s="2" customFormat="1" ht="15.75">
      <c r="A162" s="82"/>
      <c r="B162" s="82"/>
      <c r="C162" s="64"/>
      <c r="D162" s="42" t="s">
        <v>42</v>
      </c>
      <c r="E162" s="5">
        <f>SUM(E161)</f>
        <v>19500.4</v>
      </c>
      <c r="F162" s="5">
        <f>SUM(F161)</f>
        <v>0</v>
      </c>
      <c r="G162" s="5">
        <f>SUM(G161)</f>
        <v>0</v>
      </c>
      <c r="H162" s="63"/>
      <c r="I162" s="5">
        <f t="shared" si="10"/>
        <v>-19500.4</v>
      </c>
      <c r="J162" s="5">
        <f t="shared" si="11"/>
        <v>0</v>
      </c>
    </row>
    <row r="163" spans="1:10" s="2" customFormat="1" ht="15.75">
      <c r="A163" s="82"/>
      <c r="B163" s="82"/>
      <c r="C163" s="64"/>
      <c r="D163" s="42" t="s">
        <v>32</v>
      </c>
      <c r="E163" s="5">
        <f>E160+E162</f>
        <v>367579.3</v>
      </c>
      <c r="F163" s="5">
        <f>F160+F162</f>
        <v>326508.4</v>
      </c>
      <c r="G163" s="5">
        <f>G160+G162</f>
        <v>331863.2</v>
      </c>
      <c r="H163" s="5">
        <f>G163/F163*100</f>
        <v>101.64001906229672</v>
      </c>
      <c r="I163" s="5">
        <f t="shared" si="10"/>
        <v>-35716.09999999998</v>
      </c>
      <c r="J163" s="5">
        <f t="shared" si="11"/>
        <v>90.28342999728223</v>
      </c>
    </row>
    <row r="164" spans="1:10" s="2" customFormat="1" ht="78.75">
      <c r="A164" s="88">
        <v>942</v>
      </c>
      <c r="B164" s="82" t="s">
        <v>84</v>
      </c>
      <c r="C164" s="31" t="s">
        <v>63</v>
      </c>
      <c r="D164" s="41" t="s">
        <v>64</v>
      </c>
      <c r="E164" s="63">
        <v>891.9</v>
      </c>
      <c r="F164" s="7">
        <v>0</v>
      </c>
      <c r="G164" s="63">
        <v>339.5</v>
      </c>
      <c r="H164" s="63"/>
      <c r="I164" s="63">
        <f t="shared" si="10"/>
        <v>-552.4</v>
      </c>
      <c r="J164" s="63">
        <f t="shared" si="11"/>
        <v>38.06480547146541</v>
      </c>
    </row>
    <row r="165" spans="1:10" s="2" customFormat="1" ht="31.5">
      <c r="A165" s="88"/>
      <c r="B165" s="82"/>
      <c r="C165" s="31" t="s">
        <v>16</v>
      </c>
      <c r="D165" s="41" t="s">
        <v>17</v>
      </c>
      <c r="E165" s="63">
        <v>123</v>
      </c>
      <c r="F165" s="7">
        <v>0</v>
      </c>
      <c r="G165" s="63">
        <v>4187.1</v>
      </c>
      <c r="H165" s="63"/>
      <c r="I165" s="63">
        <f t="shared" si="10"/>
        <v>4064.1000000000004</v>
      </c>
      <c r="J165" s="63">
        <f t="shared" si="11"/>
        <v>3404.146341463415</v>
      </c>
    </row>
    <row r="166" spans="1:10" s="2" customFormat="1" ht="78.75">
      <c r="A166" s="88"/>
      <c r="B166" s="82"/>
      <c r="C166" s="32" t="s">
        <v>65</v>
      </c>
      <c r="D166" s="40" t="s">
        <v>66</v>
      </c>
      <c r="E166" s="63">
        <v>0.7</v>
      </c>
      <c r="F166" s="7">
        <v>0</v>
      </c>
      <c r="G166" s="63">
        <v>0</v>
      </c>
      <c r="H166" s="63"/>
      <c r="I166" s="63">
        <f t="shared" si="10"/>
        <v>-0.7</v>
      </c>
      <c r="J166" s="63">
        <f t="shared" si="11"/>
        <v>0</v>
      </c>
    </row>
    <row r="167" spans="1:10" s="2" customFormat="1" ht="15.75">
      <c r="A167" s="88"/>
      <c r="B167" s="82"/>
      <c r="C167" s="31" t="s">
        <v>20</v>
      </c>
      <c r="D167" s="41" t="s">
        <v>21</v>
      </c>
      <c r="E167" s="63">
        <v>6766.3</v>
      </c>
      <c r="F167" s="63">
        <v>0</v>
      </c>
      <c r="G167" s="63">
        <v>7330.1</v>
      </c>
      <c r="H167" s="63"/>
      <c r="I167" s="63">
        <f t="shared" si="10"/>
        <v>563.8000000000002</v>
      </c>
      <c r="J167" s="63">
        <f t="shared" si="11"/>
        <v>108.3324712176522</v>
      </c>
    </row>
    <row r="168" spans="1:10" s="2" customFormat="1" ht="15.75">
      <c r="A168" s="88"/>
      <c r="B168" s="82"/>
      <c r="C168" s="31" t="s">
        <v>22</v>
      </c>
      <c r="D168" s="41" t="s">
        <v>23</v>
      </c>
      <c r="E168" s="63">
        <v>2.1</v>
      </c>
      <c r="F168" s="7">
        <v>0</v>
      </c>
      <c r="G168" s="63">
        <v>-2.1</v>
      </c>
      <c r="H168" s="63"/>
      <c r="I168" s="63">
        <f t="shared" si="10"/>
        <v>-4.2</v>
      </c>
      <c r="J168" s="63">
        <f t="shared" si="11"/>
        <v>-100</v>
      </c>
    </row>
    <row r="169" spans="1:10" s="2" customFormat="1" ht="31.5">
      <c r="A169" s="88"/>
      <c r="B169" s="82"/>
      <c r="C169" s="31" t="s">
        <v>26</v>
      </c>
      <c r="D169" s="41" t="s">
        <v>27</v>
      </c>
      <c r="E169" s="63">
        <v>220130.2</v>
      </c>
      <c r="F169" s="63">
        <v>1266726</v>
      </c>
      <c r="G169" s="63">
        <v>1502076.1</v>
      </c>
      <c r="H169" s="63">
        <f>G169/F169*100</f>
        <v>118.57940075438573</v>
      </c>
      <c r="I169" s="63">
        <f t="shared" si="10"/>
        <v>1281945.9000000001</v>
      </c>
      <c r="J169" s="63">
        <f aca="true" t="shared" si="12" ref="J169:J182">G169/E169*100</f>
        <v>682.3580317466664</v>
      </c>
    </row>
    <row r="170" spans="1:10" s="2" customFormat="1" ht="31.5" hidden="1">
      <c r="A170" s="88"/>
      <c r="B170" s="82"/>
      <c r="C170" s="31" t="s">
        <v>30</v>
      </c>
      <c r="D170" s="41" t="s">
        <v>31</v>
      </c>
      <c r="E170" s="63">
        <v>0</v>
      </c>
      <c r="F170" s="63">
        <v>0</v>
      </c>
      <c r="G170" s="63">
        <v>0</v>
      </c>
      <c r="H170" s="63" t="e">
        <f>G170/F170*100</f>
        <v>#DIV/0!</v>
      </c>
      <c r="I170" s="63">
        <f t="shared" si="10"/>
        <v>0</v>
      </c>
      <c r="J170" s="63" t="e">
        <f t="shared" si="12"/>
        <v>#DIV/0!</v>
      </c>
    </row>
    <row r="171" spans="1:10" s="2" customFormat="1" ht="15.75">
      <c r="A171" s="88"/>
      <c r="B171" s="82"/>
      <c r="C171" s="64"/>
      <c r="D171" s="42" t="s">
        <v>32</v>
      </c>
      <c r="E171" s="5">
        <f>SUM(E164:E170)</f>
        <v>227914.2</v>
      </c>
      <c r="F171" s="5">
        <f>SUM(F164:F170)</f>
        <v>1266726</v>
      </c>
      <c r="G171" s="5">
        <f>SUM(G164:G170)</f>
        <v>1513930.7000000002</v>
      </c>
      <c r="H171" s="5">
        <f>G171/F171*100</f>
        <v>119.51524639109013</v>
      </c>
      <c r="I171" s="5">
        <f t="shared" si="10"/>
        <v>1286016.5000000002</v>
      </c>
      <c r="J171" s="5">
        <f t="shared" si="12"/>
        <v>664.2546625001866</v>
      </c>
    </row>
    <row r="172" spans="1:10" s="2" customFormat="1" ht="15.75">
      <c r="A172" s="82" t="s">
        <v>85</v>
      </c>
      <c r="B172" s="82" t="s">
        <v>143</v>
      </c>
      <c r="C172" s="31" t="s">
        <v>38</v>
      </c>
      <c r="D172" s="41" t="s">
        <v>39</v>
      </c>
      <c r="E172" s="62">
        <v>1660.8</v>
      </c>
      <c r="F172" s="62">
        <v>1758.4</v>
      </c>
      <c r="G172" s="62">
        <v>1384.7</v>
      </c>
      <c r="H172" s="63">
        <f>G172/F172*100</f>
        <v>78.74772520473158</v>
      </c>
      <c r="I172" s="63">
        <f t="shared" si="10"/>
        <v>-276.0999999999999</v>
      </c>
      <c r="J172" s="63">
        <f t="shared" si="12"/>
        <v>83.37548169556841</v>
      </c>
    </row>
    <row r="173" spans="1:10" s="2" customFormat="1" ht="15.75">
      <c r="A173" s="82"/>
      <c r="B173" s="82"/>
      <c r="C173" s="31" t="s">
        <v>51</v>
      </c>
      <c r="D173" s="40" t="s">
        <v>52</v>
      </c>
      <c r="E173" s="62">
        <v>1022.2</v>
      </c>
      <c r="F173" s="62">
        <v>0</v>
      </c>
      <c r="G173" s="62">
        <v>774.5</v>
      </c>
      <c r="H173" s="63"/>
      <c r="I173" s="63">
        <f t="shared" si="10"/>
        <v>-247.70000000000005</v>
      </c>
      <c r="J173" s="63">
        <f t="shared" si="12"/>
        <v>75.76795147720603</v>
      </c>
    </row>
    <row r="174" spans="1:10" s="2" customFormat="1" ht="63">
      <c r="A174" s="82"/>
      <c r="B174" s="82"/>
      <c r="C174" s="31" t="s">
        <v>91</v>
      </c>
      <c r="D174" s="40" t="s">
        <v>92</v>
      </c>
      <c r="E174" s="62">
        <v>81627.8</v>
      </c>
      <c r="F174" s="62">
        <v>77936.5</v>
      </c>
      <c r="G174" s="62">
        <v>65792.1</v>
      </c>
      <c r="H174" s="63">
        <f aca="true" t="shared" si="13" ref="H174:H180">G174/F174*100</f>
        <v>84.41757071462024</v>
      </c>
      <c r="I174" s="63">
        <f t="shared" si="10"/>
        <v>-15835.699999999997</v>
      </c>
      <c r="J174" s="63">
        <f t="shared" si="12"/>
        <v>80.60011417678781</v>
      </c>
    </row>
    <row r="175" spans="1:10" s="2" customFormat="1" ht="94.5" hidden="1">
      <c r="A175" s="82"/>
      <c r="B175" s="82"/>
      <c r="C175" s="31" t="s">
        <v>86</v>
      </c>
      <c r="D175" s="40" t="s">
        <v>87</v>
      </c>
      <c r="E175" s="62"/>
      <c r="F175" s="62">
        <v>0</v>
      </c>
      <c r="G175" s="62">
        <v>0</v>
      </c>
      <c r="H175" s="63" t="e">
        <f t="shared" si="13"/>
        <v>#DIV/0!</v>
      </c>
      <c r="I175" s="63">
        <f t="shared" si="10"/>
        <v>0</v>
      </c>
      <c r="J175" s="63" t="e">
        <f t="shared" si="12"/>
        <v>#DIV/0!</v>
      </c>
    </row>
    <row r="176" spans="1:10" s="2" customFormat="1" ht="78.75">
      <c r="A176" s="82"/>
      <c r="B176" s="82"/>
      <c r="C176" s="31" t="s">
        <v>63</v>
      </c>
      <c r="D176" s="45" t="s">
        <v>64</v>
      </c>
      <c r="E176" s="62">
        <v>1088</v>
      </c>
      <c r="F176" s="62">
        <v>1235.2</v>
      </c>
      <c r="G176" s="62">
        <v>1033.3</v>
      </c>
      <c r="H176" s="63">
        <f t="shared" si="13"/>
        <v>83.65446891191709</v>
      </c>
      <c r="I176" s="63">
        <f t="shared" si="10"/>
        <v>-54.700000000000045</v>
      </c>
      <c r="J176" s="63">
        <f t="shared" si="12"/>
        <v>94.97242647058823</v>
      </c>
    </row>
    <row r="177" spans="1:10" s="2" customFormat="1" ht="47.25">
      <c r="A177" s="82"/>
      <c r="B177" s="82"/>
      <c r="C177" s="31" t="s">
        <v>12</v>
      </c>
      <c r="D177" s="40" t="s">
        <v>13</v>
      </c>
      <c r="E177" s="62">
        <v>9274.1</v>
      </c>
      <c r="F177" s="62">
        <v>6398</v>
      </c>
      <c r="G177" s="62">
        <v>5700.2</v>
      </c>
      <c r="H177" s="63">
        <f t="shared" si="13"/>
        <v>89.09346670834636</v>
      </c>
      <c r="I177" s="63">
        <f t="shared" si="10"/>
        <v>-3573.9000000000005</v>
      </c>
      <c r="J177" s="63">
        <f t="shared" si="12"/>
        <v>61.46364606808208</v>
      </c>
    </row>
    <row r="178" spans="1:10" s="2" customFormat="1" ht="31.5">
      <c r="A178" s="82"/>
      <c r="B178" s="82"/>
      <c r="C178" s="31" t="s">
        <v>16</v>
      </c>
      <c r="D178" s="41" t="s">
        <v>17</v>
      </c>
      <c r="E178" s="62">
        <v>823.7</v>
      </c>
      <c r="F178" s="62">
        <v>13778.7</v>
      </c>
      <c r="G178" s="62">
        <v>14003.8</v>
      </c>
      <c r="H178" s="63">
        <f t="shared" si="13"/>
        <v>101.63368097135432</v>
      </c>
      <c r="I178" s="63">
        <f t="shared" si="10"/>
        <v>13180.099999999999</v>
      </c>
      <c r="J178" s="63">
        <f t="shared" si="12"/>
        <v>1700.1092630812188</v>
      </c>
    </row>
    <row r="179" spans="1:10" s="2" customFormat="1" ht="78.75" hidden="1">
      <c r="A179" s="82"/>
      <c r="B179" s="82"/>
      <c r="C179" s="32" t="s">
        <v>65</v>
      </c>
      <c r="D179" s="40" t="s">
        <v>66</v>
      </c>
      <c r="E179" s="63">
        <v>0</v>
      </c>
      <c r="F179" s="7">
        <v>0</v>
      </c>
      <c r="G179" s="63">
        <v>0</v>
      </c>
      <c r="H179" s="63" t="e">
        <f t="shared" si="13"/>
        <v>#DIV/0!</v>
      </c>
      <c r="I179" s="63">
        <f t="shared" si="10"/>
        <v>0</v>
      </c>
      <c r="J179" s="63" t="e">
        <f t="shared" si="12"/>
        <v>#DIV/0!</v>
      </c>
    </row>
    <row r="180" spans="1:10" ht="15.75">
      <c r="A180" s="82"/>
      <c r="B180" s="82"/>
      <c r="C180" s="31" t="s">
        <v>20</v>
      </c>
      <c r="D180" s="41" t="s">
        <v>21</v>
      </c>
      <c r="E180" s="62">
        <v>94873.8</v>
      </c>
      <c r="F180" s="62">
        <f>68277+2202.1</f>
        <v>70479.1</v>
      </c>
      <c r="G180" s="62">
        <v>75264</v>
      </c>
      <c r="H180" s="63">
        <f t="shared" si="13"/>
        <v>106.78910485519819</v>
      </c>
      <c r="I180" s="63">
        <f t="shared" si="10"/>
        <v>-19609.800000000003</v>
      </c>
      <c r="J180" s="63">
        <f t="shared" si="12"/>
        <v>79.33064766036566</v>
      </c>
    </row>
    <row r="181" spans="1:10" ht="15.75">
      <c r="A181" s="82"/>
      <c r="B181" s="82"/>
      <c r="C181" s="31" t="s">
        <v>22</v>
      </c>
      <c r="D181" s="41" t="s">
        <v>23</v>
      </c>
      <c r="E181" s="62">
        <v>382.5</v>
      </c>
      <c r="F181" s="62">
        <v>0</v>
      </c>
      <c r="G181" s="62">
        <v>-348.3</v>
      </c>
      <c r="H181" s="63"/>
      <c r="I181" s="63">
        <f t="shared" si="10"/>
        <v>-730.8</v>
      </c>
      <c r="J181" s="63">
        <f t="shared" si="12"/>
        <v>-91.05882352941177</v>
      </c>
    </row>
    <row r="182" spans="1:10" ht="15.75">
      <c r="A182" s="82"/>
      <c r="B182" s="82"/>
      <c r="C182" s="31" t="s">
        <v>24</v>
      </c>
      <c r="D182" s="41" t="s">
        <v>25</v>
      </c>
      <c r="E182" s="62">
        <v>11.8</v>
      </c>
      <c r="F182" s="62">
        <v>0</v>
      </c>
      <c r="G182" s="62">
        <v>400</v>
      </c>
      <c r="H182" s="63"/>
      <c r="I182" s="63">
        <f t="shared" si="10"/>
        <v>388.2</v>
      </c>
      <c r="J182" s="63">
        <f t="shared" si="12"/>
        <v>3389.8305084745757</v>
      </c>
    </row>
    <row r="183" spans="1:10" ht="31.5">
      <c r="A183" s="82"/>
      <c r="B183" s="82"/>
      <c r="C183" s="31" t="s">
        <v>26</v>
      </c>
      <c r="D183" s="41" t="s">
        <v>27</v>
      </c>
      <c r="E183" s="62">
        <v>1037623.3</v>
      </c>
      <c r="F183" s="62">
        <v>2511423</v>
      </c>
      <c r="G183" s="62">
        <v>1722694.6</v>
      </c>
      <c r="H183" s="63">
        <f>G183/F183*100</f>
        <v>68.59436263823339</v>
      </c>
      <c r="I183" s="63">
        <f t="shared" si="10"/>
        <v>685071.3</v>
      </c>
      <c r="J183" s="63">
        <f aca="true" t="shared" si="14" ref="J183:J196">G183/E183*100</f>
        <v>166.02312226412033</v>
      </c>
    </row>
    <row r="184" spans="1:10" ht="15.75">
      <c r="A184" s="82"/>
      <c r="B184" s="82"/>
      <c r="C184" s="31" t="s">
        <v>47</v>
      </c>
      <c r="D184" s="41" t="s">
        <v>48</v>
      </c>
      <c r="E184" s="62">
        <v>3215.5</v>
      </c>
      <c r="F184" s="62">
        <v>0</v>
      </c>
      <c r="G184" s="62">
        <v>0</v>
      </c>
      <c r="H184" s="63"/>
      <c r="I184" s="63">
        <f t="shared" si="10"/>
        <v>-3215.5</v>
      </c>
      <c r="J184" s="63">
        <f t="shared" si="14"/>
        <v>0</v>
      </c>
    </row>
    <row r="185" spans="1:10" ht="15.75">
      <c r="A185" s="82"/>
      <c r="B185" s="82"/>
      <c r="C185" s="31" t="s">
        <v>28</v>
      </c>
      <c r="D185" s="41" t="s">
        <v>29</v>
      </c>
      <c r="E185" s="62">
        <v>594807</v>
      </c>
      <c r="F185" s="62">
        <v>600964.2</v>
      </c>
      <c r="G185" s="62">
        <v>585510.7</v>
      </c>
      <c r="H185" s="63">
        <f>G185/F185*100</f>
        <v>97.42854898844224</v>
      </c>
      <c r="I185" s="63">
        <f t="shared" si="10"/>
        <v>-9296.300000000047</v>
      </c>
      <c r="J185" s="63">
        <f t="shared" si="14"/>
        <v>98.43708967782825</v>
      </c>
    </row>
    <row r="186" spans="1:10" ht="31.5">
      <c r="A186" s="82"/>
      <c r="B186" s="82"/>
      <c r="C186" s="31" t="s">
        <v>30</v>
      </c>
      <c r="D186" s="41" t="s">
        <v>31</v>
      </c>
      <c r="E186" s="62">
        <v>-64.5</v>
      </c>
      <c r="F186" s="62">
        <v>0</v>
      </c>
      <c r="G186" s="62">
        <v>-1199.9</v>
      </c>
      <c r="H186" s="63"/>
      <c r="I186" s="63">
        <f t="shared" si="10"/>
        <v>-1135.4</v>
      </c>
      <c r="J186" s="63">
        <f t="shared" si="14"/>
        <v>1860.3100775193798</v>
      </c>
    </row>
    <row r="187" spans="1:10" ht="15.75">
      <c r="A187" s="82"/>
      <c r="B187" s="82"/>
      <c r="C187" s="31"/>
      <c r="D187" s="42" t="s">
        <v>37</v>
      </c>
      <c r="E187" s="4">
        <f>SUM(E172:E186)</f>
        <v>1826346</v>
      </c>
      <c r="F187" s="4">
        <f>SUM(F172:F186)</f>
        <v>3283973.0999999996</v>
      </c>
      <c r="G187" s="4">
        <f>SUM(G172:G186)</f>
        <v>2471009.7</v>
      </c>
      <c r="H187" s="4">
        <f>G187/F187*100</f>
        <v>75.24451707597729</v>
      </c>
      <c r="I187" s="4">
        <f t="shared" si="10"/>
        <v>644663.7000000002</v>
      </c>
      <c r="J187" s="4">
        <f t="shared" si="14"/>
        <v>135.2980048687379</v>
      </c>
    </row>
    <row r="188" spans="1:10" ht="32.25" customHeight="1">
      <c r="A188" s="82"/>
      <c r="B188" s="82"/>
      <c r="C188" s="31" t="s">
        <v>88</v>
      </c>
      <c r="D188" s="41" t="s">
        <v>89</v>
      </c>
      <c r="E188" s="62">
        <v>57144.8</v>
      </c>
      <c r="F188" s="62">
        <v>52584.9</v>
      </c>
      <c r="G188" s="62">
        <v>53453.2</v>
      </c>
      <c r="H188" s="63">
        <f>G188/F188*100</f>
        <v>101.65123447986018</v>
      </c>
      <c r="I188" s="63">
        <f t="shared" si="10"/>
        <v>-3691.600000000006</v>
      </c>
      <c r="J188" s="63">
        <f t="shared" si="14"/>
        <v>93.53991964273214</v>
      </c>
    </row>
    <row r="189" spans="1:10" ht="15.75">
      <c r="A189" s="82"/>
      <c r="B189" s="82"/>
      <c r="C189" s="31" t="s">
        <v>20</v>
      </c>
      <c r="D189" s="41" t="s">
        <v>21</v>
      </c>
      <c r="E189" s="62">
        <v>1354</v>
      </c>
      <c r="F189" s="62">
        <v>0</v>
      </c>
      <c r="G189" s="62">
        <v>0</v>
      </c>
      <c r="H189" s="63"/>
      <c r="I189" s="63">
        <f t="shared" si="10"/>
        <v>-1354</v>
      </c>
      <c r="J189" s="63">
        <f t="shared" si="14"/>
        <v>0</v>
      </c>
    </row>
    <row r="190" spans="1:10" ht="15.75">
      <c r="A190" s="82"/>
      <c r="B190" s="82"/>
      <c r="C190" s="34"/>
      <c r="D190" s="42" t="s">
        <v>42</v>
      </c>
      <c r="E190" s="4">
        <f>SUM(E188:E189)</f>
        <v>58498.8</v>
      </c>
      <c r="F190" s="4">
        <f>SUM(F188:F189)</f>
        <v>52584.9</v>
      </c>
      <c r="G190" s="4">
        <f>SUM(G188:G189)</f>
        <v>53453.2</v>
      </c>
      <c r="H190" s="4">
        <f>G190/F190*100</f>
        <v>101.65123447986018</v>
      </c>
      <c r="I190" s="4">
        <f t="shared" si="10"/>
        <v>-5045.600000000006</v>
      </c>
      <c r="J190" s="4">
        <f t="shared" si="14"/>
        <v>91.37486580921316</v>
      </c>
    </row>
    <row r="191" spans="1:10" s="2" customFormat="1" ht="15.75">
      <c r="A191" s="82"/>
      <c r="B191" s="82"/>
      <c r="C191" s="33"/>
      <c r="D191" s="42" t="s">
        <v>32</v>
      </c>
      <c r="E191" s="4">
        <f>E187+E190</f>
        <v>1884844.8</v>
      </c>
      <c r="F191" s="4">
        <f>F187+F190</f>
        <v>3336557.9999999995</v>
      </c>
      <c r="G191" s="4">
        <f>G187+G190</f>
        <v>2524462.9000000004</v>
      </c>
      <c r="H191" s="4">
        <f>G191/F191*100</f>
        <v>75.66069284574105</v>
      </c>
      <c r="I191" s="4">
        <f t="shared" si="10"/>
        <v>639618.1000000003</v>
      </c>
      <c r="J191" s="4">
        <f t="shared" si="14"/>
        <v>133.93478868923322</v>
      </c>
    </row>
    <row r="192" spans="1:10" s="2" customFormat="1" ht="47.25">
      <c r="A192" s="84" t="s">
        <v>90</v>
      </c>
      <c r="B192" s="84" t="s">
        <v>142</v>
      </c>
      <c r="C192" s="31" t="s">
        <v>12</v>
      </c>
      <c r="D192" s="40" t="s">
        <v>13</v>
      </c>
      <c r="E192" s="62">
        <v>15301.6</v>
      </c>
      <c r="F192" s="62">
        <v>0</v>
      </c>
      <c r="G192" s="62">
        <v>4140.2</v>
      </c>
      <c r="H192" s="63"/>
      <c r="I192" s="63">
        <f t="shared" si="10"/>
        <v>-11161.400000000001</v>
      </c>
      <c r="J192" s="63">
        <f t="shared" si="14"/>
        <v>27.057301197260415</v>
      </c>
    </row>
    <row r="193" spans="1:10" s="2" customFormat="1" ht="31.5">
      <c r="A193" s="85"/>
      <c r="B193" s="85"/>
      <c r="C193" s="31" t="s">
        <v>16</v>
      </c>
      <c r="D193" s="41" t="s">
        <v>17</v>
      </c>
      <c r="E193" s="62">
        <v>873454.9</v>
      </c>
      <c r="F193" s="62">
        <v>2698260.2</v>
      </c>
      <c r="G193" s="62">
        <v>2302769.6</v>
      </c>
      <c r="H193" s="63">
        <f>G193/F193*100</f>
        <v>85.3427553058078</v>
      </c>
      <c r="I193" s="63">
        <f t="shared" si="10"/>
        <v>1429314.7000000002</v>
      </c>
      <c r="J193" s="63">
        <f t="shared" si="14"/>
        <v>263.63921022138635</v>
      </c>
    </row>
    <row r="194" spans="1:10" s="2" customFormat="1" ht="15.75">
      <c r="A194" s="85"/>
      <c r="B194" s="85"/>
      <c r="C194" s="31" t="s">
        <v>20</v>
      </c>
      <c r="D194" s="41" t="s">
        <v>21</v>
      </c>
      <c r="E194" s="62">
        <v>6199.3</v>
      </c>
      <c r="F194" s="62">
        <v>0</v>
      </c>
      <c r="G194" s="62">
        <v>21338.4</v>
      </c>
      <c r="H194" s="63"/>
      <c r="I194" s="63">
        <f t="shared" si="10"/>
        <v>15139.100000000002</v>
      </c>
      <c r="J194" s="63">
        <f t="shared" si="14"/>
        <v>344.20660397141614</v>
      </c>
    </row>
    <row r="195" spans="1:10" s="2" customFormat="1" ht="15.75" hidden="1">
      <c r="A195" s="85"/>
      <c r="B195" s="85"/>
      <c r="C195" s="31" t="s">
        <v>22</v>
      </c>
      <c r="D195" s="41" t="s">
        <v>23</v>
      </c>
      <c r="E195" s="62"/>
      <c r="F195" s="62"/>
      <c r="G195" s="62">
        <v>0</v>
      </c>
      <c r="H195" s="63" t="e">
        <f aca="true" t="shared" si="15" ref="H195:H200">G195/F195*100</f>
        <v>#DIV/0!</v>
      </c>
      <c r="I195" s="63">
        <f t="shared" si="10"/>
        <v>0</v>
      </c>
      <c r="J195" s="63" t="e">
        <f t="shared" si="14"/>
        <v>#DIV/0!</v>
      </c>
    </row>
    <row r="196" spans="1:10" s="2" customFormat="1" ht="15.75" hidden="1">
      <c r="A196" s="85"/>
      <c r="B196" s="85"/>
      <c r="C196" s="31" t="s">
        <v>24</v>
      </c>
      <c r="D196" s="41" t="s">
        <v>25</v>
      </c>
      <c r="E196" s="62"/>
      <c r="F196" s="62"/>
      <c r="G196" s="62">
        <v>0</v>
      </c>
      <c r="H196" s="63" t="e">
        <f t="shared" si="15"/>
        <v>#DIV/0!</v>
      </c>
      <c r="I196" s="63">
        <f t="shared" si="10"/>
        <v>0</v>
      </c>
      <c r="J196" s="63" t="e">
        <f t="shared" si="14"/>
        <v>#DIV/0!</v>
      </c>
    </row>
    <row r="197" spans="1:10" s="2" customFormat="1" ht="31.5">
      <c r="A197" s="85"/>
      <c r="B197" s="85"/>
      <c r="C197" s="31" t="s">
        <v>26</v>
      </c>
      <c r="D197" s="41" t="s">
        <v>27</v>
      </c>
      <c r="E197" s="62">
        <v>269439.2</v>
      </c>
      <c r="F197" s="62">
        <v>605300</v>
      </c>
      <c r="G197" s="62">
        <v>291556.3</v>
      </c>
      <c r="H197" s="63">
        <f t="shared" si="15"/>
        <v>48.167239385428715</v>
      </c>
      <c r="I197" s="63">
        <f t="shared" si="10"/>
        <v>22117.099999999977</v>
      </c>
      <c r="J197" s="63">
        <f>G197/E197*100</f>
        <v>108.20856801831357</v>
      </c>
    </row>
    <row r="198" spans="1:10" s="2" customFormat="1" ht="15.75">
      <c r="A198" s="85"/>
      <c r="B198" s="85"/>
      <c r="C198" s="31" t="s">
        <v>47</v>
      </c>
      <c r="D198" s="41" t="s">
        <v>48</v>
      </c>
      <c r="E198" s="62">
        <v>37.6</v>
      </c>
      <c r="F198" s="62">
        <v>39.1</v>
      </c>
      <c r="G198" s="62">
        <v>39.1</v>
      </c>
      <c r="H198" s="63">
        <f t="shared" si="15"/>
        <v>100</v>
      </c>
      <c r="I198" s="63">
        <f t="shared" si="10"/>
        <v>1.5</v>
      </c>
      <c r="J198" s="63">
        <f aca="true" t="shared" si="16" ref="J198:J206">G198/E198*100</f>
        <v>103.98936170212767</v>
      </c>
    </row>
    <row r="199" spans="1:10" s="2" customFormat="1" ht="15.75">
      <c r="A199" s="85"/>
      <c r="B199" s="85"/>
      <c r="C199" s="31" t="s">
        <v>28</v>
      </c>
      <c r="D199" s="41" t="s">
        <v>29</v>
      </c>
      <c r="E199" s="62">
        <v>226446.9</v>
      </c>
      <c r="F199" s="62">
        <v>22381.8</v>
      </c>
      <c r="G199" s="62">
        <v>204590.3</v>
      </c>
      <c r="H199" s="63">
        <f t="shared" si="15"/>
        <v>914.0922535274196</v>
      </c>
      <c r="I199" s="63">
        <f t="shared" si="10"/>
        <v>-21856.600000000006</v>
      </c>
      <c r="J199" s="63">
        <f t="shared" si="16"/>
        <v>90.34802419463459</v>
      </c>
    </row>
    <row r="200" spans="1:10" s="2" customFormat="1" ht="63" hidden="1">
      <c r="A200" s="85"/>
      <c r="B200" s="85"/>
      <c r="C200" s="31" t="s">
        <v>59</v>
      </c>
      <c r="D200" s="44" t="s">
        <v>60</v>
      </c>
      <c r="E200" s="62"/>
      <c r="F200" s="62"/>
      <c r="G200" s="62">
        <v>0</v>
      </c>
      <c r="H200" s="63" t="e">
        <f t="shared" si="15"/>
        <v>#DIV/0!</v>
      </c>
      <c r="I200" s="63">
        <f t="shared" si="10"/>
        <v>0</v>
      </c>
      <c r="J200" s="63" t="e">
        <f t="shared" si="16"/>
        <v>#DIV/0!</v>
      </c>
    </row>
    <row r="201" spans="1:10" s="2" customFormat="1" ht="31.5">
      <c r="A201" s="85"/>
      <c r="B201" s="85"/>
      <c r="C201" s="31" t="s">
        <v>30</v>
      </c>
      <c r="D201" s="41" t="s">
        <v>31</v>
      </c>
      <c r="E201" s="62">
        <v>-37.6</v>
      </c>
      <c r="F201" s="62">
        <v>0</v>
      </c>
      <c r="G201" s="62">
        <v>-1887.9</v>
      </c>
      <c r="H201" s="63"/>
      <c r="I201" s="63">
        <f t="shared" si="10"/>
        <v>-1850.3000000000002</v>
      </c>
      <c r="J201" s="63">
        <f t="shared" si="16"/>
        <v>5021.010638297872</v>
      </c>
    </row>
    <row r="202" spans="1:10" s="2" customFormat="1" ht="15.75">
      <c r="A202" s="85"/>
      <c r="B202" s="85"/>
      <c r="C202" s="33"/>
      <c r="D202" s="42" t="s">
        <v>37</v>
      </c>
      <c r="E202" s="4">
        <f>SUM(E192:E201)</f>
        <v>1390841.9</v>
      </c>
      <c r="F202" s="4">
        <f>SUM(F192:F201)</f>
        <v>3325981.1</v>
      </c>
      <c r="G202" s="4">
        <f>SUM(G192:G201)</f>
        <v>2822546</v>
      </c>
      <c r="H202" s="4">
        <f>G202/F202*100</f>
        <v>84.86356101061428</v>
      </c>
      <c r="I202" s="4">
        <f t="shared" si="10"/>
        <v>1431704.1</v>
      </c>
      <c r="J202" s="4">
        <f t="shared" si="16"/>
        <v>202.93794715272816</v>
      </c>
    </row>
    <row r="203" spans="1:10" ht="15.75">
      <c r="A203" s="85"/>
      <c r="B203" s="85"/>
      <c r="C203" s="31" t="s">
        <v>93</v>
      </c>
      <c r="D203" s="41" t="s">
        <v>94</v>
      </c>
      <c r="E203" s="62">
        <v>1307567.7</v>
      </c>
      <c r="F203" s="8">
        <v>1496834.3</v>
      </c>
      <c r="G203" s="62">
        <v>1555396.8</v>
      </c>
      <c r="H203" s="63">
        <f>G203/F203*100</f>
        <v>103.91242370648509</v>
      </c>
      <c r="I203" s="63">
        <f t="shared" si="10"/>
        <v>247829.1000000001</v>
      </c>
      <c r="J203" s="63">
        <f t="shared" si="16"/>
        <v>118.95344309896917</v>
      </c>
    </row>
    <row r="204" spans="1:10" ht="15.75">
      <c r="A204" s="85"/>
      <c r="B204" s="85"/>
      <c r="C204" s="31" t="s">
        <v>20</v>
      </c>
      <c r="D204" s="41" t="s">
        <v>21</v>
      </c>
      <c r="E204" s="62">
        <v>21306.9</v>
      </c>
      <c r="F204" s="62">
        <v>0</v>
      </c>
      <c r="G204" s="62">
        <v>0</v>
      </c>
      <c r="H204" s="63"/>
      <c r="I204" s="63">
        <f t="shared" si="10"/>
        <v>-21306.9</v>
      </c>
      <c r="J204" s="63">
        <f t="shared" si="16"/>
        <v>0</v>
      </c>
    </row>
    <row r="205" spans="1:10" s="2" customFormat="1" ht="15.75">
      <c r="A205" s="85"/>
      <c r="B205" s="85"/>
      <c r="C205" s="33"/>
      <c r="D205" s="42" t="s">
        <v>42</v>
      </c>
      <c r="E205" s="4">
        <f>SUM(E203:E204)</f>
        <v>1328874.5999999999</v>
      </c>
      <c r="F205" s="4">
        <f>SUM(F203:F204)</f>
        <v>1496834.3</v>
      </c>
      <c r="G205" s="4">
        <f>SUM(G203:G204)</f>
        <v>1555396.8</v>
      </c>
      <c r="H205" s="4">
        <f>G205/F205*100</f>
        <v>103.91242370648509</v>
      </c>
      <c r="I205" s="4">
        <f t="shared" si="10"/>
        <v>226522.2000000002</v>
      </c>
      <c r="J205" s="4">
        <f t="shared" si="16"/>
        <v>117.04616823889931</v>
      </c>
    </row>
    <row r="206" spans="1:10" s="2" customFormat="1" ht="15.75">
      <c r="A206" s="86"/>
      <c r="B206" s="86"/>
      <c r="C206" s="33"/>
      <c r="D206" s="42" t="s">
        <v>32</v>
      </c>
      <c r="E206" s="4">
        <f>E202+E205</f>
        <v>2719716.5</v>
      </c>
      <c r="F206" s="4">
        <f>F202+F205</f>
        <v>4822815.4</v>
      </c>
      <c r="G206" s="4">
        <f>G202+G205</f>
        <v>4377942.8</v>
      </c>
      <c r="H206" s="4">
        <f>G206/F206*100</f>
        <v>90.77566601450265</v>
      </c>
      <c r="I206" s="4">
        <f t="shared" si="10"/>
        <v>1658226.2999999998</v>
      </c>
      <c r="J206" s="4">
        <f t="shared" si="16"/>
        <v>160.97055704151518</v>
      </c>
    </row>
    <row r="207" spans="1:10" s="2" customFormat="1" ht="31.5">
      <c r="A207" s="89">
        <v>950</v>
      </c>
      <c r="B207" s="84" t="s">
        <v>144</v>
      </c>
      <c r="C207" s="31" t="s">
        <v>16</v>
      </c>
      <c r="D207" s="41" t="s">
        <v>17</v>
      </c>
      <c r="E207" s="62">
        <v>0</v>
      </c>
      <c r="F207" s="62">
        <v>0</v>
      </c>
      <c r="G207" s="62">
        <v>24.2</v>
      </c>
      <c r="H207" s="63"/>
      <c r="I207" s="62">
        <f t="shared" si="10"/>
        <v>24.2</v>
      </c>
      <c r="J207" s="4"/>
    </row>
    <row r="208" spans="1:10" s="2" customFormat="1" ht="15.75">
      <c r="A208" s="90"/>
      <c r="B208" s="85"/>
      <c r="C208" s="31" t="s">
        <v>20</v>
      </c>
      <c r="D208" s="41" t="s">
        <v>21</v>
      </c>
      <c r="E208" s="62">
        <v>30</v>
      </c>
      <c r="F208" s="62">
        <v>80</v>
      </c>
      <c r="G208" s="62">
        <v>313.4</v>
      </c>
      <c r="H208" s="63">
        <f aca="true" t="shared" si="17" ref="H208:H213">G208/F208*100</f>
        <v>391.74999999999994</v>
      </c>
      <c r="I208" s="62">
        <f t="shared" si="10"/>
        <v>283.4</v>
      </c>
      <c r="J208" s="63">
        <f>G208/E208*100</f>
        <v>1044.6666666666665</v>
      </c>
    </row>
    <row r="209" spans="1:10" s="2" customFormat="1" ht="15.75" hidden="1">
      <c r="A209" s="90"/>
      <c r="B209" s="85"/>
      <c r="C209" s="31" t="s">
        <v>22</v>
      </c>
      <c r="D209" s="41" t="s">
        <v>23</v>
      </c>
      <c r="E209" s="62">
        <v>0</v>
      </c>
      <c r="F209" s="62">
        <v>0</v>
      </c>
      <c r="G209" s="62">
        <v>0</v>
      </c>
      <c r="H209" s="63" t="e">
        <f t="shared" si="17"/>
        <v>#DIV/0!</v>
      </c>
      <c r="I209" s="62">
        <f t="shared" si="10"/>
        <v>0</v>
      </c>
      <c r="J209" s="63" t="e">
        <f>G209/E209*100</f>
        <v>#DIV/0!</v>
      </c>
    </row>
    <row r="210" spans="1:10" s="2" customFormat="1" ht="15.75">
      <c r="A210" s="90"/>
      <c r="B210" s="85"/>
      <c r="C210" s="31" t="s">
        <v>47</v>
      </c>
      <c r="D210" s="41" t="s">
        <v>48</v>
      </c>
      <c r="E210" s="62">
        <v>0</v>
      </c>
      <c r="F210" s="62">
        <v>3315.1</v>
      </c>
      <c r="G210" s="62">
        <v>3315.1</v>
      </c>
      <c r="H210" s="63">
        <f t="shared" si="17"/>
        <v>100</v>
      </c>
      <c r="I210" s="62">
        <f t="shared" si="10"/>
        <v>3315.1</v>
      </c>
      <c r="J210" s="63"/>
    </row>
    <row r="211" spans="1:10" s="2" customFormat="1" ht="15.75">
      <c r="A211" s="91"/>
      <c r="B211" s="86"/>
      <c r="C211" s="33"/>
      <c r="D211" s="42" t="s">
        <v>37</v>
      </c>
      <c r="E211" s="4">
        <f>SUM(E207:E210)</f>
        <v>30</v>
      </c>
      <c r="F211" s="4">
        <f>F208+F210+F209+F207</f>
        <v>3395.1</v>
      </c>
      <c r="G211" s="4">
        <f>G208+G210+G209+G207</f>
        <v>3652.7</v>
      </c>
      <c r="H211" s="4">
        <f t="shared" si="17"/>
        <v>107.58740537833937</v>
      </c>
      <c r="I211" s="4">
        <f t="shared" si="10"/>
        <v>3622.7</v>
      </c>
      <c r="J211" s="5">
        <f>G211/E211*100</f>
        <v>12175.666666666666</v>
      </c>
    </row>
    <row r="212" spans="1:10" s="2" customFormat="1" ht="15.75">
      <c r="A212" s="82" t="s">
        <v>95</v>
      </c>
      <c r="B212" s="82" t="s">
        <v>96</v>
      </c>
      <c r="C212" s="31" t="s">
        <v>38</v>
      </c>
      <c r="D212" s="41" t="s">
        <v>39</v>
      </c>
      <c r="E212" s="62">
        <v>2955</v>
      </c>
      <c r="F212" s="62">
        <v>205</v>
      </c>
      <c r="G212" s="62">
        <v>265</v>
      </c>
      <c r="H212" s="63">
        <f t="shared" si="17"/>
        <v>129.26829268292684</v>
      </c>
      <c r="I212" s="63">
        <f t="shared" si="10"/>
        <v>-2690</v>
      </c>
      <c r="J212" s="63">
        <f>G212/E212*100</f>
        <v>8.967851099830796</v>
      </c>
    </row>
    <row r="213" spans="1:10" s="2" customFormat="1" ht="78.75">
      <c r="A213" s="82"/>
      <c r="B213" s="82"/>
      <c r="C213" s="32" t="s">
        <v>14</v>
      </c>
      <c r="D213" s="41" t="s">
        <v>15</v>
      </c>
      <c r="E213" s="62">
        <v>131834</v>
      </c>
      <c r="F213" s="62">
        <v>60741.4</v>
      </c>
      <c r="G213" s="62">
        <v>32850.9</v>
      </c>
      <c r="H213" s="63">
        <f t="shared" si="17"/>
        <v>54.08321177977459</v>
      </c>
      <c r="I213" s="63">
        <f t="shared" si="10"/>
        <v>-98983.1</v>
      </c>
      <c r="J213" s="63">
        <f>G213/E213*100</f>
        <v>24.918382207928154</v>
      </c>
    </row>
    <row r="214" spans="1:10" s="2" customFormat="1" ht="31.5">
      <c r="A214" s="82"/>
      <c r="B214" s="82"/>
      <c r="C214" s="31" t="s">
        <v>16</v>
      </c>
      <c r="D214" s="41" t="s">
        <v>17</v>
      </c>
      <c r="E214" s="62">
        <v>215.6</v>
      </c>
      <c r="F214" s="62">
        <v>0</v>
      </c>
      <c r="G214" s="62">
        <v>147</v>
      </c>
      <c r="H214" s="63"/>
      <c r="I214" s="63">
        <f t="shared" si="10"/>
        <v>-68.6</v>
      </c>
      <c r="J214" s="63">
        <f>G214/E214*100</f>
        <v>68.18181818181819</v>
      </c>
    </row>
    <row r="215" spans="1:10" s="2" customFormat="1" ht="15.75">
      <c r="A215" s="82"/>
      <c r="B215" s="82"/>
      <c r="C215" s="31" t="s">
        <v>20</v>
      </c>
      <c r="D215" s="41" t="s">
        <v>21</v>
      </c>
      <c r="E215" s="62">
        <v>6.2</v>
      </c>
      <c r="F215" s="62">
        <v>0</v>
      </c>
      <c r="G215" s="62">
        <v>1915.8</v>
      </c>
      <c r="H215" s="63"/>
      <c r="I215" s="63">
        <f t="shared" si="10"/>
        <v>1909.6</v>
      </c>
      <c r="J215" s="63">
        <f>G215/E215*100</f>
        <v>30900</v>
      </c>
    </row>
    <row r="216" spans="1:10" s="2" customFormat="1" ht="15.75" hidden="1">
      <c r="A216" s="82"/>
      <c r="B216" s="82"/>
      <c r="C216" s="31" t="s">
        <v>22</v>
      </c>
      <c r="D216" s="41" t="s">
        <v>23</v>
      </c>
      <c r="E216" s="62">
        <v>0</v>
      </c>
      <c r="F216" s="62">
        <v>0</v>
      </c>
      <c r="G216" s="62">
        <v>0</v>
      </c>
      <c r="H216" s="63"/>
      <c r="I216" s="63">
        <f t="shared" si="10"/>
        <v>0</v>
      </c>
      <c r="J216" s="63"/>
    </row>
    <row r="217" spans="1:10" s="2" customFormat="1" ht="15.75">
      <c r="A217" s="82"/>
      <c r="B217" s="82"/>
      <c r="C217" s="31" t="s">
        <v>24</v>
      </c>
      <c r="D217" s="41" t="s">
        <v>25</v>
      </c>
      <c r="E217" s="62">
        <v>27441.5</v>
      </c>
      <c r="F217" s="62">
        <v>30581.3</v>
      </c>
      <c r="G217" s="62">
        <v>26241.6</v>
      </c>
      <c r="H217" s="63">
        <f aca="true" t="shared" si="18" ref="H217:H224">G217/F217*100</f>
        <v>85.809301762842</v>
      </c>
      <c r="I217" s="63">
        <f t="shared" si="10"/>
        <v>-1199.9000000000015</v>
      </c>
      <c r="J217" s="63">
        <f aca="true" t="shared" si="19" ref="J217:J241">G217/E217*100</f>
        <v>95.627425614489</v>
      </c>
    </row>
    <row r="218" spans="1:10" s="2" customFormat="1" ht="63" hidden="1">
      <c r="A218" s="82"/>
      <c r="B218" s="82"/>
      <c r="C218" s="31" t="s">
        <v>59</v>
      </c>
      <c r="D218" s="44" t="s">
        <v>60</v>
      </c>
      <c r="E218" s="62"/>
      <c r="F218" s="62"/>
      <c r="G218" s="62">
        <v>0</v>
      </c>
      <c r="H218" s="63" t="e">
        <f t="shared" si="18"/>
        <v>#DIV/0!</v>
      </c>
      <c r="I218" s="63">
        <f aca="true" t="shared" si="20" ref="I218:I281">G218-E218</f>
        <v>0</v>
      </c>
      <c r="J218" s="63" t="e">
        <f t="shared" si="19"/>
        <v>#DIV/0!</v>
      </c>
    </row>
    <row r="219" spans="1:10" s="2" customFormat="1" ht="31.5" hidden="1">
      <c r="A219" s="82"/>
      <c r="B219" s="82"/>
      <c r="C219" s="31" t="s">
        <v>30</v>
      </c>
      <c r="D219" s="41" t="s">
        <v>31</v>
      </c>
      <c r="E219" s="62">
        <v>0</v>
      </c>
      <c r="F219" s="62">
        <v>0</v>
      </c>
      <c r="G219" s="62">
        <v>0</v>
      </c>
      <c r="H219" s="63" t="e">
        <f t="shared" si="18"/>
        <v>#DIV/0!</v>
      </c>
      <c r="I219" s="63">
        <f t="shared" si="20"/>
        <v>0</v>
      </c>
      <c r="J219" s="63" t="e">
        <f t="shared" si="19"/>
        <v>#DIV/0!</v>
      </c>
    </row>
    <row r="220" spans="1:10" s="2" customFormat="1" ht="15.75">
      <c r="A220" s="82"/>
      <c r="B220" s="82"/>
      <c r="C220" s="33"/>
      <c r="D220" s="42" t="s">
        <v>37</v>
      </c>
      <c r="E220" s="4">
        <f>SUM(E212:E219)</f>
        <v>162452.30000000002</v>
      </c>
      <c r="F220" s="4">
        <f>SUM(F212:F219)</f>
        <v>91527.7</v>
      </c>
      <c r="G220" s="4">
        <f>SUM(G212:G219)</f>
        <v>61420.3</v>
      </c>
      <c r="H220" s="4">
        <f t="shared" si="18"/>
        <v>67.10569587130453</v>
      </c>
      <c r="I220" s="4">
        <f t="shared" si="20"/>
        <v>-101032.00000000001</v>
      </c>
      <c r="J220" s="4">
        <f t="shared" si="19"/>
        <v>37.80820585488786</v>
      </c>
    </row>
    <row r="221" spans="1:10" ht="15.75">
      <c r="A221" s="82"/>
      <c r="B221" s="82"/>
      <c r="C221" s="31" t="s">
        <v>97</v>
      </c>
      <c r="D221" s="41" t="s">
        <v>98</v>
      </c>
      <c r="E221" s="62">
        <v>9249116.546875</v>
      </c>
      <c r="F221" s="62">
        <v>9341613.2</v>
      </c>
      <c r="G221" s="62">
        <v>9910207.9</v>
      </c>
      <c r="H221" s="63">
        <f t="shared" si="18"/>
        <v>106.08668639801957</v>
      </c>
      <c r="I221" s="63">
        <f t="shared" si="20"/>
        <v>661091.3531250004</v>
      </c>
      <c r="J221" s="63">
        <f t="shared" si="19"/>
        <v>107.14761620501325</v>
      </c>
    </row>
    <row r="222" spans="1:10" ht="15.75" customHeight="1">
      <c r="A222" s="82"/>
      <c r="B222" s="82"/>
      <c r="C222" s="31" t="s">
        <v>99</v>
      </c>
      <c r="D222" s="41" t="s">
        <v>100</v>
      </c>
      <c r="E222" s="62">
        <v>476067.5</v>
      </c>
      <c r="F222" s="62">
        <v>104490.3</v>
      </c>
      <c r="G222" s="62">
        <v>108177.6</v>
      </c>
      <c r="H222" s="63">
        <f t="shared" si="18"/>
        <v>103.52884430420815</v>
      </c>
      <c r="I222" s="63">
        <f t="shared" si="20"/>
        <v>-367889.9</v>
      </c>
      <c r="J222" s="63">
        <f t="shared" si="19"/>
        <v>22.723164257169415</v>
      </c>
    </row>
    <row r="223" spans="1:10" ht="15.75">
      <c r="A223" s="82"/>
      <c r="B223" s="82"/>
      <c r="C223" s="31" t="s">
        <v>101</v>
      </c>
      <c r="D223" s="41" t="s">
        <v>102</v>
      </c>
      <c r="E223" s="62">
        <v>850.7</v>
      </c>
      <c r="F223" s="62">
        <v>720.4</v>
      </c>
      <c r="G223" s="62">
        <v>1194</v>
      </c>
      <c r="H223" s="63">
        <f t="shared" si="18"/>
        <v>165.741254858412</v>
      </c>
      <c r="I223" s="63">
        <f t="shared" si="20"/>
        <v>343.29999999999995</v>
      </c>
      <c r="J223" s="63">
        <f t="shared" si="19"/>
        <v>140.35500176325377</v>
      </c>
    </row>
    <row r="224" spans="1:10" ht="31.5">
      <c r="A224" s="82"/>
      <c r="B224" s="82"/>
      <c r="C224" s="31" t="s">
        <v>103</v>
      </c>
      <c r="D224" s="41" t="s">
        <v>104</v>
      </c>
      <c r="E224" s="62">
        <v>60898.3</v>
      </c>
      <c r="F224" s="62">
        <v>47385.2</v>
      </c>
      <c r="G224" s="62">
        <v>125021.9</v>
      </c>
      <c r="H224" s="63">
        <f t="shared" si="18"/>
        <v>263.8416636418122</v>
      </c>
      <c r="I224" s="63">
        <f t="shared" si="20"/>
        <v>64123.59999999999</v>
      </c>
      <c r="J224" s="63">
        <f t="shared" si="19"/>
        <v>205.29620695487392</v>
      </c>
    </row>
    <row r="225" spans="1:10" ht="15.75">
      <c r="A225" s="82"/>
      <c r="B225" s="82"/>
      <c r="C225" s="31" t="s">
        <v>20</v>
      </c>
      <c r="D225" s="41" t="s">
        <v>21</v>
      </c>
      <c r="E225" s="62">
        <v>36070.1</v>
      </c>
      <c r="F225" s="62">
        <v>0</v>
      </c>
      <c r="G225" s="62">
        <v>0</v>
      </c>
      <c r="H225" s="63"/>
      <c r="I225" s="63">
        <f t="shared" si="20"/>
        <v>-36070.1</v>
      </c>
      <c r="J225" s="63">
        <f t="shared" si="19"/>
        <v>0</v>
      </c>
    </row>
    <row r="226" spans="1:10" s="2" customFormat="1" ht="15.75">
      <c r="A226" s="82"/>
      <c r="B226" s="82"/>
      <c r="C226" s="34"/>
      <c r="D226" s="42" t="s">
        <v>42</v>
      </c>
      <c r="E226" s="4">
        <f>SUM(E221:E225)</f>
        <v>9823003.146875</v>
      </c>
      <c r="F226" s="4">
        <f>SUM(F221:F225)</f>
        <v>9494209.1</v>
      </c>
      <c r="G226" s="4">
        <f>SUM(G221:G225)</f>
        <v>10144601.4</v>
      </c>
      <c r="H226" s="4">
        <f>G226/F226*100</f>
        <v>106.8504105307729</v>
      </c>
      <c r="I226" s="4">
        <f t="shared" si="20"/>
        <v>321598.25312500075</v>
      </c>
      <c r="J226" s="4">
        <f t="shared" si="19"/>
        <v>103.27393006310204</v>
      </c>
    </row>
    <row r="227" spans="1:10" s="2" customFormat="1" ht="15.75">
      <c r="A227" s="82"/>
      <c r="B227" s="82"/>
      <c r="C227" s="33"/>
      <c r="D227" s="42" t="s">
        <v>32</v>
      </c>
      <c r="E227" s="4">
        <f>E220+E226</f>
        <v>9985455.446875</v>
      </c>
      <c r="F227" s="4">
        <f>F220+F226</f>
        <v>9585736.799999999</v>
      </c>
      <c r="G227" s="4">
        <f>G220+G226</f>
        <v>10206021.700000001</v>
      </c>
      <c r="H227" s="4">
        <f>G227/F227*100</f>
        <v>106.47091520393093</v>
      </c>
      <c r="I227" s="4">
        <f t="shared" si="20"/>
        <v>220566.25312500075</v>
      </c>
      <c r="J227" s="4">
        <f t="shared" si="19"/>
        <v>102.20887524157978</v>
      </c>
    </row>
    <row r="228" spans="1:10" s="2" customFormat="1" ht="15.75" hidden="1">
      <c r="A228" s="88">
        <v>955</v>
      </c>
      <c r="B228" s="82" t="s">
        <v>105</v>
      </c>
      <c r="C228" s="31" t="s">
        <v>51</v>
      </c>
      <c r="D228" s="40" t="s">
        <v>52</v>
      </c>
      <c r="E228" s="62"/>
      <c r="F228" s="62"/>
      <c r="G228" s="62">
        <v>0</v>
      </c>
      <c r="H228" s="63" t="e">
        <f>G228/F228*100</f>
        <v>#DIV/0!</v>
      </c>
      <c r="I228" s="63">
        <f t="shared" si="20"/>
        <v>0</v>
      </c>
      <c r="J228" s="63" t="e">
        <f t="shared" si="19"/>
        <v>#DIV/0!</v>
      </c>
    </row>
    <row r="229" spans="1:10" s="2" customFormat="1" ht="47.25">
      <c r="A229" s="88"/>
      <c r="B229" s="82"/>
      <c r="C229" s="31" t="s">
        <v>12</v>
      </c>
      <c r="D229" s="40" t="s">
        <v>13</v>
      </c>
      <c r="E229" s="62">
        <v>10010</v>
      </c>
      <c r="F229" s="63">
        <v>9250</v>
      </c>
      <c r="G229" s="62">
        <v>9956.5</v>
      </c>
      <c r="H229" s="63">
        <f>G229/F229*100</f>
        <v>107.63783783783785</v>
      </c>
      <c r="I229" s="63">
        <f t="shared" si="20"/>
        <v>-53.5</v>
      </c>
      <c r="J229" s="63">
        <f t="shared" si="19"/>
        <v>99.46553446553446</v>
      </c>
    </row>
    <row r="230" spans="1:10" s="2" customFormat="1" ht="31.5">
      <c r="A230" s="88"/>
      <c r="B230" s="82"/>
      <c r="C230" s="31" t="s">
        <v>16</v>
      </c>
      <c r="D230" s="41" t="s">
        <v>17</v>
      </c>
      <c r="E230" s="62">
        <v>124.9</v>
      </c>
      <c r="F230" s="62">
        <v>0</v>
      </c>
      <c r="G230" s="62">
        <v>91.8</v>
      </c>
      <c r="H230" s="63"/>
      <c r="I230" s="63">
        <f t="shared" si="20"/>
        <v>-33.10000000000001</v>
      </c>
      <c r="J230" s="63">
        <f t="shared" si="19"/>
        <v>73.49879903923137</v>
      </c>
    </row>
    <row r="231" spans="1:10" s="2" customFormat="1" ht="15.75">
      <c r="A231" s="88"/>
      <c r="B231" s="82"/>
      <c r="C231" s="31" t="s">
        <v>20</v>
      </c>
      <c r="D231" s="41" t="s">
        <v>21</v>
      </c>
      <c r="E231" s="62">
        <v>82.3</v>
      </c>
      <c r="F231" s="62">
        <v>0</v>
      </c>
      <c r="G231" s="62">
        <v>96.4</v>
      </c>
      <c r="H231" s="63"/>
      <c r="I231" s="63">
        <f t="shared" si="20"/>
        <v>14.100000000000009</v>
      </c>
      <c r="J231" s="63">
        <f t="shared" si="19"/>
        <v>117.13244228432565</v>
      </c>
    </row>
    <row r="232" spans="1:10" s="2" customFormat="1" ht="15.75">
      <c r="A232" s="88"/>
      <c r="B232" s="82"/>
      <c r="C232" s="31" t="s">
        <v>22</v>
      </c>
      <c r="D232" s="41" t="s">
        <v>23</v>
      </c>
      <c r="E232" s="62">
        <v>-1.2</v>
      </c>
      <c r="F232" s="62">
        <v>0</v>
      </c>
      <c r="G232" s="62">
        <v>0</v>
      </c>
      <c r="H232" s="63"/>
      <c r="I232" s="63">
        <f t="shared" si="20"/>
        <v>1.2</v>
      </c>
      <c r="J232" s="63">
        <f t="shared" si="19"/>
        <v>0</v>
      </c>
    </row>
    <row r="233" spans="1:10" s="2" customFormat="1" ht="15.75" hidden="1">
      <c r="A233" s="88"/>
      <c r="B233" s="82"/>
      <c r="C233" s="31" t="s">
        <v>24</v>
      </c>
      <c r="D233" s="41" t="s">
        <v>25</v>
      </c>
      <c r="E233" s="62"/>
      <c r="F233" s="62"/>
      <c r="G233" s="62">
        <v>0</v>
      </c>
      <c r="H233" s="63" t="e">
        <f>G233/F233*100</f>
        <v>#DIV/0!</v>
      </c>
      <c r="I233" s="63">
        <f t="shared" si="20"/>
        <v>0</v>
      </c>
      <c r="J233" s="63" t="e">
        <f t="shared" si="19"/>
        <v>#DIV/0!</v>
      </c>
    </row>
    <row r="234" spans="1:10" ht="15.75">
      <c r="A234" s="88"/>
      <c r="B234" s="82"/>
      <c r="C234" s="31" t="s">
        <v>47</v>
      </c>
      <c r="D234" s="41" t="s">
        <v>48</v>
      </c>
      <c r="E234" s="63">
        <v>178302</v>
      </c>
      <c r="F234" s="62">
        <v>193526.3</v>
      </c>
      <c r="G234" s="63">
        <v>134098.7</v>
      </c>
      <c r="H234" s="63">
        <f>G234/F234*100</f>
        <v>69.292235732301</v>
      </c>
      <c r="I234" s="63">
        <f t="shared" si="20"/>
        <v>-44203.29999999999</v>
      </c>
      <c r="J234" s="63">
        <f t="shared" si="19"/>
        <v>75.20874695740935</v>
      </c>
    </row>
    <row r="235" spans="1:10" ht="63">
      <c r="A235" s="88"/>
      <c r="B235" s="82"/>
      <c r="C235" s="31" t="s">
        <v>59</v>
      </c>
      <c r="D235" s="44" t="s">
        <v>60</v>
      </c>
      <c r="E235" s="63">
        <v>10</v>
      </c>
      <c r="F235" s="63">
        <v>0</v>
      </c>
      <c r="G235" s="63">
        <v>57.7</v>
      </c>
      <c r="H235" s="63"/>
      <c r="I235" s="63">
        <f t="shared" si="20"/>
        <v>47.7</v>
      </c>
      <c r="J235" s="63">
        <f t="shared" si="19"/>
        <v>577</v>
      </c>
    </row>
    <row r="236" spans="1:10" ht="31.5">
      <c r="A236" s="88"/>
      <c r="B236" s="82"/>
      <c r="C236" s="31" t="s">
        <v>30</v>
      </c>
      <c r="D236" s="41" t="s">
        <v>31</v>
      </c>
      <c r="E236" s="62">
        <v>-9.1</v>
      </c>
      <c r="F236" s="62">
        <v>0</v>
      </c>
      <c r="G236" s="63">
        <v>-2946.6</v>
      </c>
      <c r="H236" s="63"/>
      <c r="I236" s="63">
        <f t="shared" si="20"/>
        <v>-2937.5</v>
      </c>
      <c r="J236" s="63">
        <f t="shared" si="19"/>
        <v>32380.219780219777</v>
      </c>
    </row>
    <row r="237" spans="1:10" ht="16.5" customHeight="1">
      <c r="A237" s="88"/>
      <c r="B237" s="82"/>
      <c r="C237" s="31"/>
      <c r="D237" s="42" t="s">
        <v>37</v>
      </c>
      <c r="E237" s="5">
        <f>SUBTOTAL(9,E228:E236)</f>
        <v>188518.9</v>
      </c>
      <c r="F237" s="5">
        <f>SUBTOTAL(9,F228:F236)</f>
        <v>202776.3</v>
      </c>
      <c r="G237" s="5">
        <f>SUBTOTAL(9,G228:G236)</f>
        <v>141354.50000000003</v>
      </c>
      <c r="H237" s="5">
        <f>G237/F237*100</f>
        <v>69.70957651362612</v>
      </c>
      <c r="I237" s="5">
        <f t="shared" si="20"/>
        <v>-47164.399999999965</v>
      </c>
      <c r="J237" s="5">
        <f t="shared" si="19"/>
        <v>74.98160661875282</v>
      </c>
    </row>
    <row r="238" spans="1:10" ht="16.5" customHeight="1">
      <c r="A238" s="88"/>
      <c r="B238" s="82"/>
      <c r="C238" s="31" t="s">
        <v>20</v>
      </c>
      <c r="D238" s="41" t="s">
        <v>21</v>
      </c>
      <c r="E238" s="63">
        <v>734</v>
      </c>
      <c r="F238" s="63">
        <v>0</v>
      </c>
      <c r="G238" s="63">
        <v>0</v>
      </c>
      <c r="H238" s="63"/>
      <c r="I238" s="63">
        <f t="shared" si="20"/>
        <v>-734</v>
      </c>
      <c r="J238" s="63">
        <f t="shared" si="19"/>
        <v>0</v>
      </c>
    </row>
    <row r="239" spans="1:10" ht="16.5" customHeight="1">
      <c r="A239" s="88"/>
      <c r="B239" s="82"/>
      <c r="C239" s="31"/>
      <c r="D239" s="42" t="s">
        <v>42</v>
      </c>
      <c r="E239" s="5">
        <f>SUBTOTAL(9,E238)</f>
        <v>734</v>
      </c>
      <c r="F239" s="5">
        <f>SUBTOTAL(9,F238)</f>
        <v>0</v>
      </c>
      <c r="G239" s="5">
        <f>G238</f>
        <v>0</v>
      </c>
      <c r="H239" s="63"/>
      <c r="I239" s="63">
        <f t="shared" si="20"/>
        <v>-734</v>
      </c>
      <c r="J239" s="63">
        <f t="shared" si="19"/>
        <v>0</v>
      </c>
    </row>
    <row r="240" spans="1:10" s="2" customFormat="1" ht="16.5" customHeight="1">
      <c r="A240" s="88"/>
      <c r="B240" s="82"/>
      <c r="C240" s="64"/>
      <c r="D240" s="42" t="s">
        <v>32</v>
      </c>
      <c r="E240" s="5">
        <f>E237+E239</f>
        <v>189252.9</v>
      </c>
      <c r="F240" s="5">
        <f>F237+F239</f>
        <v>202776.3</v>
      </c>
      <c r="G240" s="5">
        <f>G237+G239</f>
        <v>141354.50000000003</v>
      </c>
      <c r="H240" s="5">
        <f>G240/F240*100</f>
        <v>69.70957651362612</v>
      </c>
      <c r="I240" s="5">
        <f t="shared" si="20"/>
        <v>-47898.399999999965</v>
      </c>
      <c r="J240" s="5">
        <f t="shared" si="19"/>
        <v>74.69079734048991</v>
      </c>
    </row>
    <row r="241" spans="1:10" s="2" customFormat="1" ht="30" customHeight="1">
      <c r="A241" s="82" t="s">
        <v>106</v>
      </c>
      <c r="B241" s="82" t="s">
        <v>107</v>
      </c>
      <c r="C241" s="31" t="s">
        <v>16</v>
      </c>
      <c r="D241" s="41" t="s">
        <v>17</v>
      </c>
      <c r="E241" s="63">
        <v>1828.5</v>
      </c>
      <c r="F241" s="63">
        <v>213.5</v>
      </c>
      <c r="G241" s="63">
        <v>880.4</v>
      </c>
      <c r="H241" s="63">
        <f>G241/F241*100</f>
        <v>412.36533957845427</v>
      </c>
      <c r="I241" s="63">
        <f t="shared" si="20"/>
        <v>-948.1</v>
      </c>
      <c r="J241" s="63">
        <f t="shared" si="19"/>
        <v>48.14875581077386</v>
      </c>
    </row>
    <row r="242" spans="1:10" s="2" customFormat="1" ht="78.75">
      <c r="A242" s="82"/>
      <c r="B242" s="82"/>
      <c r="C242" s="32" t="s">
        <v>65</v>
      </c>
      <c r="D242" s="40" t="s">
        <v>66</v>
      </c>
      <c r="E242" s="63">
        <v>0</v>
      </c>
      <c r="F242" s="63">
        <v>0</v>
      </c>
      <c r="G242" s="63">
        <v>20.7</v>
      </c>
      <c r="H242" s="63"/>
      <c r="I242" s="63">
        <f t="shared" si="20"/>
        <v>20.7</v>
      </c>
      <c r="J242" s="63"/>
    </row>
    <row r="243" spans="1:10" ht="15.75">
      <c r="A243" s="82"/>
      <c r="B243" s="82"/>
      <c r="C243" s="31" t="s">
        <v>20</v>
      </c>
      <c r="D243" s="41" t="s">
        <v>21</v>
      </c>
      <c r="E243" s="62">
        <v>969.5</v>
      </c>
      <c r="F243" s="62">
        <v>0</v>
      </c>
      <c r="G243" s="62">
        <v>22</v>
      </c>
      <c r="H243" s="63"/>
      <c r="I243" s="63">
        <f t="shared" si="20"/>
        <v>-947.5</v>
      </c>
      <c r="J243" s="63">
        <f>G243/E243*100</f>
        <v>2.2692109334708612</v>
      </c>
    </row>
    <row r="244" spans="1:10" ht="15.75" hidden="1">
      <c r="A244" s="82"/>
      <c r="B244" s="82"/>
      <c r="C244" s="31" t="s">
        <v>22</v>
      </c>
      <c r="D244" s="41" t="s">
        <v>23</v>
      </c>
      <c r="E244" s="62"/>
      <c r="F244" s="62">
        <v>0</v>
      </c>
      <c r="G244" s="62">
        <v>0</v>
      </c>
      <c r="H244" s="63" t="e">
        <f>G244/F244*100</f>
        <v>#DIV/0!</v>
      </c>
      <c r="I244" s="63">
        <f t="shared" si="20"/>
        <v>0</v>
      </c>
      <c r="J244" s="63" t="e">
        <f>G244/E244*100</f>
        <v>#DIV/0!</v>
      </c>
    </row>
    <row r="245" spans="1:10" ht="15.75" hidden="1">
      <c r="A245" s="82"/>
      <c r="B245" s="82"/>
      <c r="C245" s="31" t="s">
        <v>24</v>
      </c>
      <c r="D245" s="41" t="s">
        <v>25</v>
      </c>
      <c r="E245" s="62"/>
      <c r="F245" s="62"/>
      <c r="G245" s="62">
        <v>0</v>
      </c>
      <c r="H245" s="63" t="e">
        <f>G245/F245*100</f>
        <v>#DIV/0!</v>
      </c>
      <c r="I245" s="63">
        <f t="shared" si="20"/>
        <v>0</v>
      </c>
      <c r="J245" s="63" t="e">
        <f>G245/E245*100</f>
        <v>#DIV/0!</v>
      </c>
    </row>
    <row r="246" spans="1:10" ht="31.5">
      <c r="A246" s="82"/>
      <c r="B246" s="82"/>
      <c r="C246" s="31" t="s">
        <v>26</v>
      </c>
      <c r="D246" s="41" t="s">
        <v>27</v>
      </c>
      <c r="E246" s="62">
        <v>1442.9</v>
      </c>
      <c r="F246" s="62">
        <v>1443.1</v>
      </c>
      <c r="G246" s="62">
        <v>1443.1</v>
      </c>
      <c r="H246" s="63">
        <f>G246/F246*100</f>
        <v>100</v>
      </c>
      <c r="I246" s="63">
        <f t="shared" si="20"/>
        <v>0.1999999999998181</v>
      </c>
      <c r="J246" s="63">
        <f>G246/E246*100</f>
        <v>100.01386097442648</v>
      </c>
    </row>
    <row r="247" spans="1:10" ht="15.75" customHeight="1">
      <c r="A247" s="82"/>
      <c r="B247" s="82"/>
      <c r="C247" s="31" t="s">
        <v>47</v>
      </c>
      <c r="D247" s="41" t="s">
        <v>48</v>
      </c>
      <c r="E247" s="62">
        <v>506.5</v>
      </c>
      <c r="F247" s="62">
        <v>786.2</v>
      </c>
      <c r="G247" s="62">
        <v>230.5</v>
      </c>
      <c r="H247" s="63">
        <f>G247/F247*100</f>
        <v>29.318239633681</v>
      </c>
      <c r="I247" s="63">
        <f t="shared" si="20"/>
        <v>-276</v>
      </c>
      <c r="J247" s="63">
        <f>G247/E247*100</f>
        <v>45.50839091806515</v>
      </c>
    </row>
    <row r="248" spans="1:10" ht="15.75" hidden="1">
      <c r="A248" s="82"/>
      <c r="B248" s="82"/>
      <c r="C248" s="31" t="s">
        <v>28</v>
      </c>
      <c r="D248" s="41" t="s">
        <v>29</v>
      </c>
      <c r="E248" s="62"/>
      <c r="F248" s="62"/>
      <c r="G248" s="62">
        <v>0</v>
      </c>
      <c r="H248" s="63" t="e">
        <f>G248/F248*100</f>
        <v>#DIV/0!</v>
      </c>
      <c r="I248" s="63">
        <f t="shared" si="20"/>
        <v>0</v>
      </c>
      <c r="J248" s="63" t="e">
        <f aca="true" t="shared" si="21" ref="J248:J290">G248/E248*100</f>
        <v>#DIV/0!</v>
      </c>
    </row>
    <row r="249" spans="1:10" ht="31.5">
      <c r="A249" s="82"/>
      <c r="B249" s="82"/>
      <c r="C249" s="31" t="s">
        <v>30</v>
      </c>
      <c r="D249" s="41" t="s">
        <v>31</v>
      </c>
      <c r="E249" s="62">
        <v>-4008.6</v>
      </c>
      <c r="F249" s="62">
        <v>0</v>
      </c>
      <c r="G249" s="62">
        <v>-506.5</v>
      </c>
      <c r="H249" s="63"/>
      <c r="I249" s="63">
        <f t="shared" si="20"/>
        <v>3502.1</v>
      </c>
      <c r="J249" s="63">
        <f t="shared" si="21"/>
        <v>12.635334031831563</v>
      </c>
    </row>
    <row r="250" spans="1:10" s="2" customFormat="1" ht="16.5" customHeight="1">
      <c r="A250" s="82"/>
      <c r="B250" s="82"/>
      <c r="C250" s="33"/>
      <c r="D250" s="42" t="s">
        <v>37</v>
      </c>
      <c r="E250" s="5">
        <f>SUM(E241:E249)</f>
        <v>738.7999999999997</v>
      </c>
      <c r="F250" s="5">
        <f>SUM(F241:F249)</f>
        <v>2442.8</v>
      </c>
      <c r="G250" s="5">
        <f>SUM(G241:G249)</f>
        <v>2090.2</v>
      </c>
      <c r="H250" s="5">
        <f>G250/F250*100</f>
        <v>85.56574422793514</v>
      </c>
      <c r="I250" s="5">
        <f t="shared" si="20"/>
        <v>1351.4</v>
      </c>
      <c r="J250" s="5">
        <f t="shared" si="21"/>
        <v>282.9182458040066</v>
      </c>
    </row>
    <row r="251" spans="1:10" ht="15.75">
      <c r="A251" s="82"/>
      <c r="B251" s="82"/>
      <c r="C251" s="31" t="s">
        <v>38</v>
      </c>
      <c r="D251" s="41" t="s">
        <v>39</v>
      </c>
      <c r="E251" s="62">
        <v>206798.3</v>
      </c>
      <c r="F251" s="62">
        <v>196547.3</v>
      </c>
      <c r="G251" s="62">
        <v>222482.8</v>
      </c>
      <c r="H251" s="63">
        <f>G251/F251*100</f>
        <v>113.1955514016219</v>
      </c>
      <c r="I251" s="63">
        <f t="shared" si="20"/>
        <v>15684.5</v>
      </c>
      <c r="J251" s="63">
        <f t="shared" si="21"/>
        <v>107.58444339242634</v>
      </c>
    </row>
    <row r="252" spans="1:10" ht="15.75">
      <c r="A252" s="82"/>
      <c r="B252" s="82"/>
      <c r="C252" s="31" t="s">
        <v>20</v>
      </c>
      <c r="D252" s="41" t="s">
        <v>21</v>
      </c>
      <c r="E252" s="62">
        <v>69959.4</v>
      </c>
      <c r="F252" s="62">
        <v>0</v>
      </c>
      <c r="G252" s="62">
        <v>0</v>
      </c>
      <c r="H252" s="63"/>
      <c r="I252" s="63">
        <f t="shared" si="20"/>
        <v>-69959.4</v>
      </c>
      <c r="J252" s="63">
        <f t="shared" si="21"/>
        <v>0</v>
      </c>
    </row>
    <row r="253" spans="1:10" s="2" customFormat="1" ht="16.5" customHeight="1">
      <c r="A253" s="82"/>
      <c r="B253" s="82"/>
      <c r="C253" s="33"/>
      <c r="D253" s="42" t="s">
        <v>42</v>
      </c>
      <c r="E253" s="5">
        <f>SUM(E251:E252)</f>
        <v>276757.69999999995</v>
      </c>
      <c r="F253" s="5">
        <f>SUM(F251:F252)</f>
        <v>196547.3</v>
      </c>
      <c r="G253" s="5">
        <f>SUM(G251:G252)</f>
        <v>222482.8</v>
      </c>
      <c r="H253" s="5">
        <f>G253/F253*100</f>
        <v>113.1955514016219</v>
      </c>
      <c r="I253" s="5">
        <f t="shared" si="20"/>
        <v>-54274.899999999965</v>
      </c>
      <c r="J253" s="5">
        <f t="shared" si="21"/>
        <v>80.38901898664427</v>
      </c>
    </row>
    <row r="254" spans="1:10" s="2" customFormat="1" ht="16.5" customHeight="1">
      <c r="A254" s="82"/>
      <c r="B254" s="82"/>
      <c r="C254" s="33"/>
      <c r="D254" s="42" t="s">
        <v>32</v>
      </c>
      <c r="E254" s="5">
        <f>E250+E253</f>
        <v>277496.49999999994</v>
      </c>
      <c r="F254" s="5">
        <f>F250+F253</f>
        <v>198990.09999999998</v>
      </c>
      <c r="G254" s="5">
        <f>G250+G253</f>
        <v>224573</v>
      </c>
      <c r="H254" s="5">
        <f>G254/F254*100</f>
        <v>112.85636823138438</v>
      </c>
      <c r="I254" s="5">
        <f t="shared" si="20"/>
        <v>-52923.49999999994</v>
      </c>
      <c r="J254" s="5">
        <f t="shared" si="21"/>
        <v>80.92822792359546</v>
      </c>
    </row>
    <row r="255" spans="1:10" s="2" customFormat="1" ht="15.75">
      <c r="A255" s="82" t="s">
        <v>108</v>
      </c>
      <c r="B255" s="82" t="s">
        <v>109</v>
      </c>
      <c r="C255" s="31" t="s">
        <v>51</v>
      </c>
      <c r="D255" s="40" t="s">
        <v>52</v>
      </c>
      <c r="E255" s="63">
        <v>823.7</v>
      </c>
      <c r="F255" s="63">
        <v>316</v>
      </c>
      <c r="G255" s="63">
        <v>400.5</v>
      </c>
      <c r="H255" s="63">
        <f>G255/F255*100</f>
        <v>126.74050632911393</v>
      </c>
      <c r="I255" s="63">
        <f t="shared" si="20"/>
        <v>-423.20000000000005</v>
      </c>
      <c r="J255" s="63">
        <f t="shared" si="21"/>
        <v>48.62207114240621</v>
      </c>
    </row>
    <row r="256" spans="1:10" s="2" customFormat="1" ht="47.25" hidden="1">
      <c r="A256" s="82"/>
      <c r="B256" s="82"/>
      <c r="C256" s="31" t="s">
        <v>12</v>
      </c>
      <c r="D256" s="40" t="s">
        <v>13</v>
      </c>
      <c r="E256" s="63"/>
      <c r="F256" s="63"/>
      <c r="G256" s="63">
        <v>0</v>
      </c>
      <c r="H256" s="63" t="e">
        <f>G256/F256*100</f>
        <v>#DIV/0!</v>
      </c>
      <c r="I256" s="63">
        <f t="shared" si="20"/>
        <v>0</v>
      </c>
      <c r="J256" s="63" t="e">
        <f t="shared" si="21"/>
        <v>#DIV/0!</v>
      </c>
    </row>
    <row r="257" spans="1:10" ht="31.5">
      <c r="A257" s="82"/>
      <c r="B257" s="82"/>
      <c r="C257" s="31" t="s">
        <v>16</v>
      </c>
      <c r="D257" s="41" t="s">
        <v>17</v>
      </c>
      <c r="E257" s="62">
        <v>5841.5</v>
      </c>
      <c r="F257" s="62">
        <v>0</v>
      </c>
      <c r="G257" s="62">
        <v>5879.1</v>
      </c>
      <c r="H257" s="63"/>
      <c r="I257" s="63">
        <f t="shared" si="20"/>
        <v>37.600000000000364</v>
      </c>
      <c r="J257" s="63">
        <f t="shared" si="21"/>
        <v>100.6436702901652</v>
      </c>
    </row>
    <row r="258" spans="1:10" ht="15.75">
      <c r="A258" s="82"/>
      <c r="B258" s="82"/>
      <c r="C258" s="31" t="s">
        <v>20</v>
      </c>
      <c r="D258" s="41" t="s">
        <v>21</v>
      </c>
      <c r="E258" s="62">
        <v>258</v>
      </c>
      <c r="F258" s="62">
        <v>0</v>
      </c>
      <c r="G258" s="62">
        <v>140.1</v>
      </c>
      <c r="H258" s="63"/>
      <c r="I258" s="63">
        <f t="shared" si="20"/>
        <v>-117.9</v>
      </c>
      <c r="J258" s="63">
        <f t="shared" si="21"/>
        <v>54.30232558139535</v>
      </c>
    </row>
    <row r="259" spans="1:10" ht="15.75" hidden="1">
      <c r="A259" s="82"/>
      <c r="B259" s="82"/>
      <c r="C259" s="31" t="s">
        <v>22</v>
      </c>
      <c r="D259" s="41" t="s">
        <v>23</v>
      </c>
      <c r="E259" s="62"/>
      <c r="F259" s="62">
        <v>0</v>
      </c>
      <c r="G259" s="62">
        <v>0</v>
      </c>
      <c r="H259" s="63"/>
      <c r="I259" s="63">
        <f t="shared" si="20"/>
        <v>0</v>
      </c>
      <c r="J259" s="63" t="e">
        <f t="shared" si="21"/>
        <v>#DIV/0!</v>
      </c>
    </row>
    <row r="260" spans="1:10" ht="15.75" hidden="1">
      <c r="A260" s="82"/>
      <c r="B260" s="82"/>
      <c r="C260" s="31" t="s">
        <v>24</v>
      </c>
      <c r="D260" s="41" t="s">
        <v>25</v>
      </c>
      <c r="E260" s="62">
        <v>0</v>
      </c>
      <c r="F260" s="62"/>
      <c r="G260" s="62">
        <v>0</v>
      </c>
      <c r="H260" s="63" t="e">
        <f>G260/F260*100</f>
        <v>#DIV/0!</v>
      </c>
      <c r="I260" s="63">
        <f t="shared" si="20"/>
        <v>0</v>
      </c>
      <c r="J260" s="63" t="e">
        <f t="shared" si="21"/>
        <v>#DIV/0!</v>
      </c>
    </row>
    <row r="261" spans="1:10" ht="15.75" hidden="1">
      <c r="A261" s="82"/>
      <c r="B261" s="82"/>
      <c r="C261" s="31" t="s">
        <v>47</v>
      </c>
      <c r="D261" s="41" t="s">
        <v>48</v>
      </c>
      <c r="E261" s="62">
        <v>0</v>
      </c>
      <c r="F261" s="56">
        <v>0</v>
      </c>
      <c r="G261" s="62">
        <v>0</v>
      </c>
      <c r="H261" s="63" t="e">
        <f>G261/F261*100</f>
        <v>#DIV/0!</v>
      </c>
      <c r="I261" s="63">
        <f t="shared" si="20"/>
        <v>0</v>
      </c>
      <c r="J261" s="63" t="e">
        <f t="shared" si="21"/>
        <v>#DIV/0!</v>
      </c>
    </row>
    <row r="262" spans="1:10" ht="31.5" hidden="1">
      <c r="A262" s="82"/>
      <c r="B262" s="82"/>
      <c r="C262" s="31" t="s">
        <v>30</v>
      </c>
      <c r="D262" s="41" t="s">
        <v>31</v>
      </c>
      <c r="E262" s="62">
        <v>0</v>
      </c>
      <c r="F262" s="62">
        <v>0</v>
      </c>
      <c r="G262" s="62">
        <v>0</v>
      </c>
      <c r="H262" s="63" t="e">
        <f>G262/F262*100</f>
        <v>#DIV/0!</v>
      </c>
      <c r="I262" s="63">
        <f t="shared" si="20"/>
        <v>0</v>
      </c>
      <c r="J262" s="63" t="e">
        <f t="shared" si="21"/>
        <v>#DIV/0!</v>
      </c>
    </row>
    <row r="263" spans="1:10" s="2" customFormat="1" ht="15.75">
      <c r="A263" s="82"/>
      <c r="B263" s="82"/>
      <c r="C263" s="33"/>
      <c r="D263" s="42" t="s">
        <v>32</v>
      </c>
      <c r="E263" s="5">
        <f>SUM(E255:E262)</f>
        <v>6923.2</v>
      </c>
      <c r="F263" s="5">
        <f>SUM(F255:F262)</f>
        <v>316</v>
      </c>
      <c r="G263" s="5">
        <f>SUM(G255:G262)</f>
        <v>6419.700000000001</v>
      </c>
      <c r="H263" s="5">
        <f>G263/F263*100</f>
        <v>2031.5506329113925</v>
      </c>
      <c r="I263" s="5">
        <f t="shared" si="20"/>
        <v>-503.4999999999991</v>
      </c>
      <c r="J263" s="5">
        <f t="shared" si="21"/>
        <v>92.72735151375088</v>
      </c>
    </row>
    <row r="264" spans="1:10" s="2" customFormat="1" ht="15.75" hidden="1">
      <c r="A264" s="82" t="s">
        <v>110</v>
      </c>
      <c r="B264" s="82" t="s">
        <v>111</v>
      </c>
      <c r="C264" s="31" t="s">
        <v>51</v>
      </c>
      <c r="D264" s="40" t="s">
        <v>52</v>
      </c>
      <c r="E264" s="63">
        <v>0</v>
      </c>
      <c r="F264" s="63"/>
      <c r="G264" s="63">
        <v>0</v>
      </c>
      <c r="H264" s="63" t="e">
        <f>G264/F264*100</f>
        <v>#DIV/0!</v>
      </c>
      <c r="I264" s="63">
        <f t="shared" si="20"/>
        <v>0</v>
      </c>
      <c r="J264" s="63" t="e">
        <f t="shared" si="21"/>
        <v>#DIV/0!</v>
      </c>
    </row>
    <row r="265" spans="1:10" s="2" customFormat="1" ht="78.75">
      <c r="A265" s="82"/>
      <c r="B265" s="82"/>
      <c r="C265" s="31" t="s">
        <v>63</v>
      </c>
      <c r="D265" s="41" t="s">
        <v>64</v>
      </c>
      <c r="E265" s="63">
        <v>5.2</v>
      </c>
      <c r="F265" s="63">
        <v>0</v>
      </c>
      <c r="G265" s="63">
        <v>0</v>
      </c>
      <c r="H265" s="63"/>
      <c r="I265" s="63">
        <f t="shared" si="20"/>
        <v>-5.2</v>
      </c>
      <c r="J265" s="63">
        <f t="shared" si="21"/>
        <v>0</v>
      </c>
    </row>
    <row r="266" spans="1:10" s="2" customFormat="1" ht="31.5">
      <c r="A266" s="82"/>
      <c r="B266" s="82"/>
      <c r="C266" s="31" t="s">
        <v>16</v>
      </c>
      <c r="D266" s="41" t="s">
        <v>17</v>
      </c>
      <c r="E266" s="63">
        <v>141.2</v>
      </c>
      <c r="F266" s="63">
        <v>0</v>
      </c>
      <c r="G266" s="63">
        <v>613.4</v>
      </c>
      <c r="H266" s="63"/>
      <c r="I266" s="63">
        <f t="shared" si="20"/>
        <v>472.2</v>
      </c>
      <c r="J266" s="63">
        <f t="shared" si="21"/>
        <v>434.4192634560907</v>
      </c>
    </row>
    <row r="267" spans="1:10" s="2" customFormat="1" ht="78.75" hidden="1">
      <c r="A267" s="82"/>
      <c r="B267" s="82"/>
      <c r="C267" s="32" t="s">
        <v>65</v>
      </c>
      <c r="D267" s="40" t="s">
        <v>66</v>
      </c>
      <c r="E267" s="63">
        <v>0</v>
      </c>
      <c r="F267" s="63">
        <v>0</v>
      </c>
      <c r="G267" s="63">
        <v>0</v>
      </c>
      <c r="H267" s="63"/>
      <c r="I267" s="63">
        <f t="shared" si="20"/>
        <v>0</v>
      </c>
      <c r="J267" s="63" t="e">
        <f t="shared" si="21"/>
        <v>#DIV/0!</v>
      </c>
    </row>
    <row r="268" spans="1:10" s="2" customFormat="1" ht="15.75">
      <c r="A268" s="82"/>
      <c r="B268" s="82"/>
      <c r="C268" s="31" t="s">
        <v>20</v>
      </c>
      <c r="D268" s="41" t="s">
        <v>21</v>
      </c>
      <c r="E268" s="63">
        <v>105.5</v>
      </c>
      <c r="F268" s="63">
        <v>0</v>
      </c>
      <c r="G268" s="63">
        <v>82.7</v>
      </c>
      <c r="H268" s="63"/>
      <c r="I268" s="63">
        <f t="shared" si="20"/>
        <v>-22.799999999999997</v>
      </c>
      <c r="J268" s="63">
        <f t="shared" si="21"/>
        <v>78.38862559241706</v>
      </c>
    </row>
    <row r="269" spans="1:10" s="2" customFormat="1" ht="15.75" hidden="1">
      <c r="A269" s="82"/>
      <c r="B269" s="82"/>
      <c r="C269" s="31" t="s">
        <v>22</v>
      </c>
      <c r="D269" s="41" t="s">
        <v>23</v>
      </c>
      <c r="E269" s="63">
        <v>0</v>
      </c>
      <c r="F269" s="63">
        <v>0</v>
      </c>
      <c r="G269" s="63">
        <v>0</v>
      </c>
      <c r="H269" s="63"/>
      <c r="I269" s="63">
        <f t="shared" si="20"/>
        <v>0</v>
      </c>
      <c r="J269" s="63" t="e">
        <f t="shared" si="21"/>
        <v>#DIV/0!</v>
      </c>
    </row>
    <row r="270" spans="1:10" s="2" customFormat="1" ht="15.75" hidden="1">
      <c r="A270" s="82"/>
      <c r="B270" s="82"/>
      <c r="C270" s="31" t="s">
        <v>24</v>
      </c>
      <c r="D270" s="41" t="s">
        <v>25</v>
      </c>
      <c r="E270" s="63"/>
      <c r="F270" s="5"/>
      <c r="G270" s="63">
        <v>0</v>
      </c>
      <c r="H270" s="63" t="e">
        <f>G270/F270*100</f>
        <v>#DIV/0!</v>
      </c>
      <c r="I270" s="63">
        <f t="shared" si="20"/>
        <v>0</v>
      </c>
      <c r="J270" s="63" t="e">
        <f t="shared" si="21"/>
        <v>#DIV/0!</v>
      </c>
    </row>
    <row r="271" spans="1:10" ht="31.5">
      <c r="A271" s="82"/>
      <c r="B271" s="82"/>
      <c r="C271" s="31" t="s">
        <v>26</v>
      </c>
      <c r="D271" s="41" t="s">
        <v>27</v>
      </c>
      <c r="E271" s="63">
        <v>93256.6</v>
      </c>
      <c r="F271" s="63">
        <v>181.4</v>
      </c>
      <c r="G271" s="63">
        <v>12708.7</v>
      </c>
      <c r="H271" s="63">
        <f>G271/F271*100</f>
        <v>7005.898566703418</v>
      </c>
      <c r="I271" s="63">
        <f t="shared" si="20"/>
        <v>-80547.90000000001</v>
      </c>
      <c r="J271" s="63">
        <f t="shared" si="21"/>
        <v>13.627668175764503</v>
      </c>
    </row>
    <row r="272" spans="1:10" ht="15.75" hidden="1">
      <c r="A272" s="82"/>
      <c r="B272" s="82"/>
      <c r="C272" s="31" t="s">
        <v>47</v>
      </c>
      <c r="D272" s="41" t="s">
        <v>48</v>
      </c>
      <c r="E272" s="63"/>
      <c r="F272" s="63">
        <v>0</v>
      </c>
      <c r="G272" s="63">
        <v>0</v>
      </c>
      <c r="H272" s="63" t="e">
        <f>G272/F272*100</f>
        <v>#DIV/0!</v>
      </c>
      <c r="I272" s="63">
        <f t="shared" si="20"/>
        <v>0</v>
      </c>
      <c r="J272" s="63" t="e">
        <f t="shared" si="21"/>
        <v>#DIV/0!</v>
      </c>
    </row>
    <row r="273" spans="1:10" ht="15.75">
      <c r="A273" s="82"/>
      <c r="B273" s="82"/>
      <c r="C273" s="31" t="s">
        <v>28</v>
      </c>
      <c r="D273" s="41" t="s">
        <v>29</v>
      </c>
      <c r="E273" s="63">
        <v>83494.5</v>
      </c>
      <c r="F273" s="63">
        <v>0</v>
      </c>
      <c r="G273" s="63">
        <v>0</v>
      </c>
      <c r="H273" s="63"/>
      <c r="I273" s="63">
        <f t="shared" si="20"/>
        <v>-83494.5</v>
      </c>
      <c r="J273" s="63">
        <f t="shared" si="21"/>
        <v>0</v>
      </c>
    </row>
    <row r="274" spans="1:10" ht="63">
      <c r="A274" s="82"/>
      <c r="B274" s="82"/>
      <c r="C274" s="31" t="s">
        <v>59</v>
      </c>
      <c r="D274" s="44" t="s">
        <v>60</v>
      </c>
      <c r="E274" s="63">
        <v>724.3</v>
      </c>
      <c r="F274" s="63">
        <v>786.3</v>
      </c>
      <c r="G274" s="63">
        <v>3978</v>
      </c>
      <c r="H274" s="63">
        <f>G274/F274*100</f>
        <v>505.91377336894317</v>
      </c>
      <c r="I274" s="63">
        <f t="shared" si="20"/>
        <v>3253.7</v>
      </c>
      <c r="J274" s="63">
        <f t="shared" si="21"/>
        <v>549.2199364904046</v>
      </c>
    </row>
    <row r="275" spans="1:10" ht="31.5">
      <c r="A275" s="82"/>
      <c r="B275" s="82"/>
      <c r="C275" s="31" t="s">
        <v>30</v>
      </c>
      <c r="D275" s="41" t="s">
        <v>31</v>
      </c>
      <c r="E275" s="63">
        <v>-18.1</v>
      </c>
      <c r="F275" s="63">
        <v>0</v>
      </c>
      <c r="G275" s="63">
        <v>-152.9</v>
      </c>
      <c r="H275" s="63"/>
      <c r="I275" s="63">
        <f t="shared" si="20"/>
        <v>-134.8</v>
      </c>
      <c r="J275" s="63">
        <f t="shared" si="21"/>
        <v>844.7513812154696</v>
      </c>
    </row>
    <row r="276" spans="1:10" s="2" customFormat="1" ht="15.75">
      <c r="A276" s="82"/>
      <c r="B276" s="82"/>
      <c r="C276" s="33"/>
      <c r="D276" s="42" t="s">
        <v>32</v>
      </c>
      <c r="E276" s="5">
        <f>SUM(E264:E275)</f>
        <v>177709.19999999998</v>
      </c>
      <c r="F276" s="5">
        <f>SUM(F264:F275)</f>
        <v>967.6999999999999</v>
      </c>
      <c r="G276" s="5">
        <f>SUM(G264:G275)</f>
        <v>17229.9</v>
      </c>
      <c r="H276" s="5">
        <f>G276/F276*100</f>
        <v>1780.500155006717</v>
      </c>
      <c r="I276" s="5">
        <f t="shared" si="20"/>
        <v>-160479.3</v>
      </c>
      <c r="J276" s="5">
        <f t="shared" si="21"/>
        <v>9.695558811811658</v>
      </c>
    </row>
    <row r="277" spans="1:10" s="2" customFormat="1" ht="31.5">
      <c r="A277" s="87">
        <v>977</v>
      </c>
      <c r="B277" s="82" t="s">
        <v>112</v>
      </c>
      <c r="C277" s="31" t="s">
        <v>16</v>
      </c>
      <c r="D277" s="41" t="s">
        <v>17</v>
      </c>
      <c r="E277" s="63">
        <v>5.5</v>
      </c>
      <c r="F277" s="63">
        <v>0</v>
      </c>
      <c r="G277" s="63">
        <v>0.5</v>
      </c>
      <c r="H277" s="63"/>
      <c r="I277" s="63">
        <f t="shared" si="20"/>
        <v>-5</v>
      </c>
      <c r="J277" s="63">
        <f t="shared" si="21"/>
        <v>9.090909090909092</v>
      </c>
    </row>
    <row r="278" spans="1:10" s="2" customFormat="1" ht="15.75">
      <c r="A278" s="87"/>
      <c r="B278" s="82"/>
      <c r="C278" s="31" t="s">
        <v>20</v>
      </c>
      <c r="D278" s="41" t="s">
        <v>21</v>
      </c>
      <c r="E278" s="63">
        <v>41.5</v>
      </c>
      <c r="F278" s="63">
        <v>0</v>
      </c>
      <c r="G278" s="63">
        <v>16.6</v>
      </c>
      <c r="H278" s="63"/>
      <c r="I278" s="63">
        <f t="shared" si="20"/>
        <v>-24.9</v>
      </c>
      <c r="J278" s="63">
        <f t="shared" si="21"/>
        <v>40</v>
      </c>
    </row>
    <row r="279" spans="1:10" s="2" customFormat="1" ht="15.75" hidden="1">
      <c r="A279" s="87"/>
      <c r="B279" s="82"/>
      <c r="C279" s="31" t="s">
        <v>22</v>
      </c>
      <c r="D279" s="41" t="s">
        <v>23</v>
      </c>
      <c r="E279" s="63"/>
      <c r="F279" s="63">
        <v>0</v>
      </c>
      <c r="G279" s="63">
        <v>0</v>
      </c>
      <c r="H279" s="63"/>
      <c r="I279" s="63">
        <f t="shared" si="20"/>
        <v>0</v>
      </c>
      <c r="J279" s="63" t="e">
        <f t="shared" si="21"/>
        <v>#DIV/0!</v>
      </c>
    </row>
    <row r="280" spans="1:10" s="2" customFormat="1" ht="15.75">
      <c r="A280" s="87"/>
      <c r="B280" s="82"/>
      <c r="C280" s="64"/>
      <c r="D280" s="42" t="s">
        <v>32</v>
      </c>
      <c r="E280" s="5">
        <f>SUM(E277:E279)</f>
        <v>47</v>
      </c>
      <c r="F280" s="5">
        <f>SUM(F277:F279)</f>
        <v>0</v>
      </c>
      <c r="G280" s="5">
        <f>SUM(G277:G279)</f>
        <v>17.1</v>
      </c>
      <c r="H280" s="63"/>
      <c r="I280" s="5">
        <f t="shared" si="20"/>
        <v>-29.9</v>
      </c>
      <c r="J280" s="5">
        <f t="shared" si="21"/>
        <v>36.38297872340426</v>
      </c>
    </row>
    <row r="281" spans="1:10" s="2" customFormat="1" ht="31.5">
      <c r="A281" s="89">
        <v>978</v>
      </c>
      <c r="B281" s="84" t="s">
        <v>113</v>
      </c>
      <c r="C281" s="31" t="s">
        <v>16</v>
      </c>
      <c r="D281" s="41" t="s">
        <v>17</v>
      </c>
      <c r="E281" s="7">
        <v>19.3</v>
      </c>
      <c r="F281" s="7">
        <v>0</v>
      </c>
      <c r="G281" s="63">
        <v>0</v>
      </c>
      <c r="H281" s="63"/>
      <c r="I281" s="7">
        <f t="shared" si="20"/>
        <v>-19.3</v>
      </c>
      <c r="J281" s="7">
        <f t="shared" si="21"/>
        <v>0</v>
      </c>
    </row>
    <row r="282" spans="1:10" s="2" customFormat="1" ht="15.75" hidden="1">
      <c r="A282" s="90"/>
      <c r="B282" s="85"/>
      <c r="C282" s="31" t="s">
        <v>22</v>
      </c>
      <c r="D282" s="41" t="s">
        <v>23</v>
      </c>
      <c r="E282" s="7">
        <v>0</v>
      </c>
      <c r="F282" s="7">
        <v>0</v>
      </c>
      <c r="G282" s="7">
        <v>0</v>
      </c>
      <c r="H282" s="63"/>
      <c r="I282" s="7">
        <f aca="true" t="shared" si="22" ref="I282:I325">G282-E282</f>
        <v>0</v>
      </c>
      <c r="J282" s="7" t="e">
        <f t="shared" si="21"/>
        <v>#DIV/0!</v>
      </c>
    </row>
    <row r="283" spans="1:10" s="2" customFormat="1" ht="15.75" hidden="1">
      <c r="A283" s="90"/>
      <c r="B283" s="85"/>
      <c r="C283" s="31" t="s">
        <v>24</v>
      </c>
      <c r="D283" s="41" t="s">
        <v>25</v>
      </c>
      <c r="E283" s="63">
        <v>0</v>
      </c>
      <c r="F283" s="63">
        <v>0</v>
      </c>
      <c r="G283" s="63">
        <v>0</v>
      </c>
      <c r="H283" s="63"/>
      <c r="I283" s="5">
        <f t="shared" si="22"/>
        <v>0</v>
      </c>
      <c r="J283" s="5" t="e">
        <f t="shared" si="21"/>
        <v>#DIV/0!</v>
      </c>
    </row>
    <row r="284" spans="1:10" s="2" customFormat="1" ht="15.75" hidden="1">
      <c r="A284" s="90"/>
      <c r="B284" s="85"/>
      <c r="C284" s="31"/>
      <c r="D284" s="42" t="s">
        <v>37</v>
      </c>
      <c r="E284" s="5">
        <f>SUM(E282:E283)</f>
        <v>0</v>
      </c>
      <c r="F284" s="5">
        <f>SUM(F282:F283)</f>
        <v>0</v>
      </c>
      <c r="G284" s="5">
        <f>SUM(G281:G283)</f>
        <v>0</v>
      </c>
      <c r="H284" s="63"/>
      <c r="I284" s="5">
        <f t="shared" si="22"/>
        <v>0</v>
      </c>
      <c r="J284" s="5" t="e">
        <f t="shared" si="21"/>
        <v>#DIV/0!</v>
      </c>
    </row>
    <row r="285" spans="1:10" s="2" customFormat="1" ht="15.75" hidden="1">
      <c r="A285" s="90"/>
      <c r="B285" s="85"/>
      <c r="C285" s="31" t="s">
        <v>20</v>
      </c>
      <c r="D285" s="41" t="s">
        <v>21</v>
      </c>
      <c r="E285" s="63">
        <v>0</v>
      </c>
      <c r="F285" s="63">
        <v>0</v>
      </c>
      <c r="G285" s="63">
        <v>0</v>
      </c>
      <c r="H285" s="63"/>
      <c r="I285" s="5">
        <f t="shared" si="22"/>
        <v>0</v>
      </c>
      <c r="J285" s="5" t="e">
        <f t="shared" si="21"/>
        <v>#DIV/0!</v>
      </c>
    </row>
    <row r="286" spans="1:10" s="2" customFormat="1" ht="15.75" hidden="1">
      <c r="A286" s="90"/>
      <c r="B286" s="85"/>
      <c r="C286" s="64"/>
      <c r="D286" s="42" t="s">
        <v>42</v>
      </c>
      <c r="E286" s="5">
        <f>SUM(E285)</f>
        <v>0</v>
      </c>
      <c r="F286" s="5">
        <f>SUM(F285)</f>
        <v>0</v>
      </c>
      <c r="G286" s="5">
        <f>SUM(G285)</f>
        <v>0</v>
      </c>
      <c r="H286" s="63"/>
      <c r="I286" s="5">
        <f t="shared" si="22"/>
        <v>0</v>
      </c>
      <c r="J286" s="5" t="e">
        <f t="shared" si="21"/>
        <v>#DIV/0!</v>
      </c>
    </row>
    <row r="287" spans="1:10" s="2" customFormat="1" ht="15.75">
      <c r="A287" s="91"/>
      <c r="B287" s="86"/>
      <c r="C287" s="64"/>
      <c r="D287" s="42" t="s">
        <v>32</v>
      </c>
      <c r="E287" s="5">
        <f>SUM(E281)</f>
        <v>19.3</v>
      </c>
      <c r="F287" s="5">
        <f>F284+F286</f>
        <v>0</v>
      </c>
      <c r="G287" s="5">
        <f>G284+G286</f>
        <v>0</v>
      </c>
      <c r="H287" s="63"/>
      <c r="I287" s="5">
        <f t="shared" si="22"/>
        <v>-19.3</v>
      </c>
      <c r="J287" s="5">
        <f t="shared" si="21"/>
        <v>0</v>
      </c>
    </row>
    <row r="288" spans="1:10" s="2" customFormat="1" ht="31.5">
      <c r="A288" s="87">
        <v>985</v>
      </c>
      <c r="B288" s="82" t="s">
        <v>114</v>
      </c>
      <c r="C288" s="31" t="s">
        <v>16</v>
      </c>
      <c r="D288" s="41" t="s">
        <v>17</v>
      </c>
      <c r="E288" s="63">
        <v>9.2</v>
      </c>
      <c r="F288" s="63">
        <v>0</v>
      </c>
      <c r="G288" s="63">
        <v>39.8</v>
      </c>
      <c r="H288" s="63"/>
      <c r="I288" s="7">
        <f t="shared" si="22"/>
        <v>30.599999999999998</v>
      </c>
      <c r="J288" s="7">
        <f t="shared" si="21"/>
        <v>432.60869565217394</v>
      </c>
    </row>
    <row r="289" spans="1:10" s="2" customFormat="1" ht="15.75">
      <c r="A289" s="87"/>
      <c r="B289" s="82"/>
      <c r="C289" s="31" t="s">
        <v>20</v>
      </c>
      <c r="D289" s="41" t="s">
        <v>21</v>
      </c>
      <c r="E289" s="63">
        <v>19.2</v>
      </c>
      <c r="F289" s="63">
        <v>0</v>
      </c>
      <c r="G289" s="63">
        <v>11.2</v>
      </c>
      <c r="H289" s="63"/>
      <c r="I289" s="63">
        <f t="shared" si="22"/>
        <v>-8</v>
      </c>
      <c r="J289" s="63">
        <f t="shared" si="21"/>
        <v>58.333333333333336</v>
      </c>
    </row>
    <row r="290" spans="1:10" s="2" customFormat="1" ht="15.75">
      <c r="A290" s="87"/>
      <c r="B290" s="82"/>
      <c r="C290" s="31" t="s">
        <v>22</v>
      </c>
      <c r="D290" s="41" t="s">
        <v>23</v>
      </c>
      <c r="E290" s="63">
        <v>18.3</v>
      </c>
      <c r="F290" s="63">
        <v>0</v>
      </c>
      <c r="G290" s="63">
        <v>-18.3</v>
      </c>
      <c r="H290" s="63"/>
      <c r="I290" s="63">
        <f t="shared" si="22"/>
        <v>-36.6</v>
      </c>
      <c r="J290" s="63">
        <f t="shared" si="21"/>
        <v>-100</v>
      </c>
    </row>
    <row r="291" spans="1:10" s="2" customFormat="1" ht="15.75">
      <c r="A291" s="87"/>
      <c r="B291" s="82"/>
      <c r="C291" s="31" t="s">
        <v>28</v>
      </c>
      <c r="D291" s="41" t="s">
        <v>29</v>
      </c>
      <c r="E291" s="63">
        <v>100</v>
      </c>
      <c r="F291" s="63">
        <v>0</v>
      </c>
      <c r="G291" s="63">
        <v>0</v>
      </c>
      <c r="H291" s="63"/>
      <c r="I291" s="63">
        <f t="shared" si="22"/>
        <v>-100</v>
      </c>
      <c r="J291" s="63">
        <f aca="true" t="shared" si="23" ref="J291:J315">G291/E291*100</f>
        <v>0</v>
      </c>
    </row>
    <row r="292" spans="1:10" s="2" customFormat="1" ht="15.75">
      <c r="A292" s="87"/>
      <c r="B292" s="82"/>
      <c r="C292" s="33"/>
      <c r="D292" s="42" t="s">
        <v>32</v>
      </c>
      <c r="E292" s="5">
        <f>SUM(E288:E291)</f>
        <v>146.7</v>
      </c>
      <c r="F292" s="5">
        <f>SUM(F288:F291)</f>
        <v>0</v>
      </c>
      <c r="G292" s="5">
        <f>SUM(G288:G291)</f>
        <v>32.7</v>
      </c>
      <c r="H292" s="63"/>
      <c r="I292" s="5">
        <f t="shared" si="22"/>
        <v>-113.99999999999999</v>
      </c>
      <c r="J292" s="5">
        <f t="shared" si="23"/>
        <v>22.290388548057262</v>
      </c>
    </row>
    <row r="293" spans="1:10" s="2" customFormat="1" ht="78.75" hidden="1">
      <c r="A293" s="82" t="s">
        <v>115</v>
      </c>
      <c r="B293" s="82" t="s">
        <v>116</v>
      </c>
      <c r="C293" s="31" t="s">
        <v>63</v>
      </c>
      <c r="D293" s="41" t="s">
        <v>64</v>
      </c>
      <c r="E293" s="7">
        <v>0</v>
      </c>
      <c r="F293" s="7">
        <v>0</v>
      </c>
      <c r="G293" s="63">
        <v>0</v>
      </c>
      <c r="H293" s="63" t="e">
        <f>G293/F293*100</f>
        <v>#DIV/0!</v>
      </c>
      <c r="I293" s="63">
        <f t="shared" si="22"/>
        <v>0</v>
      </c>
      <c r="J293" s="63" t="e">
        <f t="shared" si="23"/>
        <v>#DIV/0!</v>
      </c>
    </row>
    <row r="294" spans="1:10" s="2" customFormat="1" ht="78.75">
      <c r="A294" s="82"/>
      <c r="B294" s="82"/>
      <c r="C294" s="32" t="s">
        <v>14</v>
      </c>
      <c r="D294" s="41" t="s">
        <v>15</v>
      </c>
      <c r="E294" s="63">
        <v>60838.7</v>
      </c>
      <c r="F294" s="63">
        <v>59175.1</v>
      </c>
      <c r="G294" s="63">
        <v>56353.9</v>
      </c>
      <c r="H294" s="63">
        <f>G294/F294*100</f>
        <v>95.23245419103644</v>
      </c>
      <c r="I294" s="63">
        <f t="shared" si="22"/>
        <v>-4484.799999999996</v>
      </c>
      <c r="J294" s="63">
        <f t="shared" si="23"/>
        <v>92.62837634597716</v>
      </c>
    </row>
    <row r="295" spans="1:10" s="2" customFormat="1" ht="31.5">
      <c r="A295" s="82"/>
      <c r="B295" s="82"/>
      <c r="C295" s="31" t="s">
        <v>16</v>
      </c>
      <c r="D295" s="41" t="s">
        <v>17</v>
      </c>
      <c r="E295" s="63">
        <v>339.7</v>
      </c>
      <c r="F295" s="63">
        <v>0</v>
      </c>
      <c r="G295" s="63">
        <v>263</v>
      </c>
      <c r="H295" s="63"/>
      <c r="I295" s="63">
        <f t="shared" si="22"/>
        <v>-76.69999999999999</v>
      </c>
      <c r="J295" s="63">
        <f t="shared" si="23"/>
        <v>77.42125404768913</v>
      </c>
    </row>
    <row r="296" spans="1:10" s="2" customFormat="1" ht="31.5">
      <c r="A296" s="82"/>
      <c r="B296" s="82"/>
      <c r="C296" s="31" t="s">
        <v>117</v>
      </c>
      <c r="D296" s="41" t="s">
        <v>118</v>
      </c>
      <c r="E296" s="63">
        <v>1836</v>
      </c>
      <c r="F296" s="63">
        <v>0</v>
      </c>
      <c r="G296" s="63">
        <v>0</v>
      </c>
      <c r="H296" s="63"/>
      <c r="I296" s="63">
        <f t="shared" si="22"/>
        <v>-1836</v>
      </c>
      <c r="J296" s="63">
        <f t="shared" si="23"/>
        <v>0</v>
      </c>
    </row>
    <row r="297" spans="1:10" s="2" customFormat="1" ht="15.75">
      <c r="A297" s="82"/>
      <c r="B297" s="82"/>
      <c r="C297" s="31" t="s">
        <v>20</v>
      </c>
      <c r="D297" s="41" t="s">
        <v>21</v>
      </c>
      <c r="E297" s="63">
        <v>3596.1</v>
      </c>
      <c r="F297" s="63">
        <v>0</v>
      </c>
      <c r="G297" s="63">
        <v>2233.8</v>
      </c>
      <c r="H297" s="63"/>
      <c r="I297" s="63">
        <f t="shared" si="22"/>
        <v>-1362.2999999999997</v>
      </c>
      <c r="J297" s="63">
        <f t="shared" si="23"/>
        <v>62.11729373487947</v>
      </c>
    </row>
    <row r="298" spans="1:10" s="2" customFormat="1" ht="15.75" hidden="1">
      <c r="A298" s="82"/>
      <c r="B298" s="82"/>
      <c r="C298" s="31" t="s">
        <v>22</v>
      </c>
      <c r="D298" s="41" t="s">
        <v>23</v>
      </c>
      <c r="E298" s="63">
        <v>0</v>
      </c>
      <c r="F298" s="63">
        <v>0</v>
      </c>
      <c r="G298" s="63">
        <v>0</v>
      </c>
      <c r="H298" s="63" t="e">
        <f>G298/F298*100</f>
        <v>#DIV/0!</v>
      </c>
      <c r="I298" s="63">
        <f t="shared" si="22"/>
        <v>0</v>
      </c>
      <c r="J298" s="63" t="e">
        <f t="shared" si="23"/>
        <v>#DIV/0!</v>
      </c>
    </row>
    <row r="299" spans="1:12" s="2" customFormat="1" ht="31.5">
      <c r="A299" s="82"/>
      <c r="B299" s="82"/>
      <c r="C299" s="31" t="s">
        <v>26</v>
      </c>
      <c r="D299" s="41" t="s">
        <v>27</v>
      </c>
      <c r="E299" s="62">
        <v>1266341.5</v>
      </c>
      <c r="F299" s="62">
        <v>988247.5</v>
      </c>
      <c r="G299" s="62">
        <v>1053795.6</v>
      </c>
      <c r="H299" s="63">
        <f>G299/F299*100</f>
        <v>106.63276152987993</v>
      </c>
      <c r="I299" s="63">
        <f t="shared" si="22"/>
        <v>-212545.8999999999</v>
      </c>
      <c r="J299" s="63">
        <f t="shared" si="23"/>
        <v>83.21575183313506</v>
      </c>
      <c r="L299" s="58"/>
    </row>
    <row r="300" spans="1:11" s="2" customFormat="1" ht="15.75">
      <c r="A300" s="82"/>
      <c r="B300" s="82"/>
      <c r="C300" s="31" t="s">
        <v>47</v>
      </c>
      <c r="D300" s="41" t="s">
        <v>48</v>
      </c>
      <c r="E300" s="63">
        <v>347651.8</v>
      </c>
      <c r="F300" s="63">
        <v>300338.2</v>
      </c>
      <c r="G300" s="63">
        <v>312129</v>
      </c>
      <c r="H300" s="63">
        <f>G300/F300*100</f>
        <v>103.92584093531892</v>
      </c>
      <c r="I300" s="63">
        <f t="shared" si="22"/>
        <v>-35522.79999999999</v>
      </c>
      <c r="J300" s="63">
        <f t="shared" si="23"/>
        <v>89.78207505325732</v>
      </c>
      <c r="K300" s="58"/>
    </row>
    <row r="301" spans="1:10" s="2" customFormat="1" ht="15.75">
      <c r="A301" s="82"/>
      <c r="B301" s="82"/>
      <c r="C301" s="31" t="s">
        <v>28</v>
      </c>
      <c r="D301" s="41" t="s">
        <v>29</v>
      </c>
      <c r="E301" s="63">
        <v>212669</v>
      </c>
      <c r="F301" s="63">
        <v>390197.1</v>
      </c>
      <c r="G301" s="63">
        <v>607400</v>
      </c>
      <c r="H301" s="63">
        <f>G301/F301*100</f>
        <v>155.66491908832742</v>
      </c>
      <c r="I301" s="63">
        <f t="shared" si="22"/>
        <v>394731</v>
      </c>
      <c r="J301" s="63">
        <f t="shared" si="23"/>
        <v>285.60815163469994</v>
      </c>
    </row>
    <row r="302" spans="1:10" s="2" customFormat="1" ht="31.5">
      <c r="A302" s="82"/>
      <c r="B302" s="82"/>
      <c r="C302" s="31" t="s">
        <v>30</v>
      </c>
      <c r="D302" s="41" t="s">
        <v>31</v>
      </c>
      <c r="E302" s="63">
        <v>-12388</v>
      </c>
      <c r="F302" s="63">
        <v>0</v>
      </c>
      <c r="G302" s="63">
        <v>-55894.3</v>
      </c>
      <c r="H302" s="63"/>
      <c r="I302" s="63">
        <f t="shared" si="22"/>
        <v>-43506.3</v>
      </c>
      <c r="J302" s="63">
        <f t="shared" si="23"/>
        <v>451.1971262512109</v>
      </c>
    </row>
    <row r="303" spans="1:10" s="2" customFormat="1" ht="15.75">
      <c r="A303" s="82"/>
      <c r="B303" s="82"/>
      <c r="C303" s="33"/>
      <c r="D303" s="42" t="s">
        <v>32</v>
      </c>
      <c r="E303" s="5">
        <f>SUM(E293:E302)</f>
        <v>1880884.8</v>
      </c>
      <c r="F303" s="5">
        <f>SUM(F294:F302)</f>
        <v>1737957.9</v>
      </c>
      <c r="G303" s="5">
        <f>SUM(G293:G302)</f>
        <v>1976281</v>
      </c>
      <c r="H303" s="5">
        <f>G303/F303*100</f>
        <v>113.71282353847583</v>
      </c>
      <c r="I303" s="5">
        <f t="shared" si="22"/>
        <v>95396.19999999995</v>
      </c>
      <c r="J303" s="5">
        <f t="shared" si="23"/>
        <v>105.07187893697689</v>
      </c>
    </row>
    <row r="304" spans="1:10" ht="63">
      <c r="A304" s="82" t="s">
        <v>119</v>
      </c>
      <c r="B304" s="82" t="s">
        <v>120</v>
      </c>
      <c r="C304" s="32" t="s">
        <v>121</v>
      </c>
      <c r="D304" s="40" t="s">
        <v>122</v>
      </c>
      <c r="E304" s="62">
        <v>434381.8</v>
      </c>
      <c r="F304" s="62">
        <v>387733.10000000003</v>
      </c>
      <c r="G304" s="62">
        <f>322666.1+130801.6</f>
        <v>453467.69999999995</v>
      </c>
      <c r="H304" s="63">
        <f>G304/F304*100</f>
        <v>116.95356934963766</v>
      </c>
      <c r="I304" s="63">
        <f t="shared" si="22"/>
        <v>19085.899999999965</v>
      </c>
      <c r="J304" s="63">
        <f t="shared" si="23"/>
        <v>104.39380747535922</v>
      </c>
    </row>
    <row r="305" spans="1:10" ht="31.5">
      <c r="A305" s="82"/>
      <c r="B305" s="82"/>
      <c r="C305" s="31" t="s">
        <v>123</v>
      </c>
      <c r="D305" s="40" t="s">
        <v>124</v>
      </c>
      <c r="E305" s="62">
        <v>15355.9</v>
      </c>
      <c r="F305" s="62">
        <v>60296.9</v>
      </c>
      <c r="G305" s="62">
        <f>85905.1+48623.1</f>
        <v>134528.2</v>
      </c>
      <c r="H305" s="63">
        <f>G305/F305*100</f>
        <v>223.1096457695172</v>
      </c>
      <c r="I305" s="63">
        <f t="shared" si="22"/>
        <v>119172.30000000002</v>
      </c>
      <c r="J305" s="63">
        <f t="shared" si="23"/>
        <v>876.0684818213197</v>
      </c>
    </row>
    <row r="306" spans="1:10" ht="94.5">
      <c r="A306" s="82"/>
      <c r="B306" s="82"/>
      <c r="C306" s="31" t="s">
        <v>86</v>
      </c>
      <c r="D306" s="40" t="s">
        <v>87</v>
      </c>
      <c r="E306" s="62">
        <v>2443.6</v>
      </c>
      <c r="F306" s="62">
        <v>1508.6</v>
      </c>
      <c r="G306" s="62">
        <v>5455.3</v>
      </c>
      <c r="H306" s="63">
        <f>G306/F306*100</f>
        <v>361.613416412568</v>
      </c>
      <c r="I306" s="63">
        <f t="shared" si="22"/>
        <v>3011.7000000000003</v>
      </c>
      <c r="J306" s="63">
        <f t="shared" si="23"/>
        <v>223.24848584056315</v>
      </c>
    </row>
    <row r="307" spans="1:10" ht="78.75">
      <c r="A307" s="82"/>
      <c r="B307" s="82"/>
      <c r="C307" s="31" t="s">
        <v>63</v>
      </c>
      <c r="D307" s="45" t="s">
        <v>64</v>
      </c>
      <c r="E307" s="62">
        <v>779.9</v>
      </c>
      <c r="F307" s="62">
        <v>338.2</v>
      </c>
      <c r="G307" s="62">
        <v>1203.4</v>
      </c>
      <c r="H307" s="63">
        <f>G307/F307*100</f>
        <v>355.82495564754583</v>
      </c>
      <c r="I307" s="63">
        <f t="shared" si="22"/>
        <v>423.5000000000001</v>
      </c>
      <c r="J307" s="63">
        <f t="shared" si="23"/>
        <v>154.30183356840624</v>
      </c>
    </row>
    <row r="308" spans="1:10" ht="31.5">
      <c r="A308" s="82"/>
      <c r="B308" s="82"/>
      <c r="C308" s="31" t="s">
        <v>16</v>
      </c>
      <c r="D308" s="41" t="s">
        <v>17</v>
      </c>
      <c r="E308" s="62">
        <v>101.4</v>
      </c>
      <c r="F308" s="62">
        <v>0</v>
      </c>
      <c r="G308" s="62">
        <v>77</v>
      </c>
      <c r="H308" s="63"/>
      <c r="I308" s="63">
        <f t="shared" si="22"/>
        <v>-24.400000000000006</v>
      </c>
      <c r="J308" s="63">
        <f t="shared" si="23"/>
        <v>75.93688362919131</v>
      </c>
    </row>
    <row r="309" spans="1:10" ht="47.25">
      <c r="A309" s="82"/>
      <c r="B309" s="82"/>
      <c r="C309" s="32" t="s">
        <v>125</v>
      </c>
      <c r="D309" s="40" t="s">
        <v>126</v>
      </c>
      <c r="E309" s="62">
        <v>72069.4</v>
      </c>
      <c r="F309" s="62">
        <v>65825.2</v>
      </c>
      <c r="G309" s="62">
        <v>70403</v>
      </c>
      <c r="H309" s="63">
        <f>G309/F309*100</f>
        <v>106.9544794394852</v>
      </c>
      <c r="I309" s="63">
        <f t="shared" si="22"/>
        <v>-1666.3999999999942</v>
      </c>
      <c r="J309" s="63">
        <f t="shared" si="23"/>
        <v>97.68778427460198</v>
      </c>
    </row>
    <row r="310" spans="1:10" ht="47.25">
      <c r="A310" s="82"/>
      <c r="B310" s="82"/>
      <c r="C310" s="32" t="s">
        <v>127</v>
      </c>
      <c r="D310" s="40" t="s">
        <v>128</v>
      </c>
      <c r="E310" s="62">
        <v>78756.4</v>
      </c>
      <c r="F310" s="62">
        <v>161665.3</v>
      </c>
      <c r="G310" s="62">
        <v>161665.4</v>
      </c>
      <c r="H310" s="63">
        <f>G310/F310*100</f>
        <v>100.00006185619301</v>
      </c>
      <c r="I310" s="63">
        <f t="shared" si="22"/>
        <v>82909</v>
      </c>
      <c r="J310" s="63">
        <f t="shared" si="23"/>
        <v>205.27271434448502</v>
      </c>
    </row>
    <row r="311" spans="1:10" ht="78.75">
      <c r="A311" s="82"/>
      <c r="B311" s="82"/>
      <c r="C311" s="32" t="s">
        <v>129</v>
      </c>
      <c r="D311" s="40" t="s">
        <v>130</v>
      </c>
      <c r="E311" s="62">
        <v>15469</v>
      </c>
      <c r="F311" s="62">
        <v>35860</v>
      </c>
      <c r="G311" s="62">
        <v>70362.6</v>
      </c>
      <c r="H311" s="63">
        <f>G311/F311*100</f>
        <v>196.21472392638037</v>
      </c>
      <c r="I311" s="63">
        <f t="shared" si="22"/>
        <v>54893.600000000006</v>
      </c>
      <c r="J311" s="63">
        <f t="shared" si="23"/>
        <v>454.8619820285733</v>
      </c>
    </row>
    <row r="312" spans="1:10" ht="15.75">
      <c r="A312" s="82"/>
      <c r="B312" s="82"/>
      <c r="C312" s="31" t="s">
        <v>20</v>
      </c>
      <c r="D312" s="41" t="s">
        <v>21</v>
      </c>
      <c r="E312" s="62">
        <v>33.3</v>
      </c>
      <c r="F312" s="62">
        <v>19246.1</v>
      </c>
      <c r="G312" s="62">
        <v>17241.4</v>
      </c>
      <c r="H312" s="63">
        <f>G312/F312*100</f>
        <v>89.58386374382343</v>
      </c>
      <c r="I312" s="63">
        <f t="shared" si="22"/>
        <v>17208.100000000002</v>
      </c>
      <c r="J312" s="63">
        <f t="shared" si="23"/>
        <v>51775.97597597598</v>
      </c>
    </row>
    <row r="313" spans="1:10" ht="15.75">
      <c r="A313" s="82"/>
      <c r="B313" s="82"/>
      <c r="C313" s="31" t="s">
        <v>22</v>
      </c>
      <c r="D313" s="41" t="s">
        <v>23</v>
      </c>
      <c r="E313" s="62">
        <v>-40.9</v>
      </c>
      <c r="F313" s="62">
        <v>0</v>
      </c>
      <c r="G313" s="62">
        <v>407.6</v>
      </c>
      <c r="H313" s="63"/>
      <c r="I313" s="63">
        <f t="shared" si="22"/>
        <v>448.5</v>
      </c>
      <c r="J313" s="63">
        <f t="shared" si="23"/>
        <v>-996.5770171149145</v>
      </c>
    </row>
    <row r="314" spans="1:10" ht="15.75">
      <c r="A314" s="82"/>
      <c r="B314" s="82"/>
      <c r="C314" s="31" t="s">
        <v>24</v>
      </c>
      <c r="D314" s="41" t="s">
        <v>25</v>
      </c>
      <c r="E314" s="62">
        <v>0</v>
      </c>
      <c r="F314" s="62">
        <v>0</v>
      </c>
      <c r="G314" s="62">
        <v>4995</v>
      </c>
      <c r="H314" s="63"/>
      <c r="I314" s="63">
        <f t="shared" si="22"/>
        <v>4995</v>
      </c>
      <c r="J314" s="63"/>
    </row>
    <row r="315" spans="1:10" ht="31.5">
      <c r="A315" s="82"/>
      <c r="B315" s="82"/>
      <c r="C315" s="31" t="s">
        <v>26</v>
      </c>
      <c r="D315" s="41" t="s">
        <v>27</v>
      </c>
      <c r="E315" s="62">
        <v>222121.1</v>
      </c>
      <c r="F315" s="62">
        <v>212800</v>
      </c>
      <c r="G315" s="62">
        <v>212800</v>
      </c>
      <c r="H315" s="63">
        <f>G315/F315*100</f>
        <v>100</v>
      </c>
      <c r="I315" s="63">
        <f t="shared" si="22"/>
        <v>-9321.100000000006</v>
      </c>
      <c r="J315" s="63">
        <f t="shared" si="23"/>
        <v>95.80359542609864</v>
      </c>
    </row>
    <row r="316" spans="1:10" ht="31.5" hidden="1">
      <c r="A316" s="82"/>
      <c r="B316" s="82"/>
      <c r="C316" s="31" t="s">
        <v>30</v>
      </c>
      <c r="D316" s="41" t="s">
        <v>31</v>
      </c>
      <c r="E316" s="62"/>
      <c r="F316" s="62">
        <v>0</v>
      </c>
      <c r="G316" s="62">
        <v>0</v>
      </c>
      <c r="H316" s="63" t="e">
        <f>G316/F316*100</f>
        <v>#DIV/0!</v>
      </c>
      <c r="I316" s="63">
        <f t="shared" si="22"/>
        <v>0</v>
      </c>
      <c r="J316" s="63" t="e">
        <f>G316/E316*100</f>
        <v>#DIV/0!</v>
      </c>
    </row>
    <row r="317" spans="1:10" s="2" customFormat="1" ht="15.75">
      <c r="A317" s="82"/>
      <c r="B317" s="82"/>
      <c r="C317" s="64"/>
      <c r="D317" s="42" t="s">
        <v>37</v>
      </c>
      <c r="E317" s="5">
        <f>SUM(E304:E316)</f>
        <v>841470.9</v>
      </c>
      <c r="F317" s="5">
        <f>SUM(F304:F316)</f>
        <v>945273.4</v>
      </c>
      <c r="G317" s="5">
        <f>SUM(G304:G316)</f>
        <v>1132606.6</v>
      </c>
      <c r="H317" s="5">
        <f>G317/F317*100</f>
        <v>119.81788549217613</v>
      </c>
      <c r="I317" s="5">
        <f t="shared" si="22"/>
        <v>291135.70000000007</v>
      </c>
      <c r="J317" s="5">
        <f>G317/E317*100</f>
        <v>134.59842758674128</v>
      </c>
    </row>
    <row r="318" spans="1:10" ht="15.75">
      <c r="A318" s="82"/>
      <c r="B318" s="82"/>
      <c r="C318" s="31" t="s">
        <v>131</v>
      </c>
      <c r="D318" s="41" t="s">
        <v>132</v>
      </c>
      <c r="E318" s="62">
        <v>561800.3</v>
      </c>
      <c r="F318" s="62">
        <v>868772</v>
      </c>
      <c r="G318" s="62">
        <v>768262</v>
      </c>
      <c r="H318" s="63">
        <f>G318/F318*100</f>
        <v>88.43079657263355</v>
      </c>
      <c r="I318" s="63">
        <f t="shared" si="22"/>
        <v>206461.69999999995</v>
      </c>
      <c r="J318" s="63">
        <f>G318/E318*100</f>
        <v>136.75001597542754</v>
      </c>
    </row>
    <row r="319" spans="1:10" ht="15.75">
      <c r="A319" s="82"/>
      <c r="B319" s="82"/>
      <c r="C319" s="31" t="s">
        <v>133</v>
      </c>
      <c r="D319" s="41" t="s">
        <v>134</v>
      </c>
      <c r="E319" s="62">
        <v>2545609</v>
      </c>
      <c r="F319" s="62">
        <v>2581720.3</v>
      </c>
      <c r="G319" s="62">
        <v>2596688.8</v>
      </c>
      <c r="H319" s="63">
        <f>G319/F319*100</f>
        <v>100.57978782597014</v>
      </c>
      <c r="I319" s="63">
        <f t="shared" si="22"/>
        <v>51079.799999999814</v>
      </c>
      <c r="J319" s="63">
        <f>G319/E319*100</f>
        <v>102.00658467188009</v>
      </c>
    </row>
    <row r="320" spans="1:10" ht="31.5" hidden="1">
      <c r="A320" s="82"/>
      <c r="B320" s="82"/>
      <c r="C320" s="31" t="s">
        <v>40</v>
      </c>
      <c r="D320" s="41" t="s">
        <v>41</v>
      </c>
      <c r="E320" s="63"/>
      <c r="F320" s="62"/>
      <c r="G320" s="62">
        <v>0</v>
      </c>
      <c r="H320" s="63"/>
      <c r="I320" s="63">
        <f t="shared" si="22"/>
        <v>0</v>
      </c>
      <c r="J320" s="63"/>
    </row>
    <row r="321" spans="1:10" ht="15.75">
      <c r="A321" s="82"/>
      <c r="B321" s="82"/>
      <c r="C321" s="31" t="s">
        <v>20</v>
      </c>
      <c r="D321" s="41" t="s">
        <v>21</v>
      </c>
      <c r="E321" s="62">
        <v>4919.6</v>
      </c>
      <c r="F321" s="62">
        <v>0</v>
      </c>
      <c r="G321" s="62">
        <v>0</v>
      </c>
      <c r="H321" s="63"/>
      <c r="I321" s="63">
        <f t="shared" si="22"/>
        <v>-4919.6</v>
      </c>
      <c r="J321" s="63">
        <f>G321/E321*100</f>
        <v>0</v>
      </c>
    </row>
    <row r="322" spans="1:10" s="2" customFormat="1" ht="15.75">
      <c r="A322" s="82"/>
      <c r="B322" s="82"/>
      <c r="C322" s="64"/>
      <c r="D322" s="42" t="s">
        <v>42</v>
      </c>
      <c r="E322" s="5">
        <f>SUM(E318:E321)</f>
        <v>3112328.9</v>
      </c>
      <c r="F322" s="5">
        <f>SUM(F318:F321)</f>
        <v>3450492.3</v>
      </c>
      <c r="G322" s="5">
        <f>SUM(G318:G321)</f>
        <v>3364950.8</v>
      </c>
      <c r="H322" s="5">
        <f>G322/F322*100</f>
        <v>97.52088999010373</v>
      </c>
      <c r="I322" s="5">
        <f t="shared" si="22"/>
        <v>252621.8999999999</v>
      </c>
      <c r="J322" s="5">
        <f>G322/E322*100</f>
        <v>108.11681246156215</v>
      </c>
    </row>
    <row r="323" spans="1:10" s="2" customFormat="1" ht="15.75">
      <c r="A323" s="82"/>
      <c r="B323" s="82"/>
      <c r="C323" s="64"/>
      <c r="D323" s="42" t="s">
        <v>32</v>
      </c>
      <c r="E323" s="5">
        <f>E317+E322</f>
        <v>3953799.8</v>
      </c>
      <c r="F323" s="5">
        <f>F317+F322</f>
        <v>4395765.7</v>
      </c>
      <c r="G323" s="5">
        <f>G317+G322</f>
        <v>4497557.4</v>
      </c>
      <c r="H323" s="5">
        <f>G323/F323*100</f>
        <v>102.31567619720951</v>
      </c>
      <c r="I323" s="5">
        <f t="shared" si="22"/>
        <v>543757.6000000006</v>
      </c>
      <c r="J323" s="5">
        <f>G323/E323*100</f>
        <v>113.7527853585303</v>
      </c>
    </row>
    <row r="324" spans="1:10" s="2" customFormat="1" ht="19.5" customHeight="1">
      <c r="A324" s="92"/>
      <c r="B324" s="82"/>
      <c r="C324" s="93"/>
      <c r="D324" s="42" t="s">
        <v>135</v>
      </c>
      <c r="E324" s="5">
        <f>E333+E344</f>
        <v>16928577.246875</v>
      </c>
      <c r="F324" s="5">
        <f>F333+F344</f>
        <v>18731922.8</v>
      </c>
      <c r="G324" s="5">
        <f>G333+G344</f>
        <v>19211411.4</v>
      </c>
      <c r="H324" s="5">
        <f>G324/F324*100</f>
        <v>102.5597404234444</v>
      </c>
      <c r="I324" s="5">
        <f t="shared" si="22"/>
        <v>2282834.1531249993</v>
      </c>
      <c r="J324" s="5">
        <f>G324/E324*100</f>
        <v>113.48509162839665</v>
      </c>
    </row>
    <row r="325" spans="1:12" s="68" customFormat="1" ht="19.5" customHeight="1">
      <c r="A325" s="92"/>
      <c r="B325" s="82"/>
      <c r="C325" s="93"/>
      <c r="D325" s="65" t="s">
        <v>136</v>
      </c>
      <c r="E325" s="4">
        <f>E18+E30+E39+E45+E61+E72+E85+E93+E103+E111+E119+E126+E134+E142+E148+E163+E171+E191+E206+E227+E240+E254+E263+E276+E280+E287+E292+E303+E323+E211</f>
        <v>32160089.446875006</v>
      </c>
      <c r="F325" s="4">
        <f>F18+F30+F39+F45+F61+F72+F85+F93+F103+F111+F119+F126+F134+F142+F148+F163+F171+F191+F206+F227+F240+F254+F263+F276+F280+F287+F292+F303+F323+F211</f>
        <v>36327886.9</v>
      </c>
      <c r="G325" s="4">
        <f>G18+G30+G39+G45+G61+G72+G85+G93+G103+G111+G119+G126+G134+G142+G148+G163+G171+G191+G206+G227+G240+G254+G263+G276+G280+G287+G292+G303+G323+G211</f>
        <v>37021223.9</v>
      </c>
      <c r="H325" s="4">
        <f>G325/F325*100</f>
        <v>101.9085530680839</v>
      </c>
      <c r="I325" s="4">
        <f t="shared" si="22"/>
        <v>4861134.453124993</v>
      </c>
      <c r="J325" s="4">
        <f>G325/E325*100</f>
        <v>115.11542578622196</v>
      </c>
      <c r="K325" s="66"/>
      <c r="L325" s="67"/>
    </row>
    <row r="326" spans="1:10" ht="15.75">
      <c r="A326" s="24"/>
      <c r="B326" s="24"/>
      <c r="C326" s="35"/>
      <c r="D326" s="46"/>
      <c r="E326" s="9"/>
      <c r="F326" s="9"/>
      <c r="G326" s="9"/>
      <c r="H326" s="18"/>
      <c r="I326" s="18"/>
      <c r="J326" s="18"/>
    </row>
    <row r="327" spans="1:10" ht="15.75">
      <c r="A327" s="24"/>
      <c r="B327" s="24"/>
      <c r="C327" s="35"/>
      <c r="D327" s="47" t="s">
        <v>137</v>
      </c>
      <c r="E327" s="9"/>
      <c r="F327" s="9"/>
      <c r="G327" s="9"/>
      <c r="H327" s="18"/>
      <c r="I327" s="18"/>
      <c r="J327" s="18"/>
    </row>
    <row r="328" spans="1:10" ht="15.75" hidden="1">
      <c r="A328" s="24"/>
      <c r="B328" s="24"/>
      <c r="C328" s="35"/>
      <c r="D328" s="48"/>
      <c r="E328" s="10">
        <f aca="true" t="shared" si="24" ref="E328:J328">E325-E375</f>
        <v>0</v>
      </c>
      <c r="F328" s="10">
        <f t="shared" si="24"/>
        <v>0</v>
      </c>
      <c r="G328" s="10">
        <f t="shared" si="24"/>
        <v>0</v>
      </c>
      <c r="H328" s="10">
        <f t="shared" si="24"/>
        <v>0</v>
      </c>
      <c r="I328" s="10">
        <f t="shared" si="24"/>
        <v>-7.450580596923828E-09</v>
      </c>
      <c r="J328" s="10">
        <f t="shared" si="24"/>
        <v>0</v>
      </c>
    </row>
    <row r="329" spans="1:10" ht="15.75" hidden="1">
      <c r="A329" s="94" t="s">
        <v>150</v>
      </c>
      <c r="B329" s="94"/>
      <c r="C329" s="94"/>
      <c r="D329" s="94"/>
      <c r="E329" s="94"/>
      <c r="F329" s="94"/>
      <c r="G329" s="94"/>
      <c r="H329" s="94"/>
      <c r="I329" s="94"/>
      <c r="J329" s="94"/>
    </row>
    <row r="330" spans="1:10" ht="15.75">
      <c r="A330" s="25"/>
      <c r="B330" s="11"/>
      <c r="C330" s="36"/>
      <c r="D330" s="49"/>
      <c r="E330" s="11"/>
      <c r="F330" s="11"/>
      <c r="G330" s="19"/>
      <c r="J330" s="16" t="s">
        <v>1</v>
      </c>
    </row>
    <row r="331" spans="1:10" ht="36.75" customHeight="1">
      <c r="A331" s="79" t="s">
        <v>2</v>
      </c>
      <c r="B331" s="80" t="s">
        <v>3</v>
      </c>
      <c r="C331" s="80" t="s">
        <v>4</v>
      </c>
      <c r="D331" s="80" t="s">
        <v>5</v>
      </c>
      <c r="E331" s="81" t="s">
        <v>151</v>
      </c>
      <c r="F331" s="75" t="s">
        <v>152</v>
      </c>
      <c r="G331" s="76" t="s">
        <v>149</v>
      </c>
      <c r="H331" s="76" t="s">
        <v>146</v>
      </c>
      <c r="I331" s="76" t="s">
        <v>147</v>
      </c>
      <c r="J331" s="76" t="s">
        <v>145</v>
      </c>
    </row>
    <row r="332" spans="1:10" ht="48" customHeight="1">
      <c r="A332" s="79"/>
      <c r="B332" s="80"/>
      <c r="C332" s="80"/>
      <c r="D332" s="80"/>
      <c r="E332" s="81"/>
      <c r="F332" s="75"/>
      <c r="G332" s="76"/>
      <c r="H332" s="76"/>
      <c r="I332" s="76"/>
      <c r="J332" s="76"/>
    </row>
    <row r="333" spans="1:12" s="2" customFormat="1" ht="20.25" customHeight="1">
      <c r="A333" s="82"/>
      <c r="B333" s="82"/>
      <c r="C333" s="64"/>
      <c r="D333" s="42" t="s">
        <v>138</v>
      </c>
      <c r="E333" s="12">
        <f>SUM(E334:E343)</f>
        <v>14470875.346875</v>
      </c>
      <c r="F333" s="12">
        <f>SUM(F334:F343)</f>
        <v>14693182.100000001</v>
      </c>
      <c r="G333" s="12">
        <f>SUM(G334:G343)</f>
        <v>15342858.1</v>
      </c>
      <c r="H333" s="12">
        <f aca="true" t="shared" si="25" ref="H333:H342">G333/F333*100</f>
        <v>104.42161538309662</v>
      </c>
      <c r="I333" s="12">
        <f aca="true" t="shared" si="26" ref="I333:I375">G333-E333</f>
        <v>871982.7531249989</v>
      </c>
      <c r="J333" s="12">
        <f aca="true" t="shared" si="27" ref="J333:J342">G333/E333*100</f>
        <v>106.02577751672295</v>
      </c>
      <c r="L333" s="58"/>
    </row>
    <row r="334" spans="1:10" ht="18.75" customHeight="1">
      <c r="A334" s="82"/>
      <c r="B334" s="82"/>
      <c r="C334" s="31" t="s">
        <v>97</v>
      </c>
      <c r="D334" s="41" t="s">
        <v>98</v>
      </c>
      <c r="E334" s="13">
        <f aca="true" t="shared" si="28" ref="E334:G343">SUMIF($C$6:$C$325,$C334,E$6:E$325)</f>
        <v>9249116.546875</v>
      </c>
      <c r="F334" s="13">
        <f t="shared" si="28"/>
        <v>9341613.2</v>
      </c>
      <c r="G334" s="13">
        <f t="shared" si="28"/>
        <v>9910207.9</v>
      </c>
      <c r="H334" s="13">
        <f t="shared" si="25"/>
        <v>106.08668639801957</v>
      </c>
      <c r="I334" s="13">
        <f t="shared" si="26"/>
        <v>661091.3531250004</v>
      </c>
      <c r="J334" s="13">
        <f t="shared" si="27"/>
        <v>107.14761620501325</v>
      </c>
    </row>
    <row r="335" spans="1:10" ht="33" customHeight="1">
      <c r="A335" s="82"/>
      <c r="B335" s="82"/>
      <c r="C335" s="31" t="s">
        <v>88</v>
      </c>
      <c r="D335" s="41" t="s">
        <v>89</v>
      </c>
      <c r="E335" s="13">
        <f t="shared" si="28"/>
        <v>57144.8</v>
      </c>
      <c r="F335" s="13">
        <f t="shared" si="28"/>
        <v>52584.9</v>
      </c>
      <c r="G335" s="13">
        <f t="shared" si="28"/>
        <v>53453.2</v>
      </c>
      <c r="H335" s="13">
        <f t="shared" si="25"/>
        <v>101.65123447986018</v>
      </c>
      <c r="I335" s="13">
        <f t="shared" si="26"/>
        <v>-3691.600000000006</v>
      </c>
      <c r="J335" s="13">
        <f t="shared" si="27"/>
        <v>93.53991964273214</v>
      </c>
    </row>
    <row r="336" spans="1:10" ht="20.25" customHeight="1">
      <c r="A336" s="82"/>
      <c r="B336" s="82"/>
      <c r="C336" s="31" t="s">
        <v>99</v>
      </c>
      <c r="D336" s="41" t="s">
        <v>100</v>
      </c>
      <c r="E336" s="13">
        <f t="shared" si="28"/>
        <v>476067.5</v>
      </c>
      <c r="F336" s="13">
        <f t="shared" si="28"/>
        <v>104490.3</v>
      </c>
      <c r="G336" s="13">
        <f t="shared" si="28"/>
        <v>108177.6</v>
      </c>
      <c r="H336" s="13">
        <f t="shared" si="25"/>
        <v>103.52884430420815</v>
      </c>
      <c r="I336" s="13">
        <f t="shared" si="26"/>
        <v>-367889.9</v>
      </c>
      <c r="J336" s="13">
        <f t="shared" si="27"/>
        <v>22.723164257169415</v>
      </c>
    </row>
    <row r="337" spans="1:10" ht="20.25" customHeight="1">
      <c r="A337" s="82"/>
      <c r="B337" s="82"/>
      <c r="C337" s="31" t="s">
        <v>101</v>
      </c>
      <c r="D337" s="41" t="s">
        <v>102</v>
      </c>
      <c r="E337" s="13">
        <f t="shared" si="28"/>
        <v>850.7</v>
      </c>
      <c r="F337" s="13">
        <f t="shared" si="28"/>
        <v>720.4</v>
      </c>
      <c r="G337" s="13">
        <f t="shared" si="28"/>
        <v>1194</v>
      </c>
      <c r="H337" s="13">
        <f t="shared" si="25"/>
        <v>165.741254858412</v>
      </c>
      <c r="I337" s="13">
        <f t="shared" si="26"/>
        <v>343.29999999999995</v>
      </c>
      <c r="J337" s="13">
        <f t="shared" si="27"/>
        <v>140.35500176325377</v>
      </c>
    </row>
    <row r="338" spans="1:10" ht="32.25" customHeight="1">
      <c r="A338" s="82"/>
      <c r="B338" s="82"/>
      <c r="C338" s="31" t="s">
        <v>103</v>
      </c>
      <c r="D338" s="41" t="s">
        <v>104</v>
      </c>
      <c r="E338" s="13">
        <f t="shared" si="28"/>
        <v>60898.3</v>
      </c>
      <c r="F338" s="13">
        <f t="shared" si="28"/>
        <v>47385.2</v>
      </c>
      <c r="G338" s="13">
        <f t="shared" si="28"/>
        <v>125021.9</v>
      </c>
      <c r="H338" s="13">
        <f t="shared" si="25"/>
        <v>263.8416636418122</v>
      </c>
      <c r="I338" s="13">
        <f t="shared" si="26"/>
        <v>64123.59999999999</v>
      </c>
      <c r="J338" s="13">
        <f t="shared" si="27"/>
        <v>205.29620695487392</v>
      </c>
    </row>
    <row r="339" spans="1:10" ht="18.75" customHeight="1">
      <c r="A339" s="82"/>
      <c r="B339" s="82"/>
      <c r="C339" s="31" t="s">
        <v>131</v>
      </c>
      <c r="D339" s="41" t="s">
        <v>132</v>
      </c>
      <c r="E339" s="13">
        <f t="shared" si="28"/>
        <v>561800.3</v>
      </c>
      <c r="F339" s="13">
        <f t="shared" si="28"/>
        <v>868772</v>
      </c>
      <c r="G339" s="13">
        <f t="shared" si="28"/>
        <v>768262</v>
      </c>
      <c r="H339" s="13">
        <f t="shared" si="25"/>
        <v>88.43079657263355</v>
      </c>
      <c r="I339" s="13">
        <f t="shared" si="26"/>
        <v>206461.69999999995</v>
      </c>
      <c r="J339" s="13">
        <f t="shared" si="27"/>
        <v>136.75001597542754</v>
      </c>
    </row>
    <row r="340" spans="1:10" ht="18.75" customHeight="1">
      <c r="A340" s="82"/>
      <c r="B340" s="82"/>
      <c r="C340" s="31" t="s">
        <v>93</v>
      </c>
      <c r="D340" s="41" t="s">
        <v>94</v>
      </c>
      <c r="E340" s="13">
        <f t="shared" si="28"/>
        <v>1307567.7</v>
      </c>
      <c r="F340" s="13">
        <f t="shared" si="28"/>
        <v>1496834.3</v>
      </c>
      <c r="G340" s="13">
        <f t="shared" si="28"/>
        <v>1555396.8</v>
      </c>
      <c r="H340" s="13">
        <f t="shared" si="25"/>
        <v>103.91242370648509</v>
      </c>
      <c r="I340" s="13">
        <f t="shared" si="26"/>
        <v>247829.1000000001</v>
      </c>
      <c r="J340" s="13">
        <f t="shared" si="27"/>
        <v>118.95344309896917</v>
      </c>
    </row>
    <row r="341" spans="1:10" ht="18.75" customHeight="1">
      <c r="A341" s="82"/>
      <c r="B341" s="82"/>
      <c r="C341" s="31" t="s">
        <v>133</v>
      </c>
      <c r="D341" s="41" t="s">
        <v>134</v>
      </c>
      <c r="E341" s="13">
        <f t="shared" si="28"/>
        <v>2545609</v>
      </c>
      <c r="F341" s="13">
        <f t="shared" si="28"/>
        <v>2581720.3</v>
      </c>
      <c r="G341" s="13">
        <f t="shared" si="28"/>
        <v>2596688.8</v>
      </c>
      <c r="H341" s="13">
        <f t="shared" si="25"/>
        <v>100.57978782597014</v>
      </c>
      <c r="I341" s="13">
        <f t="shared" si="26"/>
        <v>51079.799999999814</v>
      </c>
      <c r="J341" s="13">
        <f t="shared" si="27"/>
        <v>102.00658467188009</v>
      </c>
    </row>
    <row r="342" spans="1:10" ht="18.75" customHeight="1">
      <c r="A342" s="82"/>
      <c r="B342" s="82"/>
      <c r="C342" s="31" t="s">
        <v>38</v>
      </c>
      <c r="D342" s="41" t="s">
        <v>39</v>
      </c>
      <c r="E342" s="13">
        <f t="shared" si="28"/>
        <v>211820.5</v>
      </c>
      <c r="F342" s="13">
        <f t="shared" si="28"/>
        <v>199061.5</v>
      </c>
      <c r="G342" s="13">
        <f t="shared" si="28"/>
        <v>224456</v>
      </c>
      <c r="H342" s="13">
        <f t="shared" si="25"/>
        <v>112.75711275158682</v>
      </c>
      <c r="I342" s="13">
        <f t="shared" si="26"/>
        <v>12635.5</v>
      </c>
      <c r="J342" s="13">
        <f t="shared" si="27"/>
        <v>105.96519222643701</v>
      </c>
    </row>
    <row r="343" spans="1:10" ht="31.5">
      <c r="A343" s="82"/>
      <c r="B343" s="82"/>
      <c r="C343" s="31" t="s">
        <v>40</v>
      </c>
      <c r="D343" s="41" t="s">
        <v>41</v>
      </c>
      <c r="E343" s="13">
        <f t="shared" si="28"/>
        <v>0</v>
      </c>
      <c r="F343" s="13">
        <f t="shared" si="28"/>
        <v>0</v>
      </c>
      <c r="G343" s="13">
        <f t="shared" si="28"/>
        <v>-0.1</v>
      </c>
      <c r="H343" s="13"/>
      <c r="I343" s="13">
        <f t="shared" si="26"/>
        <v>-0.1</v>
      </c>
      <c r="J343" s="13"/>
    </row>
    <row r="344" spans="1:11" s="2" customFormat="1" ht="20.25" customHeight="1">
      <c r="A344" s="82"/>
      <c r="B344" s="82"/>
      <c r="C344" s="64"/>
      <c r="D344" s="42" t="s">
        <v>139</v>
      </c>
      <c r="E344" s="12">
        <f>SUM(E345:E365)</f>
        <v>2457701.9</v>
      </c>
      <c r="F344" s="12">
        <f>SUM(F345:F365)</f>
        <v>4038740.7</v>
      </c>
      <c r="G344" s="12">
        <f>SUM(G345:G365)</f>
        <v>3868553.3</v>
      </c>
      <c r="H344" s="12">
        <f>G344/F344*100</f>
        <v>95.78612709649816</v>
      </c>
      <c r="I344" s="12">
        <f t="shared" si="26"/>
        <v>1410851.4</v>
      </c>
      <c r="J344" s="12">
        <f aca="true" t="shared" si="29" ref="J344:J375">G344/E344*100</f>
        <v>157.4053102209019</v>
      </c>
      <c r="K344" s="59"/>
    </row>
    <row r="345" spans="1:11" ht="63">
      <c r="A345" s="82"/>
      <c r="B345" s="82"/>
      <c r="C345" s="37" t="s">
        <v>8</v>
      </c>
      <c r="D345" s="50" t="s">
        <v>9</v>
      </c>
      <c r="E345" s="13">
        <f aca="true" t="shared" si="30" ref="E345:G365">SUMIF($C$6:$C$325,$C345,E$6:E$325)</f>
        <v>1373.6</v>
      </c>
      <c r="F345" s="13">
        <f t="shared" si="30"/>
        <v>0</v>
      </c>
      <c r="G345" s="13">
        <f t="shared" si="30"/>
        <v>209.3</v>
      </c>
      <c r="H345" s="13"/>
      <c r="I345" s="13">
        <f t="shared" si="26"/>
        <v>-1164.3</v>
      </c>
      <c r="J345" s="13">
        <f t="shared" si="29"/>
        <v>15.237332556785091</v>
      </c>
      <c r="K345" s="60"/>
    </row>
    <row r="346" spans="1:10" ht="63">
      <c r="A346" s="82"/>
      <c r="B346" s="82"/>
      <c r="C346" s="32" t="s">
        <v>121</v>
      </c>
      <c r="D346" s="40" t="s">
        <v>122</v>
      </c>
      <c r="E346" s="13">
        <f t="shared" si="30"/>
        <v>434381.8</v>
      </c>
      <c r="F346" s="13">
        <f t="shared" si="30"/>
        <v>387733.10000000003</v>
      </c>
      <c r="G346" s="13">
        <f t="shared" si="30"/>
        <v>453467.69999999995</v>
      </c>
      <c r="H346" s="13">
        <f aca="true" t="shared" si="31" ref="H346:H356">G346/F346*100</f>
        <v>116.95356934963766</v>
      </c>
      <c r="I346" s="13">
        <f t="shared" si="26"/>
        <v>19085.899999999965</v>
      </c>
      <c r="J346" s="13">
        <f t="shared" si="29"/>
        <v>104.39380747535922</v>
      </c>
    </row>
    <row r="347" spans="1:10" ht="33" customHeight="1">
      <c r="A347" s="82"/>
      <c r="B347" s="82"/>
      <c r="C347" s="31" t="s">
        <v>123</v>
      </c>
      <c r="D347" s="40" t="s">
        <v>124</v>
      </c>
      <c r="E347" s="13">
        <f t="shared" si="30"/>
        <v>15355.9</v>
      </c>
      <c r="F347" s="13">
        <f t="shared" si="30"/>
        <v>60296.9</v>
      </c>
      <c r="G347" s="13">
        <f t="shared" si="30"/>
        <v>134528.2</v>
      </c>
      <c r="H347" s="13">
        <f t="shared" si="31"/>
        <v>223.1096457695172</v>
      </c>
      <c r="I347" s="13">
        <f t="shared" si="26"/>
        <v>119172.30000000002</v>
      </c>
      <c r="J347" s="13">
        <f t="shared" si="29"/>
        <v>876.0684818213197</v>
      </c>
    </row>
    <row r="348" spans="1:10" ht="18" customHeight="1">
      <c r="A348" s="82"/>
      <c r="B348" s="82"/>
      <c r="C348" s="31" t="s">
        <v>51</v>
      </c>
      <c r="D348" s="40" t="s">
        <v>52</v>
      </c>
      <c r="E348" s="13">
        <f t="shared" si="30"/>
        <v>1957.1000000000001</v>
      </c>
      <c r="F348" s="13">
        <f t="shared" si="30"/>
        <v>316</v>
      </c>
      <c r="G348" s="13">
        <f t="shared" si="30"/>
        <v>1175</v>
      </c>
      <c r="H348" s="13">
        <f t="shared" si="31"/>
        <v>371.83544303797464</v>
      </c>
      <c r="I348" s="13">
        <f t="shared" si="26"/>
        <v>-782.1000000000001</v>
      </c>
      <c r="J348" s="13">
        <f t="shared" si="29"/>
        <v>60.03781104695722</v>
      </c>
    </row>
    <row r="349" spans="1:10" ht="47.25">
      <c r="A349" s="82"/>
      <c r="B349" s="82"/>
      <c r="C349" s="31" t="s">
        <v>10</v>
      </c>
      <c r="D349" s="40" t="s">
        <v>11</v>
      </c>
      <c r="E349" s="13">
        <f t="shared" si="30"/>
        <v>65849.7</v>
      </c>
      <c r="F349" s="13">
        <f t="shared" si="30"/>
        <v>73249.4</v>
      </c>
      <c r="G349" s="13">
        <f t="shared" si="30"/>
        <v>56645</v>
      </c>
      <c r="H349" s="13">
        <f t="shared" si="31"/>
        <v>77.33169145412796</v>
      </c>
      <c r="I349" s="13">
        <f t="shared" si="26"/>
        <v>-9204.699999999997</v>
      </c>
      <c r="J349" s="13">
        <f t="shared" si="29"/>
        <v>86.02165233858318</v>
      </c>
    </row>
    <row r="350" spans="1:13" ht="63">
      <c r="A350" s="82"/>
      <c r="B350" s="82"/>
      <c r="C350" s="31" t="s">
        <v>91</v>
      </c>
      <c r="D350" s="40" t="s">
        <v>92</v>
      </c>
      <c r="E350" s="13">
        <f t="shared" si="30"/>
        <v>81627.8</v>
      </c>
      <c r="F350" s="13">
        <f t="shared" si="30"/>
        <v>77936.5</v>
      </c>
      <c r="G350" s="13">
        <f t="shared" si="30"/>
        <v>65792.1</v>
      </c>
      <c r="H350" s="13">
        <f t="shared" si="31"/>
        <v>84.41757071462024</v>
      </c>
      <c r="I350" s="13">
        <f t="shared" si="26"/>
        <v>-15835.699999999997</v>
      </c>
      <c r="J350" s="13">
        <f t="shared" si="29"/>
        <v>80.60011417678781</v>
      </c>
      <c r="K350" s="61"/>
      <c r="L350" s="61"/>
      <c r="M350" s="61"/>
    </row>
    <row r="351" spans="1:10" ht="94.5">
      <c r="A351" s="82"/>
      <c r="B351" s="82"/>
      <c r="C351" s="31" t="s">
        <v>86</v>
      </c>
      <c r="D351" s="40" t="s">
        <v>87</v>
      </c>
      <c r="E351" s="13">
        <f t="shared" si="30"/>
        <v>2443.6</v>
      </c>
      <c r="F351" s="13">
        <f t="shared" si="30"/>
        <v>1508.6</v>
      </c>
      <c r="G351" s="13">
        <f t="shared" si="30"/>
        <v>5455.3</v>
      </c>
      <c r="H351" s="13">
        <f t="shared" si="31"/>
        <v>361.613416412568</v>
      </c>
      <c r="I351" s="13">
        <f t="shared" si="26"/>
        <v>3011.7000000000003</v>
      </c>
      <c r="J351" s="13">
        <f t="shared" si="29"/>
        <v>223.24848584056315</v>
      </c>
    </row>
    <row r="352" spans="1:12" ht="78.75">
      <c r="A352" s="82"/>
      <c r="B352" s="82"/>
      <c r="C352" s="31" t="s">
        <v>63</v>
      </c>
      <c r="D352" s="45" t="s">
        <v>64</v>
      </c>
      <c r="E352" s="13">
        <f t="shared" si="30"/>
        <v>3764.9</v>
      </c>
      <c r="F352" s="13">
        <f t="shared" si="30"/>
        <v>1573.4</v>
      </c>
      <c r="G352" s="13">
        <f t="shared" si="30"/>
        <v>2693.3</v>
      </c>
      <c r="H352" s="13">
        <f t="shared" si="31"/>
        <v>171.17706876827253</v>
      </c>
      <c r="I352" s="13">
        <f t="shared" si="26"/>
        <v>-1071.6</v>
      </c>
      <c r="J352" s="13">
        <f t="shared" si="29"/>
        <v>71.53709261866186</v>
      </c>
      <c r="K352" s="61"/>
      <c r="L352" s="61"/>
    </row>
    <row r="353" spans="1:10" ht="47.25">
      <c r="A353" s="82"/>
      <c r="B353" s="82"/>
      <c r="C353" s="31" t="s">
        <v>12</v>
      </c>
      <c r="D353" s="40" t="s">
        <v>13</v>
      </c>
      <c r="E353" s="13">
        <f t="shared" si="30"/>
        <v>36784.3</v>
      </c>
      <c r="F353" s="13">
        <f t="shared" si="30"/>
        <v>18949.5</v>
      </c>
      <c r="G353" s="13">
        <f t="shared" si="30"/>
        <v>27522</v>
      </c>
      <c r="H353" s="13">
        <f t="shared" si="31"/>
        <v>145.23866065067682</v>
      </c>
      <c r="I353" s="13">
        <f t="shared" si="26"/>
        <v>-9262.300000000003</v>
      </c>
      <c r="J353" s="13">
        <f t="shared" si="29"/>
        <v>74.81996395201213</v>
      </c>
    </row>
    <row r="354" spans="1:10" ht="78.75">
      <c r="A354" s="82"/>
      <c r="B354" s="82"/>
      <c r="C354" s="32" t="s">
        <v>14</v>
      </c>
      <c r="D354" s="50" t="s">
        <v>15</v>
      </c>
      <c r="E354" s="13">
        <f t="shared" si="30"/>
        <v>193259.7</v>
      </c>
      <c r="F354" s="13">
        <f t="shared" si="30"/>
        <v>120473.5</v>
      </c>
      <c r="G354" s="13">
        <f t="shared" si="30"/>
        <v>89771.6</v>
      </c>
      <c r="H354" s="13">
        <f t="shared" si="31"/>
        <v>74.51564036904382</v>
      </c>
      <c r="I354" s="13">
        <f t="shared" si="26"/>
        <v>-103488.1</v>
      </c>
      <c r="J354" s="13">
        <f t="shared" si="29"/>
        <v>46.45127773664142</v>
      </c>
    </row>
    <row r="355" spans="1:10" ht="18" customHeight="1">
      <c r="A355" s="82"/>
      <c r="B355" s="82"/>
      <c r="C355" s="31" t="s">
        <v>53</v>
      </c>
      <c r="D355" s="41" t="s">
        <v>54</v>
      </c>
      <c r="E355" s="13">
        <f t="shared" si="30"/>
        <v>7379.9</v>
      </c>
      <c r="F355" s="13">
        <f t="shared" si="30"/>
        <v>7741.2</v>
      </c>
      <c r="G355" s="13">
        <f t="shared" si="30"/>
        <v>3933.6000000000004</v>
      </c>
      <c r="H355" s="13">
        <f t="shared" si="31"/>
        <v>50.81382731359479</v>
      </c>
      <c r="I355" s="13">
        <f t="shared" si="26"/>
        <v>-3446.2999999999993</v>
      </c>
      <c r="J355" s="13">
        <f t="shared" si="29"/>
        <v>53.30153525115517</v>
      </c>
    </row>
    <row r="356" spans="1:10" ht="33.75" customHeight="1">
      <c r="A356" s="82"/>
      <c r="B356" s="82"/>
      <c r="C356" s="31" t="s">
        <v>16</v>
      </c>
      <c r="D356" s="41" t="s">
        <v>17</v>
      </c>
      <c r="E356" s="13">
        <f t="shared" si="30"/>
        <v>899161.2</v>
      </c>
      <c r="F356" s="13">
        <f t="shared" si="30"/>
        <v>2716425.3000000003</v>
      </c>
      <c r="G356" s="13">
        <f t="shared" si="30"/>
        <v>2343641.9</v>
      </c>
      <c r="H356" s="13">
        <f t="shared" si="31"/>
        <v>86.27669238686592</v>
      </c>
      <c r="I356" s="13">
        <f t="shared" si="26"/>
        <v>1444480.7</v>
      </c>
      <c r="J356" s="13">
        <f t="shared" si="29"/>
        <v>260.6475790992761</v>
      </c>
    </row>
    <row r="357" spans="1:11" ht="33.75" customHeight="1">
      <c r="A357" s="82"/>
      <c r="B357" s="82"/>
      <c r="C357" s="31" t="s">
        <v>117</v>
      </c>
      <c r="D357" s="41" t="s">
        <v>118</v>
      </c>
      <c r="E357" s="13">
        <f t="shared" si="30"/>
        <v>1836</v>
      </c>
      <c r="F357" s="13">
        <f t="shared" si="30"/>
        <v>0</v>
      </c>
      <c r="G357" s="13">
        <f t="shared" si="30"/>
        <v>0</v>
      </c>
      <c r="H357" s="13"/>
      <c r="I357" s="13">
        <f t="shared" si="26"/>
        <v>-1836</v>
      </c>
      <c r="J357" s="13">
        <f t="shared" si="29"/>
        <v>0</v>
      </c>
      <c r="K357" s="61"/>
    </row>
    <row r="358" spans="1:10" ht="78.75">
      <c r="A358" s="82"/>
      <c r="B358" s="82"/>
      <c r="C358" s="32" t="s">
        <v>65</v>
      </c>
      <c r="D358" s="40" t="s">
        <v>66</v>
      </c>
      <c r="E358" s="13">
        <f t="shared" si="30"/>
        <v>2.4</v>
      </c>
      <c r="F358" s="13">
        <f t="shared" si="30"/>
        <v>0</v>
      </c>
      <c r="G358" s="13">
        <f t="shared" si="30"/>
        <v>41.599999999999994</v>
      </c>
      <c r="H358" s="13"/>
      <c r="I358" s="13">
        <f t="shared" si="26"/>
        <v>39.199999999999996</v>
      </c>
      <c r="J358" s="13">
        <f t="shared" si="29"/>
        <v>1733.3333333333333</v>
      </c>
    </row>
    <row r="359" spans="1:12" ht="78.75">
      <c r="A359" s="82"/>
      <c r="B359" s="82"/>
      <c r="C359" s="31" t="s">
        <v>18</v>
      </c>
      <c r="D359" s="41" t="s">
        <v>19</v>
      </c>
      <c r="E359" s="13">
        <f t="shared" si="30"/>
        <v>117296.20000000001</v>
      </c>
      <c r="F359" s="13">
        <f t="shared" si="30"/>
        <v>87220.5</v>
      </c>
      <c r="G359" s="13">
        <f t="shared" si="30"/>
        <v>53988.9</v>
      </c>
      <c r="H359" s="13">
        <f>G359/F359*100</f>
        <v>61.89932412678212</v>
      </c>
      <c r="I359" s="13">
        <f t="shared" si="26"/>
        <v>-63307.30000000001</v>
      </c>
      <c r="J359" s="13">
        <f t="shared" si="29"/>
        <v>46.02783380876789</v>
      </c>
      <c r="K359" s="61"/>
      <c r="L359" s="61"/>
    </row>
    <row r="360" spans="1:10" ht="47.25">
      <c r="A360" s="82"/>
      <c r="B360" s="82"/>
      <c r="C360" s="32" t="s">
        <v>125</v>
      </c>
      <c r="D360" s="40" t="s">
        <v>126</v>
      </c>
      <c r="E360" s="13">
        <f t="shared" si="30"/>
        <v>72069.4</v>
      </c>
      <c r="F360" s="13">
        <f t="shared" si="30"/>
        <v>65825.2</v>
      </c>
      <c r="G360" s="13">
        <f t="shared" si="30"/>
        <v>70403</v>
      </c>
      <c r="H360" s="13">
        <f>G360/F360*100</f>
        <v>106.9544794394852</v>
      </c>
      <c r="I360" s="13">
        <f t="shared" si="26"/>
        <v>-1666.3999999999942</v>
      </c>
      <c r="J360" s="13">
        <f t="shared" si="29"/>
        <v>97.68778427460198</v>
      </c>
    </row>
    <row r="361" spans="1:12" ht="47.25">
      <c r="A361" s="82"/>
      <c r="B361" s="82"/>
      <c r="C361" s="32" t="s">
        <v>127</v>
      </c>
      <c r="D361" s="40" t="s">
        <v>128</v>
      </c>
      <c r="E361" s="13">
        <f t="shared" si="30"/>
        <v>78756.4</v>
      </c>
      <c r="F361" s="13">
        <f t="shared" si="30"/>
        <v>161665.3</v>
      </c>
      <c r="G361" s="13">
        <f t="shared" si="30"/>
        <v>161665.4</v>
      </c>
      <c r="H361" s="13">
        <f>G361/F361*100</f>
        <v>100.00006185619301</v>
      </c>
      <c r="I361" s="13">
        <f t="shared" si="26"/>
        <v>82909</v>
      </c>
      <c r="J361" s="13">
        <f t="shared" si="29"/>
        <v>205.27271434448502</v>
      </c>
      <c r="K361" s="61"/>
      <c r="L361" s="61"/>
    </row>
    <row r="362" spans="1:13" ht="78.75">
      <c r="A362" s="82"/>
      <c r="B362" s="82"/>
      <c r="C362" s="32" t="s">
        <v>129</v>
      </c>
      <c r="D362" s="40" t="s">
        <v>130</v>
      </c>
      <c r="E362" s="13">
        <f t="shared" si="30"/>
        <v>15469</v>
      </c>
      <c r="F362" s="13">
        <f t="shared" si="30"/>
        <v>35860</v>
      </c>
      <c r="G362" s="13">
        <f t="shared" si="30"/>
        <v>70362.6</v>
      </c>
      <c r="H362" s="13">
        <f>G362/F362*100</f>
        <v>196.21472392638037</v>
      </c>
      <c r="I362" s="13">
        <f t="shared" si="26"/>
        <v>54893.600000000006</v>
      </c>
      <c r="J362" s="13">
        <f t="shared" si="29"/>
        <v>454.8619820285733</v>
      </c>
      <c r="K362" s="61"/>
      <c r="L362" s="61"/>
      <c r="M362" s="61"/>
    </row>
    <row r="363" spans="1:10" ht="18.75" customHeight="1">
      <c r="A363" s="82"/>
      <c r="B363" s="82"/>
      <c r="C363" s="31" t="s">
        <v>20</v>
      </c>
      <c r="D363" s="41" t="s">
        <v>21</v>
      </c>
      <c r="E363" s="13">
        <f t="shared" si="30"/>
        <v>385805.3999999999</v>
      </c>
      <c r="F363" s="13">
        <f t="shared" si="30"/>
        <v>179049.00000000003</v>
      </c>
      <c r="G363" s="13">
        <f t="shared" si="30"/>
        <v>240027.8</v>
      </c>
      <c r="H363" s="13">
        <f>G363/F363*100</f>
        <v>134.05704583661452</v>
      </c>
      <c r="I363" s="13">
        <f t="shared" si="26"/>
        <v>-145777.59999999992</v>
      </c>
      <c r="J363" s="13">
        <f t="shared" si="29"/>
        <v>62.214733127115394</v>
      </c>
    </row>
    <row r="364" spans="1:10" ht="18.75" customHeight="1">
      <c r="A364" s="82"/>
      <c r="B364" s="82"/>
      <c r="C364" s="31" t="s">
        <v>22</v>
      </c>
      <c r="D364" s="41" t="s">
        <v>23</v>
      </c>
      <c r="E364" s="13">
        <f t="shared" si="30"/>
        <v>378.20000000000005</v>
      </c>
      <c r="F364" s="13">
        <f t="shared" si="30"/>
        <v>0</v>
      </c>
      <c r="G364" s="13">
        <f t="shared" si="30"/>
        <v>497.59999999999997</v>
      </c>
      <c r="H364" s="13"/>
      <c r="I364" s="13">
        <f t="shared" si="26"/>
        <v>119.39999999999992</v>
      </c>
      <c r="J364" s="13">
        <f t="shared" si="29"/>
        <v>131.5705975674246</v>
      </c>
    </row>
    <row r="365" spans="1:13" ht="18.75" customHeight="1">
      <c r="A365" s="82"/>
      <c r="B365" s="82"/>
      <c r="C365" s="31" t="s">
        <v>24</v>
      </c>
      <c r="D365" s="41" t="s">
        <v>25</v>
      </c>
      <c r="E365" s="13">
        <f t="shared" si="30"/>
        <v>42749.4</v>
      </c>
      <c r="F365" s="13">
        <f t="shared" si="30"/>
        <v>42917.3</v>
      </c>
      <c r="G365" s="13">
        <f t="shared" si="30"/>
        <v>86731.4</v>
      </c>
      <c r="H365" s="13">
        <f aca="true" t="shared" si="32" ref="H365:H373">G365/F365*100</f>
        <v>202.08960023114219</v>
      </c>
      <c r="I365" s="13">
        <f t="shared" si="26"/>
        <v>43981.99999999999</v>
      </c>
      <c r="J365" s="13">
        <f t="shared" si="29"/>
        <v>202.88331532138463</v>
      </c>
      <c r="K365" s="61"/>
      <c r="L365" s="61"/>
      <c r="M365" s="61"/>
    </row>
    <row r="366" spans="1:10" s="26" customFormat="1" ht="20.25" customHeight="1">
      <c r="A366" s="82"/>
      <c r="B366" s="82"/>
      <c r="C366" s="33"/>
      <c r="D366" s="42" t="s">
        <v>135</v>
      </c>
      <c r="E366" s="12">
        <f>E333+E344</f>
        <v>16928577.246875</v>
      </c>
      <c r="F366" s="12">
        <f>F333+F344</f>
        <v>18731922.8</v>
      </c>
      <c r="G366" s="12">
        <f>G333+G344</f>
        <v>19211411.4</v>
      </c>
      <c r="H366" s="12">
        <f t="shared" si="32"/>
        <v>102.5597404234444</v>
      </c>
      <c r="I366" s="12">
        <f t="shared" si="26"/>
        <v>2282834.1531249993</v>
      </c>
      <c r="J366" s="12">
        <f t="shared" si="29"/>
        <v>113.48509162839665</v>
      </c>
    </row>
    <row r="367" spans="1:10" s="2" customFormat="1" ht="33" customHeight="1">
      <c r="A367" s="82"/>
      <c r="B367" s="82"/>
      <c r="C367" s="33" t="s">
        <v>140</v>
      </c>
      <c r="D367" s="42" t="s">
        <v>154</v>
      </c>
      <c r="E367" s="12">
        <f>SUM(E368:E374)</f>
        <v>15231512.2</v>
      </c>
      <c r="F367" s="12">
        <f>SUM(F368:F374)</f>
        <v>17595964.099999998</v>
      </c>
      <c r="G367" s="12">
        <f>SUM(G368:G374)</f>
        <v>17809812.5</v>
      </c>
      <c r="H367" s="12">
        <f t="shared" si="32"/>
        <v>101.2153264168117</v>
      </c>
      <c r="I367" s="12">
        <f t="shared" si="26"/>
        <v>2578300.3000000007</v>
      </c>
      <c r="J367" s="12">
        <f t="shared" si="29"/>
        <v>116.92740856026103</v>
      </c>
    </row>
    <row r="368" spans="1:10" ht="18.75" customHeight="1">
      <c r="A368" s="82"/>
      <c r="B368" s="82"/>
      <c r="C368" s="31" t="s">
        <v>35</v>
      </c>
      <c r="D368" s="51" t="s">
        <v>36</v>
      </c>
      <c r="E368" s="13">
        <f aca="true" t="shared" si="33" ref="E368:G374">SUMIF($C$6:$C$325,$C368,E$6:E$325)</f>
        <v>1449376.8</v>
      </c>
      <c r="F368" s="71">
        <f t="shared" si="33"/>
        <v>1108359.9</v>
      </c>
      <c r="G368" s="71">
        <f t="shared" si="33"/>
        <v>1109085.6</v>
      </c>
      <c r="H368" s="71">
        <f t="shared" si="32"/>
        <v>100.06547512229558</v>
      </c>
      <c r="I368" s="13">
        <f t="shared" si="26"/>
        <v>-340291.19999999995</v>
      </c>
      <c r="J368" s="13">
        <f t="shared" si="29"/>
        <v>76.52155050363714</v>
      </c>
    </row>
    <row r="369" spans="1:10" ht="33.75" customHeight="1">
      <c r="A369" s="82"/>
      <c r="B369" s="82"/>
      <c r="C369" s="31" t="s">
        <v>26</v>
      </c>
      <c r="D369" s="41" t="s">
        <v>27</v>
      </c>
      <c r="E369" s="13">
        <f t="shared" si="33"/>
        <v>3542449.4</v>
      </c>
      <c r="F369" s="71">
        <f t="shared" si="33"/>
        <v>6049180</v>
      </c>
      <c r="G369" s="71">
        <f t="shared" si="33"/>
        <v>5270760.600000001</v>
      </c>
      <c r="H369" s="71">
        <f t="shared" si="32"/>
        <v>87.13181951933983</v>
      </c>
      <c r="I369" s="13">
        <f t="shared" si="26"/>
        <v>1728311.2000000007</v>
      </c>
      <c r="J369" s="13">
        <f t="shared" si="29"/>
        <v>148.78859243550525</v>
      </c>
    </row>
    <row r="370" spans="1:10" ht="16.5" customHeight="1">
      <c r="A370" s="82"/>
      <c r="B370" s="82"/>
      <c r="C370" s="31" t="s">
        <v>47</v>
      </c>
      <c r="D370" s="41" t="s">
        <v>48</v>
      </c>
      <c r="E370" s="13">
        <f t="shared" si="33"/>
        <v>9109501.1</v>
      </c>
      <c r="F370" s="71">
        <f t="shared" si="33"/>
        <v>9316369.099999998</v>
      </c>
      <c r="G370" s="71">
        <f t="shared" si="33"/>
        <v>9410496.399999997</v>
      </c>
      <c r="H370" s="71">
        <f t="shared" si="32"/>
        <v>101.01034318187328</v>
      </c>
      <c r="I370" s="13">
        <f t="shared" si="26"/>
        <v>300995.299999997</v>
      </c>
      <c r="J370" s="13">
        <f t="shared" si="29"/>
        <v>103.30419082994564</v>
      </c>
    </row>
    <row r="371" spans="1:13" ht="16.5" customHeight="1">
      <c r="A371" s="82"/>
      <c r="B371" s="82"/>
      <c r="C371" s="31" t="s">
        <v>28</v>
      </c>
      <c r="D371" s="41" t="s">
        <v>29</v>
      </c>
      <c r="E371" s="13">
        <f t="shared" si="33"/>
        <v>1192186.7000000002</v>
      </c>
      <c r="F371" s="71">
        <f t="shared" si="33"/>
        <v>1054705.1</v>
      </c>
      <c r="G371" s="71">
        <f t="shared" si="33"/>
        <v>2046907.8</v>
      </c>
      <c r="H371" s="71">
        <f t="shared" si="32"/>
        <v>194.07394540900577</v>
      </c>
      <c r="I371" s="13">
        <f t="shared" si="26"/>
        <v>854721.0999999999</v>
      </c>
      <c r="J371" s="13">
        <f t="shared" si="29"/>
        <v>171.69356108401473</v>
      </c>
      <c r="K371" s="61"/>
      <c r="L371" s="61"/>
      <c r="M371" s="61"/>
    </row>
    <row r="372" spans="1:10" ht="16.5" customHeight="1">
      <c r="A372" s="82"/>
      <c r="B372" s="82"/>
      <c r="C372" s="31" t="s">
        <v>55</v>
      </c>
      <c r="D372" s="41" t="s">
        <v>56</v>
      </c>
      <c r="E372" s="13">
        <f t="shared" si="33"/>
        <v>1574.3</v>
      </c>
      <c r="F372" s="71">
        <f t="shared" si="33"/>
        <v>61373.9</v>
      </c>
      <c r="G372" s="71">
        <f t="shared" si="33"/>
        <v>61606.700000000004</v>
      </c>
      <c r="H372" s="71">
        <f t="shared" si="32"/>
        <v>100.37931433394327</v>
      </c>
      <c r="I372" s="13">
        <f t="shared" si="26"/>
        <v>60032.4</v>
      </c>
      <c r="J372" s="13">
        <f t="shared" si="29"/>
        <v>3913.275741599441</v>
      </c>
    </row>
    <row r="373" spans="1:10" ht="63">
      <c r="A373" s="82"/>
      <c r="B373" s="82"/>
      <c r="C373" s="31" t="s">
        <v>59</v>
      </c>
      <c r="D373" s="52" t="s">
        <v>60</v>
      </c>
      <c r="E373" s="13">
        <f t="shared" si="33"/>
        <v>4325.2</v>
      </c>
      <c r="F373" s="71">
        <f t="shared" si="33"/>
        <v>5976.1</v>
      </c>
      <c r="G373" s="71">
        <f t="shared" si="33"/>
        <v>18828.1</v>
      </c>
      <c r="H373" s="71">
        <f t="shared" si="32"/>
        <v>315.05664229179564</v>
      </c>
      <c r="I373" s="13">
        <f t="shared" si="26"/>
        <v>14502.899999999998</v>
      </c>
      <c r="J373" s="13">
        <f t="shared" si="29"/>
        <v>435.3116618884676</v>
      </c>
    </row>
    <row r="374" spans="1:10" ht="32.25" customHeight="1">
      <c r="A374" s="82"/>
      <c r="B374" s="82"/>
      <c r="C374" s="31" t="s">
        <v>30</v>
      </c>
      <c r="D374" s="41" t="s">
        <v>31</v>
      </c>
      <c r="E374" s="13">
        <f t="shared" si="33"/>
        <v>-67901.29999999999</v>
      </c>
      <c r="F374" s="71">
        <f t="shared" si="33"/>
        <v>0</v>
      </c>
      <c r="G374" s="71">
        <f t="shared" si="33"/>
        <v>-107872.70000000001</v>
      </c>
      <c r="H374" s="71"/>
      <c r="I374" s="13">
        <f t="shared" si="26"/>
        <v>-39971.40000000002</v>
      </c>
      <c r="J374" s="13">
        <f t="shared" si="29"/>
        <v>158.86691418279185</v>
      </c>
    </row>
    <row r="375" spans="1:10" s="68" customFormat="1" ht="22.5" customHeight="1">
      <c r="A375" s="82"/>
      <c r="B375" s="82"/>
      <c r="C375" s="69"/>
      <c r="D375" s="65" t="s">
        <v>141</v>
      </c>
      <c r="E375" s="12">
        <f>E366+E367</f>
        <v>32160089.446875</v>
      </c>
      <c r="F375" s="12">
        <f>F366+F367</f>
        <v>36327886.9</v>
      </c>
      <c r="G375" s="12">
        <f>G366+G367</f>
        <v>37021223.9</v>
      </c>
      <c r="H375" s="12">
        <f>G375/F375*100</f>
        <v>101.9085530680839</v>
      </c>
      <c r="I375" s="12">
        <f t="shared" si="26"/>
        <v>4861134.453125</v>
      </c>
      <c r="J375" s="12">
        <f t="shared" si="29"/>
        <v>115.11542578622198</v>
      </c>
    </row>
    <row r="376" spans="1:8" ht="15.75">
      <c r="A376" s="27"/>
      <c r="B376" s="28"/>
      <c r="C376" s="38"/>
      <c r="D376" s="52"/>
      <c r="E376" s="17"/>
      <c r="F376" s="72"/>
      <c r="G376" s="73"/>
      <c r="H376" s="74"/>
    </row>
    <row r="377" spans="1:7" ht="15.75">
      <c r="A377" s="29"/>
      <c r="B377" s="28"/>
      <c r="C377" s="38"/>
      <c r="D377" s="52"/>
      <c r="E377" s="17"/>
      <c r="F377" s="14"/>
      <c r="G377" s="55"/>
    </row>
    <row r="378" spans="1:7" ht="15.75">
      <c r="A378" s="29"/>
      <c r="B378" s="28"/>
      <c r="C378" s="38"/>
      <c r="D378" s="52"/>
      <c r="E378" s="17"/>
      <c r="F378" s="14"/>
      <c r="G378" s="14"/>
    </row>
    <row r="379" spans="1:7" ht="15.75">
      <c r="A379" s="29"/>
      <c r="B379" s="28"/>
      <c r="C379" s="38"/>
      <c r="D379" s="52"/>
      <c r="E379" s="17"/>
      <c r="F379" s="14"/>
      <c r="G379" s="14"/>
    </row>
    <row r="380" spans="1:7" ht="15.75">
      <c r="A380" s="29"/>
      <c r="B380" s="28"/>
      <c r="C380" s="38"/>
      <c r="D380" s="52"/>
      <c r="E380" s="17"/>
      <c r="F380" s="14"/>
      <c r="G380" s="14"/>
    </row>
    <row r="381" spans="1:7" ht="15.75">
      <c r="A381" s="29"/>
      <c r="B381" s="28"/>
      <c r="C381" s="38"/>
      <c r="D381" s="52"/>
      <c r="E381" s="17"/>
      <c r="F381" s="14"/>
      <c r="G381" s="14"/>
    </row>
    <row r="382" spans="1:7" ht="15.75">
      <c r="A382" s="29"/>
      <c r="B382" s="28"/>
      <c r="C382" s="38"/>
      <c r="D382" s="52"/>
      <c r="E382" s="17"/>
      <c r="F382" s="14"/>
      <c r="G382" s="14"/>
    </row>
    <row r="383" spans="1:7" ht="15.75">
      <c r="A383" s="29"/>
      <c r="B383" s="28"/>
      <c r="C383" s="38"/>
      <c r="D383" s="52"/>
      <c r="E383" s="17"/>
      <c r="F383" s="14"/>
      <c r="G383" s="14"/>
    </row>
    <row r="384" spans="1:7" ht="15.75">
      <c r="A384" s="29"/>
      <c r="B384" s="28"/>
      <c r="C384" s="38"/>
      <c r="D384" s="52"/>
      <c r="E384" s="17"/>
      <c r="F384" s="14"/>
      <c r="G384" s="14"/>
    </row>
    <row r="385" spans="1:7" ht="15.75">
      <c r="A385" s="29"/>
      <c r="B385" s="28"/>
      <c r="C385" s="38"/>
      <c r="D385" s="52"/>
      <c r="E385" s="17"/>
      <c r="F385" s="14"/>
      <c r="G385" s="20"/>
    </row>
    <row r="386" spans="1:7" ht="15.75">
      <c r="A386" s="29"/>
      <c r="B386" s="28"/>
      <c r="C386" s="38"/>
      <c r="D386" s="52"/>
      <c r="E386" s="17"/>
      <c r="F386" s="14"/>
      <c r="G386" s="20"/>
    </row>
    <row r="387" spans="1:7" ht="15.75">
      <c r="A387" s="29"/>
      <c r="B387" s="28"/>
      <c r="C387" s="38"/>
      <c r="D387" s="52"/>
      <c r="E387" s="17"/>
      <c r="F387" s="14"/>
      <c r="G387" s="20"/>
    </row>
    <row r="388" spans="1:7" ht="15.75">
      <c r="A388" s="29"/>
      <c r="B388" s="28"/>
      <c r="C388" s="38"/>
      <c r="D388" s="52"/>
      <c r="E388" s="17"/>
      <c r="F388" s="14"/>
      <c r="G388" s="20"/>
    </row>
    <row r="389" spans="1:7" ht="15.75">
      <c r="A389" s="29"/>
      <c r="B389" s="28"/>
      <c r="C389" s="38"/>
      <c r="D389" s="52"/>
      <c r="E389" s="17"/>
      <c r="F389" s="14"/>
      <c r="G389" s="20"/>
    </row>
    <row r="390" spans="2:7" ht="15.75">
      <c r="B390" s="28"/>
      <c r="C390" s="38"/>
      <c r="D390" s="52"/>
      <c r="E390" s="17"/>
      <c r="F390" s="14"/>
      <c r="G390" s="20"/>
    </row>
    <row r="391" spans="2:7" ht="15.75">
      <c r="B391" s="28"/>
      <c r="C391" s="38"/>
      <c r="D391" s="52"/>
      <c r="E391" s="17"/>
      <c r="F391" s="14"/>
      <c r="G391" s="20"/>
    </row>
    <row r="392" spans="1:7" ht="15.75">
      <c r="A392" s="1"/>
      <c r="B392" s="28"/>
      <c r="C392" s="38"/>
      <c r="D392" s="52"/>
      <c r="E392" s="17"/>
      <c r="F392" s="14"/>
      <c r="G392" s="20"/>
    </row>
    <row r="393" spans="1:7" ht="15.75">
      <c r="A393" s="1"/>
      <c r="B393" s="28"/>
      <c r="C393" s="38"/>
      <c r="D393" s="52"/>
      <c r="E393" s="17"/>
      <c r="F393" s="14"/>
      <c r="G393" s="20"/>
    </row>
    <row r="394" spans="1:7" ht="15.75">
      <c r="A394" s="1"/>
      <c r="B394" s="28"/>
      <c r="C394" s="38"/>
      <c r="D394" s="52"/>
      <c r="E394" s="17"/>
      <c r="F394" s="14"/>
      <c r="G394" s="20"/>
    </row>
    <row r="395" spans="1:7" ht="15.75">
      <c r="A395" s="1"/>
      <c r="B395" s="28"/>
      <c r="C395" s="38"/>
      <c r="D395" s="52"/>
      <c r="E395" s="17"/>
      <c r="F395" s="14"/>
      <c r="G395" s="20"/>
    </row>
    <row r="396" spans="1:7" ht="15.75">
      <c r="A396" s="1"/>
      <c r="B396" s="28"/>
      <c r="C396" s="38"/>
      <c r="D396" s="52"/>
      <c r="E396" s="17"/>
      <c r="F396" s="14"/>
      <c r="G396" s="20"/>
    </row>
    <row r="397" spans="1:7" ht="15.75">
      <c r="A397" s="1"/>
      <c r="B397" s="28"/>
      <c r="C397" s="38"/>
      <c r="D397" s="52"/>
      <c r="E397" s="17"/>
      <c r="F397" s="14"/>
      <c r="G397" s="20"/>
    </row>
    <row r="398" spans="1:7" ht="15.75">
      <c r="A398" s="1"/>
      <c r="B398" s="28"/>
      <c r="C398" s="38"/>
      <c r="D398" s="52"/>
      <c r="E398" s="17"/>
      <c r="F398" s="14"/>
      <c r="G398" s="20"/>
    </row>
    <row r="399" spans="1:7" ht="15.75">
      <c r="A399" s="1"/>
      <c r="B399" s="28"/>
      <c r="C399" s="38"/>
      <c r="D399" s="52"/>
      <c r="E399" s="17"/>
      <c r="F399" s="14"/>
      <c r="G399" s="20"/>
    </row>
    <row r="400" spans="1:7" ht="15.75">
      <c r="A400" s="1"/>
      <c r="B400" s="28"/>
      <c r="C400" s="38"/>
      <c r="D400" s="52"/>
      <c r="E400" s="17"/>
      <c r="F400" s="14"/>
      <c r="G400" s="20"/>
    </row>
    <row r="401" spans="1:7" ht="15.75">
      <c r="A401" s="1"/>
      <c r="B401" s="28"/>
      <c r="C401" s="38"/>
      <c r="D401" s="52"/>
      <c r="E401" s="17"/>
      <c r="F401" s="14"/>
      <c r="G401" s="20"/>
    </row>
    <row r="402" spans="1:7" ht="15.75">
      <c r="A402" s="1"/>
      <c r="B402" s="28"/>
      <c r="C402" s="38"/>
      <c r="D402" s="52"/>
      <c r="E402" s="17"/>
      <c r="F402" s="14"/>
      <c r="G402" s="20"/>
    </row>
    <row r="403" spans="1:7" ht="15.75">
      <c r="A403" s="1"/>
      <c r="B403" s="28"/>
      <c r="C403" s="38"/>
      <c r="D403" s="52"/>
      <c r="E403" s="17"/>
      <c r="F403" s="14"/>
      <c r="G403" s="20"/>
    </row>
    <row r="404" spans="1:7" ht="15.75">
      <c r="A404" s="1"/>
      <c r="B404" s="28"/>
      <c r="C404" s="38"/>
      <c r="D404" s="52"/>
      <c r="E404" s="17"/>
      <c r="F404" s="14"/>
      <c r="G404" s="20"/>
    </row>
    <row r="405" spans="1:7" ht="15.75">
      <c r="A405" s="1"/>
      <c r="B405" s="28"/>
      <c r="C405" s="38"/>
      <c r="D405" s="52"/>
      <c r="E405" s="17"/>
      <c r="F405" s="14"/>
      <c r="G405" s="20"/>
    </row>
    <row r="406" spans="1:7" ht="15.75">
      <c r="A406" s="1"/>
      <c r="B406" s="28"/>
      <c r="C406" s="38"/>
      <c r="D406" s="52"/>
      <c r="E406" s="17"/>
      <c r="F406" s="14"/>
      <c r="G406" s="20"/>
    </row>
    <row r="407" spans="1:7" ht="15.75">
      <c r="A407" s="1"/>
      <c r="B407" s="28"/>
      <c r="C407" s="38"/>
      <c r="D407" s="52"/>
      <c r="E407" s="17"/>
      <c r="F407" s="14"/>
      <c r="G407" s="20"/>
    </row>
    <row r="408" spans="1:7" ht="15.75">
      <c r="A408" s="1"/>
      <c r="B408" s="28"/>
      <c r="C408" s="38"/>
      <c r="D408" s="52"/>
      <c r="E408" s="17"/>
      <c r="F408" s="14"/>
      <c r="G408" s="20"/>
    </row>
    <row r="409" spans="1:7" ht="15.75">
      <c r="A409" s="1"/>
      <c r="B409" s="28"/>
      <c r="C409" s="38"/>
      <c r="D409" s="52"/>
      <c r="E409" s="17"/>
      <c r="F409" s="14"/>
      <c r="G409" s="20"/>
    </row>
    <row r="410" spans="1:7" ht="15.75">
      <c r="A410" s="1"/>
      <c r="B410" s="28"/>
      <c r="C410" s="38"/>
      <c r="D410" s="52"/>
      <c r="E410" s="17"/>
      <c r="F410" s="14"/>
      <c r="G410" s="20"/>
    </row>
    <row r="411" spans="1:7" ht="15.75">
      <c r="A411" s="1"/>
      <c r="B411" s="28"/>
      <c r="C411" s="38"/>
      <c r="D411" s="52"/>
      <c r="E411" s="17"/>
      <c r="F411" s="14"/>
      <c r="G411" s="20"/>
    </row>
    <row r="412" spans="1:7" ht="15.75">
      <c r="A412" s="1"/>
      <c r="B412" s="28"/>
      <c r="C412" s="38"/>
      <c r="D412" s="52"/>
      <c r="E412" s="17"/>
      <c r="F412" s="14"/>
      <c r="G412" s="20"/>
    </row>
    <row r="413" spans="1:7" ht="15.75">
      <c r="A413" s="1"/>
      <c r="B413" s="28"/>
      <c r="C413" s="38"/>
      <c r="D413" s="52"/>
      <c r="E413" s="17"/>
      <c r="F413" s="14"/>
      <c r="G413" s="20"/>
    </row>
    <row r="414" spans="1:7" ht="15.75">
      <c r="A414" s="1"/>
      <c r="B414" s="28"/>
      <c r="C414" s="38"/>
      <c r="D414" s="52"/>
      <c r="E414" s="17"/>
      <c r="F414" s="14"/>
      <c r="G414" s="20"/>
    </row>
    <row r="415" spans="1:7" ht="15.75">
      <c r="A415" s="1"/>
      <c r="B415" s="28"/>
      <c r="C415" s="38"/>
      <c r="D415" s="52"/>
      <c r="E415" s="17"/>
      <c r="F415" s="14"/>
      <c r="G415" s="20"/>
    </row>
    <row r="416" spans="1:7" ht="15.75">
      <c r="A416" s="1"/>
      <c r="B416" s="28"/>
      <c r="C416" s="38"/>
      <c r="D416" s="52"/>
      <c r="E416" s="17"/>
      <c r="F416" s="14"/>
      <c r="G416" s="20"/>
    </row>
    <row r="417" spans="1:7" ht="15.75">
      <c r="A417" s="1"/>
      <c r="B417" s="28"/>
      <c r="C417" s="38"/>
      <c r="D417" s="52"/>
      <c r="E417" s="17"/>
      <c r="F417" s="14"/>
      <c r="G417" s="20"/>
    </row>
    <row r="418" spans="1:7" ht="15.75">
      <c r="A418" s="1"/>
      <c r="B418" s="28"/>
      <c r="C418" s="38"/>
      <c r="D418" s="52"/>
      <c r="E418" s="17"/>
      <c r="F418" s="14"/>
      <c r="G418" s="20"/>
    </row>
    <row r="419" spans="1:7" ht="15.75">
      <c r="A419" s="1"/>
      <c r="B419" s="28"/>
      <c r="C419" s="38"/>
      <c r="D419" s="52"/>
      <c r="E419" s="17"/>
      <c r="F419" s="14"/>
      <c r="G419" s="20"/>
    </row>
    <row r="420" spans="1:7" ht="15.75">
      <c r="A420" s="1"/>
      <c r="B420" s="28"/>
      <c r="C420" s="38"/>
      <c r="D420" s="52"/>
      <c r="E420" s="17"/>
      <c r="F420" s="14"/>
      <c r="G420" s="20"/>
    </row>
    <row r="421" spans="1:7" ht="15.75">
      <c r="A421" s="1"/>
      <c r="B421" s="28"/>
      <c r="C421" s="38"/>
      <c r="D421" s="52"/>
      <c r="E421" s="17"/>
      <c r="F421" s="14"/>
      <c r="G421" s="20"/>
    </row>
    <row r="422" spans="1:7" ht="15.75">
      <c r="A422" s="1"/>
      <c r="B422" s="28"/>
      <c r="C422" s="38"/>
      <c r="D422" s="52"/>
      <c r="E422" s="17"/>
      <c r="F422" s="14"/>
      <c r="G422" s="20"/>
    </row>
    <row r="423" spans="1:7" ht="15.75">
      <c r="A423" s="1"/>
      <c r="B423" s="28"/>
      <c r="C423" s="38"/>
      <c r="D423" s="52"/>
      <c r="E423" s="17"/>
      <c r="F423" s="14"/>
      <c r="G423" s="20"/>
    </row>
    <row r="424" spans="1:7" ht="15.75">
      <c r="A424" s="1"/>
      <c r="B424" s="28"/>
      <c r="C424" s="38"/>
      <c r="D424" s="52"/>
      <c r="E424" s="17"/>
      <c r="F424" s="14"/>
      <c r="G424" s="20"/>
    </row>
    <row r="425" spans="1:7" ht="15.75">
      <c r="A425" s="1"/>
      <c r="B425" s="28"/>
      <c r="C425" s="38"/>
      <c r="D425" s="52"/>
      <c r="E425" s="17"/>
      <c r="F425" s="14"/>
      <c r="G425" s="20"/>
    </row>
    <row r="426" spans="1:7" ht="15.75">
      <c r="A426" s="1"/>
      <c r="B426" s="28"/>
      <c r="C426" s="38"/>
      <c r="D426" s="52"/>
      <c r="E426" s="17"/>
      <c r="F426" s="14"/>
      <c r="G426" s="20"/>
    </row>
    <row r="427" spans="1:7" ht="15.75">
      <c r="A427" s="1"/>
      <c r="B427" s="28"/>
      <c r="C427" s="38"/>
      <c r="D427" s="52"/>
      <c r="E427" s="17"/>
      <c r="F427" s="14"/>
      <c r="G427" s="20"/>
    </row>
    <row r="428" spans="1:7" ht="15.75">
      <c r="A428" s="1"/>
      <c r="B428" s="28"/>
      <c r="C428" s="38"/>
      <c r="D428" s="52"/>
      <c r="E428" s="17"/>
      <c r="F428" s="14"/>
      <c r="G428" s="20"/>
    </row>
    <row r="429" spans="1:7" ht="15.75">
      <c r="A429" s="1"/>
      <c r="B429" s="28"/>
      <c r="C429" s="38"/>
      <c r="D429" s="52"/>
      <c r="E429" s="17"/>
      <c r="F429" s="14"/>
      <c r="G429" s="20"/>
    </row>
    <row r="430" spans="1:7" ht="15.75">
      <c r="A430" s="1"/>
      <c r="B430" s="28"/>
      <c r="C430" s="38"/>
      <c r="D430" s="52"/>
      <c r="E430" s="17"/>
      <c r="F430" s="14"/>
      <c r="G430" s="20"/>
    </row>
    <row r="431" spans="1:7" ht="15.75">
      <c r="A431" s="1"/>
      <c r="B431" s="28"/>
      <c r="C431" s="38"/>
      <c r="D431" s="52"/>
      <c r="E431" s="17"/>
      <c r="F431" s="14"/>
      <c r="G431" s="20"/>
    </row>
    <row r="432" spans="1:7" ht="15.75">
      <c r="A432" s="1"/>
      <c r="B432" s="28"/>
      <c r="C432" s="38"/>
      <c r="D432" s="52"/>
      <c r="E432" s="17"/>
      <c r="F432" s="14"/>
      <c r="G432" s="20"/>
    </row>
    <row r="433" spans="1:7" ht="15.75">
      <c r="A433" s="1"/>
      <c r="B433" s="28"/>
      <c r="C433" s="38"/>
      <c r="D433" s="52"/>
      <c r="E433" s="17"/>
      <c r="F433" s="14"/>
      <c r="G433" s="20"/>
    </row>
    <row r="434" spans="1:7" ht="15.75">
      <c r="A434" s="1"/>
      <c r="B434" s="28"/>
      <c r="C434" s="38"/>
      <c r="D434" s="52"/>
      <c r="E434" s="17"/>
      <c r="F434" s="14"/>
      <c r="G434" s="20"/>
    </row>
    <row r="435" spans="1:7" ht="15.75">
      <c r="A435" s="1"/>
      <c r="B435" s="28"/>
      <c r="C435" s="38"/>
      <c r="D435" s="52"/>
      <c r="E435" s="17"/>
      <c r="F435" s="14"/>
      <c r="G435" s="20"/>
    </row>
    <row r="436" spans="1:7" ht="15.75">
      <c r="A436" s="1"/>
      <c r="B436" s="28"/>
      <c r="C436" s="38"/>
      <c r="D436" s="52"/>
      <c r="E436" s="17"/>
      <c r="F436" s="14"/>
      <c r="G436" s="20"/>
    </row>
    <row r="437" spans="1:7" ht="15.75">
      <c r="A437" s="1"/>
      <c r="B437" s="28"/>
      <c r="C437" s="38"/>
      <c r="D437" s="52"/>
      <c r="E437" s="17"/>
      <c r="F437" s="14"/>
      <c r="G437" s="20"/>
    </row>
    <row r="438" spans="1:7" ht="15.75">
      <c r="A438" s="1"/>
      <c r="B438" s="28"/>
      <c r="C438" s="38"/>
      <c r="D438" s="52"/>
      <c r="E438" s="17"/>
      <c r="F438" s="14"/>
      <c r="G438" s="20"/>
    </row>
    <row r="439" spans="1:7" ht="15.75">
      <c r="A439" s="1"/>
      <c r="B439" s="28"/>
      <c r="C439" s="38"/>
      <c r="D439" s="52"/>
      <c r="E439" s="17"/>
      <c r="F439" s="14"/>
      <c r="G439" s="20"/>
    </row>
    <row r="440" spans="1:7" ht="15.75">
      <c r="A440" s="1"/>
      <c r="B440" s="28"/>
      <c r="C440" s="38"/>
      <c r="D440" s="52"/>
      <c r="E440" s="17"/>
      <c r="F440" s="14"/>
      <c r="G440" s="20"/>
    </row>
    <row r="441" spans="1:7" ht="15.75">
      <c r="A441" s="1"/>
      <c r="B441" s="28"/>
      <c r="C441" s="38"/>
      <c r="D441" s="53"/>
      <c r="E441" s="17"/>
      <c r="F441" s="14"/>
      <c r="G441" s="20"/>
    </row>
    <row r="442" spans="1:7" ht="15.75">
      <c r="A442" s="1"/>
      <c r="B442" s="28"/>
      <c r="C442" s="38"/>
      <c r="D442" s="53"/>
      <c r="E442" s="17"/>
      <c r="F442" s="14"/>
      <c r="G442" s="20"/>
    </row>
    <row r="443" spans="1:7" ht="15.75">
      <c r="A443" s="1"/>
      <c r="B443" s="28"/>
      <c r="C443" s="38"/>
      <c r="D443" s="53"/>
      <c r="E443" s="17"/>
      <c r="F443" s="14"/>
      <c r="G443" s="20"/>
    </row>
    <row r="444" spans="1:7" ht="15.75">
      <c r="A444" s="1"/>
      <c r="B444" s="28"/>
      <c r="C444" s="38"/>
      <c r="D444" s="53"/>
      <c r="E444" s="17"/>
      <c r="F444" s="14"/>
      <c r="G444" s="20"/>
    </row>
    <row r="445" spans="1:7" ht="15.75">
      <c r="A445" s="1"/>
      <c r="B445" s="28"/>
      <c r="C445" s="38"/>
      <c r="D445" s="53"/>
      <c r="E445" s="17"/>
      <c r="F445" s="14"/>
      <c r="G445" s="20"/>
    </row>
    <row r="446" spans="1:7" ht="15.75">
      <c r="A446" s="1"/>
      <c r="B446" s="28"/>
      <c r="C446" s="38"/>
      <c r="D446" s="53"/>
      <c r="E446" s="17"/>
      <c r="F446" s="14"/>
      <c r="G446" s="20"/>
    </row>
    <row r="447" spans="1:7" ht="15.75">
      <c r="A447" s="1"/>
      <c r="B447" s="28"/>
      <c r="C447" s="38"/>
      <c r="D447" s="53"/>
      <c r="E447" s="17"/>
      <c r="F447" s="14"/>
      <c r="G447" s="20"/>
    </row>
    <row r="448" spans="1:7" ht="15.75">
      <c r="A448" s="1"/>
      <c r="B448" s="28"/>
      <c r="C448" s="38"/>
      <c r="D448" s="53"/>
      <c r="E448" s="17"/>
      <c r="F448" s="14"/>
      <c r="G448" s="20"/>
    </row>
    <row r="449" spans="1:7" ht="15.75">
      <c r="A449" s="1"/>
      <c r="B449" s="28"/>
      <c r="C449" s="38"/>
      <c r="D449" s="53"/>
      <c r="E449" s="17"/>
      <c r="F449" s="14"/>
      <c r="G449" s="20"/>
    </row>
    <row r="450" spans="1:7" ht="15.75">
      <c r="A450" s="1"/>
      <c r="B450" s="28"/>
      <c r="C450" s="38"/>
      <c r="D450" s="53"/>
      <c r="E450" s="17"/>
      <c r="F450" s="14"/>
      <c r="G450" s="20"/>
    </row>
    <row r="451" spans="1:7" ht="15.75">
      <c r="A451" s="1"/>
      <c r="B451" s="28"/>
      <c r="C451" s="38"/>
      <c r="D451" s="53"/>
      <c r="E451" s="17"/>
      <c r="F451" s="14"/>
      <c r="G451" s="20"/>
    </row>
    <row r="452" spans="1:7" ht="15.75">
      <c r="A452" s="1"/>
      <c r="B452" s="28"/>
      <c r="C452" s="38"/>
      <c r="D452" s="53"/>
      <c r="E452" s="17"/>
      <c r="F452" s="14"/>
      <c r="G452" s="20"/>
    </row>
    <row r="453" spans="1:7" ht="15.75">
      <c r="A453" s="1"/>
      <c r="B453" s="28"/>
      <c r="C453" s="38"/>
      <c r="D453" s="53"/>
      <c r="E453" s="17"/>
      <c r="F453" s="14"/>
      <c r="G453" s="20"/>
    </row>
    <row r="454" spans="1:7" ht="15.75">
      <c r="A454" s="1"/>
      <c r="B454" s="28"/>
      <c r="C454" s="38"/>
      <c r="D454" s="53"/>
      <c r="E454" s="17"/>
      <c r="F454" s="14"/>
      <c r="G454" s="20"/>
    </row>
    <row r="455" spans="1:7" ht="15.75">
      <c r="A455" s="1"/>
      <c r="B455" s="28"/>
      <c r="C455" s="38"/>
      <c r="D455" s="53"/>
      <c r="E455" s="17"/>
      <c r="F455" s="14"/>
      <c r="G455" s="20"/>
    </row>
    <row r="456" spans="1:7" ht="15.75">
      <c r="A456" s="1"/>
      <c r="B456" s="28"/>
      <c r="C456" s="38"/>
      <c r="D456" s="53"/>
      <c r="E456" s="17"/>
      <c r="F456" s="14"/>
      <c r="G456" s="20"/>
    </row>
    <row r="457" spans="1:7" ht="15.75">
      <c r="A457" s="1"/>
      <c r="B457" s="28"/>
      <c r="C457" s="38"/>
      <c r="D457" s="53"/>
      <c r="E457" s="17"/>
      <c r="F457" s="14"/>
      <c r="G457" s="20"/>
    </row>
    <row r="458" spans="1:7" ht="15.75">
      <c r="A458" s="1"/>
      <c r="B458" s="28"/>
      <c r="C458" s="38"/>
      <c r="D458" s="53"/>
      <c r="E458" s="17"/>
      <c r="F458" s="14"/>
      <c r="G458" s="20"/>
    </row>
    <row r="459" spans="1:7" ht="15.75">
      <c r="A459" s="1"/>
      <c r="B459" s="28"/>
      <c r="C459" s="38"/>
      <c r="D459" s="53"/>
      <c r="E459" s="17"/>
      <c r="F459" s="14"/>
      <c r="G459" s="20"/>
    </row>
    <row r="460" spans="1:7" ht="15.75">
      <c r="A460" s="1"/>
      <c r="B460" s="28"/>
      <c r="C460" s="38"/>
      <c r="D460" s="53"/>
      <c r="E460" s="17"/>
      <c r="F460" s="14"/>
      <c r="G460" s="20"/>
    </row>
    <row r="461" spans="1:7" ht="15.75">
      <c r="A461" s="1"/>
      <c r="B461" s="28"/>
      <c r="C461" s="38"/>
      <c r="D461" s="53"/>
      <c r="E461" s="17"/>
      <c r="F461" s="14"/>
      <c r="G461" s="20"/>
    </row>
    <row r="462" spans="1:7" ht="15.75">
      <c r="A462" s="1"/>
      <c r="B462" s="28"/>
      <c r="C462" s="38"/>
      <c r="D462" s="53"/>
      <c r="E462" s="17"/>
      <c r="F462" s="14"/>
      <c r="G462" s="20"/>
    </row>
    <row r="463" spans="1:7" ht="15.75">
      <c r="A463" s="1"/>
      <c r="B463" s="28"/>
      <c r="C463" s="38"/>
      <c r="D463" s="53"/>
      <c r="E463" s="17"/>
      <c r="F463" s="14"/>
      <c r="G463" s="20"/>
    </row>
    <row r="464" spans="1:7" ht="15.75">
      <c r="A464" s="1"/>
      <c r="B464" s="28"/>
      <c r="C464" s="38"/>
      <c r="D464" s="53"/>
      <c r="E464" s="17"/>
      <c r="F464" s="14"/>
      <c r="G464" s="20"/>
    </row>
    <row r="465" spans="1:7" ht="15.75">
      <c r="A465" s="1"/>
      <c r="B465" s="28"/>
      <c r="C465" s="38"/>
      <c r="D465" s="53"/>
      <c r="E465" s="17"/>
      <c r="F465" s="14"/>
      <c r="G465" s="20"/>
    </row>
    <row r="466" spans="1:7" ht="15.75">
      <c r="A466" s="1"/>
      <c r="B466" s="28"/>
      <c r="C466" s="38"/>
      <c r="D466" s="53"/>
      <c r="E466" s="17"/>
      <c r="F466" s="14"/>
      <c r="G466" s="20"/>
    </row>
    <row r="467" spans="1:7" ht="15.75">
      <c r="A467" s="1"/>
      <c r="B467" s="28"/>
      <c r="C467" s="38"/>
      <c r="D467" s="53"/>
      <c r="E467" s="17"/>
      <c r="F467" s="14"/>
      <c r="G467" s="20"/>
    </row>
    <row r="468" spans="1:7" ht="15.75">
      <c r="A468" s="1"/>
      <c r="B468" s="28"/>
      <c r="C468" s="38"/>
      <c r="D468" s="53"/>
      <c r="E468" s="17"/>
      <c r="F468" s="14"/>
      <c r="G468" s="20"/>
    </row>
    <row r="469" spans="1:7" ht="15.75">
      <c r="A469" s="1"/>
      <c r="B469" s="28"/>
      <c r="C469" s="38"/>
      <c r="D469" s="53"/>
      <c r="E469" s="17"/>
      <c r="F469" s="14"/>
      <c r="G469" s="20"/>
    </row>
    <row r="470" spans="1:7" ht="15.75">
      <c r="A470" s="1"/>
      <c r="B470" s="28"/>
      <c r="C470" s="38"/>
      <c r="D470" s="53"/>
      <c r="E470" s="17"/>
      <c r="F470" s="14"/>
      <c r="G470" s="20"/>
    </row>
    <row r="471" spans="1:7" ht="15.75">
      <c r="A471" s="1"/>
      <c r="B471" s="28"/>
      <c r="C471" s="38"/>
      <c r="D471" s="53"/>
      <c r="E471" s="17"/>
      <c r="F471" s="14"/>
      <c r="G471" s="20"/>
    </row>
    <row r="472" spans="1:7" ht="15.75">
      <c r="A472" s="1"/>
      <c r="B472" s="28"/>
      <c r="C472" s="38"/>
      <c r="D472" s="53"/>
      <c r="E472" s="17"/>
      <c r="F472" s="14"/>
      <c r="G472" s="20"/>
    </row>
    <row r="473" spans="1:7" ht="15.75">
      <c r="A473" s="1"/>
      <c r="B473" s="28"/>
      <c r="C473" s="38"/>
      <c r="D473" s="53"/>
      <c r="E473" s="17"/>
      <c r="F473" s="14"/>
      <c r="G473" s="20"/>
    </row>
    <row r="474" spans="1:7" ht="15.75">
      <c r="A474" s="1"/>
      <c r="B474" s="28"/>
      <c r="C474" s="38"/>
      <c r="D474" s="53"/>
      <c r="E474" s="17"/>
      <c r="F474" s="14"/>
      <c r="G474" s="20"/>
    </row>
    <row r="475" spans="1:7" ht="15.75">
      <c r="A475" s="1"/>
      <c r="B475" s="28"/>
      <c r="C475" s="38"/>
      <c r="D475" s="53"/>
      <c r="E475" s="17"/>
      <c r="F475" s="14"/>
      <c r="G475" s="20"/>
    </row>
    <row r="476" spans="1:7" ht="15.75">
      <c r="A476" s="1"/>
      <c r="B476" s="28"/>
      <c r="C476" s="38"/>
      <c r="D476" s="53"/>
      <c r="E476" s="17"/>
      <c r="F476" s="14"/>
      <c r="G476" s="20"/>
    </row>
    <row r="477" spans="1:7" ht="15.75">
      <c r="A477" s="1"/>
      <c r="B477" s="28"/>
      <c r="C477" s="38"/>
      <c r="D477" s="53"/>
      <c r="E477" s="17"/>
      <c r="F477" s="14"/>
      <c r="G477" s="20"/>
    </row>
    <row r="478" spans="1:7" ht="15.75">
      <c r="A478" s="1"/>
      <c r="B478" s="28"/>
      <c r="C478" s="38"/>
      <c r="D478" s="53"/>
      <c r="E478" s="17"/>
      <c r="F478" s="14"/>
      <c r="G478" s="20"/>
    </row>
    <row r="479" spans="1:7" ht="15.75">
      <c r="A479" s="1"/>
      <c r="B479" s="28"/>
      <c r="C479" s="38"/>
      <c r="D479" s="53"/>
      <c r="E479" s="17"/>
      <c r="F479" s="14"/>
      <c r="G479" s="20"/>
    </row>
    <row r="480" spans="1:7" ht="15.75">
      <c r="A480" s="1"/>
      <c r="B480" s="28"/>
      <c r="C480" s="38"/>
      <c r="D480" s="53"/>
      <c r="E480" s="17"/>
      <c r="F480" s="14"/>
      <c r="G480" s="20"/>
    </row>
    <row r="481" spans="1:7" ht="15.75">
      <c r="A481" s="1"/>
      <c r="B481" s="28"/>
      <c r="C481" s="38"/>
      <c r="D481" s="53"/>
      <c r="E481" s="17"/>
      <c r="F481" s="14"/>
      <c r="G481" s="20"/>
    </row>
    <row r="482" spans="1:7" ht="15.75">
      <c r="A482" s="1"/>
      <c r="B482" s="28"/>
      <c r="C482" s="38"/>
      <c r="D482" s="53"/>
      <c r="E482" s="17"/>
      <c r="F482" s="14"/>
      <c r="G482" s="20"/>
    </row>
    <row r="483" spans="1:7" ht="15.75">
      <c r="A483" s="1"/>
      <c r="B483" s="28"/>
      <c r="C483" s="38"/>
      <c r="D483" s="53"/>
      <c r="E483" s="17"/>
      <c r="F483" s="14"/>
      <c r="G483" s="20"/>
    </row>
    <row r="484" spans="1:7" ht="15.75">
      <c r="A484" s="1"/>
      <c r="B484" s="28"/>
      <c r="C484" s="38"/>
      <c r="D484" s="53"/>
      <c r="E484" s="17"/>
      <c r="F484" s="14"/>
      <c r="G484" s="20"/>
    </row>
    <row r="485" spans="1:7" ht="15.75">
      <c r="A485" s="1"/>
      <c r="B485" s="28"/>
      <c r="C485" s="38"/>
      <c r="D485" s="53"/>
      <c r="E485" s="17"/>
      <c r="F485" s="14"/>
      <c r="G485" s="20"/>
    </row>
    <row r="486" spans="1:7" ht="15.75">
      <c r="A486" s="1"/>
      <c r="B486" s="28"/>
      <c r="C486" s="38"/>
      <c r="D486" s="53"/>
      <c r="E486" s="17"/>
      <c r="F486" s="14"/>
      <c r="G486" s="20"/>
    </row>
    <row r="487" spans="1:7" ht="15.75">
      <c r="A487" s="1"/>
      <c r="B487" s="28"/>
      <c r="C487" s="38"/>
      <c r="D487" s="53"/>
      <c r="E487" s="17"/>
      <c r="F487" s="14"/>
      <c r="G487" s="20"/>
    </row>
    <row r="488" spans="1:7" ht="15.75">
      <c r="A488" s="1"/>
      <c r="B488" s="28"/>
      <c r="C488" s="38"/>
      <c r="D488" s="53"/>
      <c r="E488" s="17"/>
      <c r="F488" s="14"/>
      <c r="G488" s="20"/>
    </row>
    <row r="489" spans="1:7" ht="15.75">
      <c r="A489" s="1"/>
      <c r="B489" s="28"/>
      <c r="C489" s="38"/>
      <c r="D489" s="53"/>
      <c r="E489" s="17"/>
      <c r="F489" s="14"/>
      <c r="G489" s="20"/>
    </row>
    <row r="490" spans="1:7" ht="15.75">
      <c r="A490" s="1"/>
      <c r="B490" s="28"/>
      <c r="C490" s="38"/>
      <c r="D490" s="53"/>
      <c r="E490" s="17"/>
      <c r="F490" s="14"/>
      <c r="G490" s="20"/>
    </row>
    <row r="491" spans="1:7" ht="15.75">
      <c r="A491" s="1"/>
      <c r="B491" s="28"/>
      <c r="C491" s="38"/>
      <c r="D491" s="53"/>
      <c r="E491" s="17"/>
      <c r="F491" s="14"/>
      <c r="G491" s="20"/>
    </row>
    <row r="492" spans="1:7" ht="15.75">
      <c r="A492" s="1"/>
      <c r="B492" s="28"/>
      <c r="C492" s="38"/>
      <c r="D492" s="53"/>
      <c r="E492" s="17"/>
      <c r="F492" s="14"/>
      <c r="G492" s="20"/>
    </row>
    <row r="493" spans="1:7" ht="15.75">
      <c r="A493" s="1"/>
      <c r="B493" s="28"/>
      <c r="C493" s="38"/>
      <c r="D493" s="53"/>
      <c r="E493" s="17"/>
      <c r="F493" s="14"/>
      <c r="G493" s="20"/>
    </row>
    <row r="494" spans="1:7" ht="15.75">
      <c r="A494" s="1"/>
      <c r="B494" s="28"/>
      <c r="C494" s="38"/>
      <c r="D494" s="53"/>
      <c r="E494" s="17"/>
      <c r="F494" s="14"/>
      <c r="G494" s="20"/>
    </row>
    <row r="495" spans="1:7" ht="15.75">
      <c r="A495" s="1"/>
      <c r="B495" s="28"/>
      <c r="C495" s="38"/>
      <c r="D495" s="53"/>
      <c r="E495" s="17"/>
      <c r="F495" s="14"/>
      <c r="G495" s="20"/>
    </row>
    <row r="496" spans="1:7" ht="15.75">
      <c r="A496" s="1"/>
      <c r="B496" s="28"/>
      <c r="C496" s="38"/>
      <c r="D496" s="53"/>
      <c r="E496" s="17"/>
      <c r="F496" s="14"/>
      <c r="G496" s="20"/>
    </row>
    <row r="497" spans="1:7" ht="15.75">
      <c r="A497" s="1"/>
      <c r="B497" s="28"/>
      <c r="C497" s="38"/>
      <c r="D497" s="53"/>
      <c r="E497" s="17"/>
      <c r="F497" s="14"/>
      <c r="G497" s="20"/>
    </row>
    <row r="498" spans="1:7" ht="15.75">
      <c r="A498" s="1"/>
      <c r="B498" s="28"/>
      <c r="C498" s="38"/>
      <c r="D498" s="53"/>
      <c r="E498" s="17"/>
      <c r="F498" s="14"/>
      <c r="G498" s="20"/>
    </row>
    <row r="499" spans="1:7" ht="15.75">
      <c r="A499" s="1"/>
      <c r="B499" s="28"/>
      <c r="C499" s="38"/>
      <c r="D499" s="53"/>
      <c r="E499" s="17"/>
      <c r="F499" s="14"/>
      <c r="G499" s="20"/>
    </row>
    <row r="500" spans="1:7" ht="15.75">
      <c r="A500" s="1"/>
      <c r="B500" s="28"/>
      <c r="C500" s="38"/>
      <c r="D500" s="53"/>
      <c r="E500" s="17"/>
      <c r="F500" s="14"/>
      <c r="G500" s="20"/>
    </row>
    <row r="501" spans="1:7" ht="15.75">
      <c r="A501" s="1"/>
      <c r="B501" s="28"/>
      <c r="C501" s="38"/>
      <c r="D501" s="53"/>
      <c r="E501" s="17"/>
      <c r="F501" s="14"/>
      <c r="G501" s="20"/>
    </row>
    <row r="502" spans="1:7" ht="15.75">
      <c r="A502" s="1"/>
      <c r="B502" s="28"/>
      <c r="C502" s="38"/>
      <c r="D502" s="53"/>
      <c r="E502" s="17"/>
      <c r="F502" s="14"/>
      <c r="G502" s="20"/>
    </row>
    <row r="503" spans="1:7" ht="15.75">
      <c r="A503" s="1"/>
      <c r="B503" s="28"/>
      <c r="C503" s="38"/>
      <c r="D503" s="53"/>
      <c r="E503" s="17"/>
      <c r="F503" s="14"/>
      <c r="G503" s="20"/>
    </row>
    <row r="504" spans="1:7" ht="15.75">
      <c r="A504" s="1"/>
      <c r="B504" s="28"/>
      <c r="C504" s="38"/>
      <c r="D504" s="53"/>
      <c r="E504" s="17"/>
      <c r="F504" s="14"/>
      <c r="G504" s="20"/>
    </row>
    <row r="505" spans="1:7" ht="15.75">
      <c r="A505" s="1"/>
      <c r="B505" s="28"/>
      <c r="C505" s="38"/>
      <c r="D505" s="53"/>
      <c r="E505" s="17"/>
      <c r="F505" s="14"/>
      <c r="G505" s="20"/>
    </row>
    <row r="506" spans="1:7" ht="15.75">
      <c r="A506" s="1"/>
      <c r="B506" s="28"/>
      <c r="C506" s="38"/>
      <c r="D506" s="53"/>
      <c r="E506" s="17"/>
      <c r="F506" s="14"/>
      <c r="G506" s="20"/>
    </row>
    <row r="507" spans="1:7" ht="15.75">
      <c r="A507" s="1"/>
      <c r="B507" s="28"/>
      <c r="C507" s="38"/>
      <c r="D507" s="53"/>
      <c r="E507" s="17"/>
      <c r="F507" s="14"/>
      <c r="G507" s="20"/>
    </row>
    <row r="508" spans="1:7" ht="15.75">
      <c r="A508" s="1"/>
      <c r="B508" s="28"/>
      <c r="C508" s="38"/>
      <c r="D508" s="53"/>
      <c r="E508" s="17"/>
      <c r="F508" s="14"/>
      <c r="G508" s="20"/>
    </row>
    <row r="509" spans="1:7" ht="15.75">
      <c r="A509" s="1"/>
      <c r="B509" s="28"/>
      <c r="C509" s="38"/>
      <c r="D509" s="53"/>
      <c r="E509" s="17"/>
      <c r="F509" s="14"/>
      <c r="G509" s="20"/>
    </row>
    <row r="510" spans="1:7" ht="15.75">
      <c r="A510" s="1"/>
      <c r="B510" s="28"/>
      <c r="C510" s="38"/>
      <c r="D510" s="53"/>
      <c r="E510" s="17"/>
      <c r="F510" s="14"/>
      <c r="G510" s="20"/>
    </row>
    <row r="511" spans="1:7" ht="15.75">
      <c r="A511" s="1"/>
      <c r="B511" s="28"/>
      <c r="C511" s="38"/>
      <c r="D511" s="53"/>
      <c r="E511" s="17"/>
      <c r="F511" s="14"/>
      <c r="G511" s="20"/>
    </row>
    <row r="512" spans="1:7" ht="15.75">
      <c r="A512" s="1"/>
      <c r="B512" s="28"/>
      <c r="C512" s="38"/>
      <c r="D512" s="53"/>
      <c r="E512" s="17"/>
      <c r="F512" s="14"/>
      <c r="G512" s="20"/>
    </row>
    <row r="513" spans="1:7" ht="15.75">
      <c r="A513" s="1"/>
      <c r="B513" s="28"/>
      <c r="C513" s="38"/>
      <c r="D513" s="53"/>
      <c r="E513" s="17"/>
      <c r="F513" s="14"/>
      <c r="G513" s="20"/>
    </row>
    <row r="514" spans="1:7" ht="15.75">
      <c r="A514" s="1"/>
      <c r="B514" s="28"/>
      <c r="C514" s="38"/>
      <c r="D514" s="53"/>
      <c r="E514" s="17"/>
      <c r="F514" s="14"/>
      <c r="G514" s="20"/>
    </row>
    <row r="515" spans="1:7" ht="15.75">
      <c r="A515" s="1"/>
      <c r="B515" s="28"/>
      <c r="C515" s="38"/>
      <c r="D515" s="53"/>
      <c r="E515" s="17"/>
      <c r="F515" s="14"/>
      <c r="G515" s="20"/>
    </row>
    <row r="516" spans="1:7" ht="15.75">
      <c r="A516" s="1"/>
      <c r="B516" s="28"/>
      <c r="C516" s="38"/>
      <c r="D516" s="53"/>
      <c r="E516" s="17"/>
      <c r="F516" s="14"/>
      <c r="G516" s="20"/>
    </row>
    <row r="517" spans="1:7" ht="15.75">
      <c r="A517" s="1"/>
      <c r="B517" s="28"/>
      <c r="C517" s="38"/>
      <c r="D517" s="53"/>
      <c r="E517" s="17"/>
      <c r="F517" s="14"/>
      <c r="G517" s="20"/>
    </row>
    <row r="518" spans="1:7" ht="15.75">
      <c r="A518" s="1"/>
      <c r="B518" s="28"/>
      <c r="C518" s="38"/>
      <c r="D518" s="53"/>
      <c r="E518" s="17"/>
      <c r="F518" s="14"/>
      <c r="G518" s="20"/>
    </row>
    <row r="519" spans="1:7" ht="15.75">
      <c r="A519" s="1"/>
      <c r="B519" s="28"/>
      <c r="C519" s="38"/>
      <c r="D519" s="53"/>
      <c r="E519" s="17"/>
      <c r="F519" s="14"/>
      <c r="G519" s="20"/>
    </row>
    <row r="520" spans="1:7" ht="15.75">
      <c r="A520" s="1"/>
      <c r="B520" s="28"/>
      <c r="C520" s="38"/>
      <c r="D520" s="53"/>
      <c r="E520" s="17"/>
      <c r="F520" s="14"/>
      <c r="G520" s="20"/>
    </row>
    <row r="521" spans="1:7" ht="15.75">
      <c r="A521" s="1"/>
      <c r="B521" s="28"/>
      <c r="C521" s="38"/>
      <c r="D521" s="53"/>
      <c r="E521" s="17"/>
      <c r="F521" s="14"/>
      <c r="G521" s="20"/>
    </row>
    <row r="522" spans="1:7" ht="15.75">
      <c r="A522" s="1"/>
      <c r="B522" s="28"/>
      <c r="C522" s="38"/>
      <c r="D522" s="53"/>
      <c r="E522" s="17"/>
      <c r="F522" s="14"/>
      <c r="G522" s="20"/>
    </row>
    <row r="523" spans="1:7" ht="15.75">
      <c r="A523" s="1"/>
      <c r="B523" s="28"/>
      <c r="C523" s="38"/>
      <c r="D523" s="53"/>
      <c r="E523" s="17"/>
      <c r="F523" s="14"/>
      <c r="G523" s="20"/>
    </row>
    <row r="524" spans="1:7" ht="15.75">
      <c r="A524" s="1"/>
      <c r="B524" s="28"/>
      <c r="C524" s="38"/>
      <c r="D524" s="53"/>
      <c r="E524" s="17"/>
      <c r="F524" s="14"/>
      <c r="G524" s="20"/>
    </row>
    <row r="525" spans="1:7" ht="15.75">
      <c r="A525" s="1"/>
      <c r="B525" s="28"/>
      <c r="C525" s="38"/>
      <c r="D525" s="53"/>
      <c r="E525" s="17"/>
      <c r="F525" s="14"/>
      <c r="G525" s="20"/>
    </row>
    <row r="526" spans="1:7" ht="15.75">
      <c r="A526" s="1"/>
      <c r="B526" s="28"/>
      <c r="C526" s="38"/>
      <c r="D526" s="53"/>
      <c r="E526" s="17"/>
      <c r="F526" s="14"/>
      <c r="G526" s="20"/>
    </row>
    <row r="527" spans="1:7" ht="15.75">
      <c r="A527" s="1"/>
      <c r="B527" s="28"/>
      <c r="C527" s="38"/>
      <c r="D527" s="53"/>
      <c r="E527" s="17"/>
      <c r="F527" s="14"/>
      <c r="G527" s="20"/>
    </row>
    <row r="528" spans="1:7" ht="15.75">
      <c r="A528" s="1"/>
      <c r="B528" s="28"/>
      <c r="C528" s="38"/>
      <c r="D528" s="53"/>
      <c r="E528" s="17"/>
      <c r="F528" s="14"/>
      <c r="G528" s="20"/>
    </row>
    <row r="529" spans="1:7" ht="15.75">
      <c r="A529" s="1"/>
      <c r="B529" s="28"/>
      <c r="C529" s="38"/>
      <c r="D529" s="53"/>
      <c r="E529" s="17"/>
      <c r="F529" s="14"/>
      <c r="G529" s="20"/>
    </row>
    <row r="530" spans="1:7" ht="15.75">
      <c r="A530" s="1"/>
      <c r="B530" s="28"/>
      <c r="C530" s="38"/>
      <c r="D530" s="53"/>
      <c r="E530" s="17"/>
      <c r="F530" s="14"/>
      <c r="G530" s="20"/>
    </row>
    <row r="531" spans="1:7" ht="15.75">
      <c r="A531" s="1"/>
      <c r="B531" s="28"/>
      <c r="C531" s="38"/>
      <c r="D531" s="53"/>
      <c r="E531" s="17"/>
      <c r="F531" s="14"/>
      <c r="G531" s="20"/>
    </row>
    <row r="532" spans="1:7" ht="15.75">
      <c r="A532" s="1"/>
      <c r="B532" s="28"/>
      <c r="C532" s="38"/>
      <c r="D532" s="53"/>
      <c r="E532" s="17"/>
      <c r="F532" s="14"/>
      <c r="G532" s="20"/>
    </row>
    <row r="533" spans="1:7" ht="15.75">
      <c r="A533" s="1"/>
      <c r="B533" s="28"/>
      <c r="C533" s="38"/>
      <c r="D533" s="53"/>
      <c r="E533" s="17"/>
      <c r="F533" s="14"/>
      <c r="G533" s="20"/>
    </row>
    <row r="534" spans="1:7" ht="15.75">
      <c r="A534" s="1"/>
      <c r="B534" s="28"/>
      <c r="C534" s="38"/>
      <c r="D534" s="53"/>
      <c r="E534" s="17"/>
      <c r="F534" s="14"/>
      <c r="G534" s="20"/>
    </row>
    <row r="535" spans="1:7" ht="15.75">
      <c r="A535" s="1"/>
      <c r="B535" s="28"/>
      <c r="C535" s="38"/>
      <c r="D535" s="53"/>
      <c r="E535" s="17"/>
      <c r="F535" s="14"/>
      <c r="G535" s="20"/>
    </row>
    <row r="536" spans="1:7" ht="15.75">
      <c r="A536" s="1"/>
      <c r="B536" s="28"/>
      <c r="C536" s="38"/>
      <c r="D536" s="53"/>
      <c r="E536" s="17"/>
      <c r="F536" s="14"/>
      <c r="G536" s="20"/>
    </row>
    <row r="537" spans="1:7" ht="15.75">
      <c r="A537" s="1"/>
      <c r="B537" s="28"/>
      <c r="C537" s="38"/>
      <c r="D537" s="53"/>
      <c r="E537" s="17"/>
      <c r="F537" s="14"/>
      <c r="G537" s="20"/>
    </row>
    <row r="538" spans="1:7" ht="15.75">
      <c r="A538" s="1"/>
      <c r="B538" s="28"/>
      <c r="C538" s="38"/>
      <c r="D538" s="53"/>
      <c r="E538" s="17"/>
      <c r="F538" s="14"/>
      <c r="G538" s="20"/>
    </row>
    <row r="539" spans="1:7" ht="15.75">
      <c r="A539" s="1"/>
      <c r="B539" s="28"/>
      <c r="C539" s="38"/>
      <c r="D539" s="53"/>
      <c r="E539" s="17"/>
      <c r="F539" s="14"/>
      <c r="G539" s="20"/>
    </row>
    <row r="540" spans="1:7" ht="15.75">
      <c r="A540" s="1"/>
      <c r="B540" s="28"/>
      <c r="C540" s="38"/>
      <c r="D540" s="53"/>
      <c r="E540" s="17"/>
      <c r="F540" s="14"/>
      <c r="G540" s="20"/>
    </row>
    <row r="541" spans="1:7" ht="15.75">
      <c r="A541" s="1"/>
      <c r="B541" s="28"/>
      <c r="C541" s="38"/>
      <c r="D541" s="53"/>
      <c r="E541" s="17"/>
      <c r="F541" s="14"/>
      <c r="G541" s="20"/>
    </row>
    <row r="542" spans="1:7" ht="15.75">
      <c r="A542" s="1"/>
      <c r="B542" s="28"/>
      <c r="C542" s="38"/>
      <c r="D542" s="53"/>
      <c r="E542" s="17"/>
      <c r="F542" s="14"/>
      <c r="G542" s="20"/>
    </row>
    <row r="543" spans="1:7" ht="15.75">
      <c r="A543" s="1"/>
      <c r="B543" s="28"/>
      <c r="C543" s="38"/>
      <c r="D543" s="53"/>
      <c r="E543" s="17"/>
      <c r="F543" s="14"/>
      <c r="G543" s="20"/>
    </row>
    <row r="544" spans="1:7" ht="15.75">
      <c r="A544" s="1"/>
      <c r="B544" s="28"/>
      <c r="C544" s="38"/>
      <c r="D544" s="53"/>
      <c r="E544" s="17"/>
      <c r="F544" s="14"/>
      <c r="G544" s="20"/>
    </row>
    <row r="545" spans="1:7" ht="15.75">
      <c r="A545" s="1"/>
      <c r="B545" s="28"/>
      <c r="C545" s="38"/>
      <c r="D545" s="53"/>
      <c r="E545" s="17"/>
      <c r="F545" s="14"/>
      <c r="G545" s="20"/>
    </row>
    <row r="546" spans="1:7" ht="15.75">
      <c r="A546" s="1"/>
      <c r="B546" s="28"/>
      <c r="C546" s="38"/>
      <c r="D546" s="53"/>
      <c r="E546" s="17"/>
      <c r="F546" s="14"/>
      <c r="G546" s="20"/>
    </row>
    <row r="547" spans="1:7" ht="15.75">
      <c r="A547" s="1"/>
      <c r="B547" s="28"/>
      <c r="C547" s="38"/>
      <c r="D547" s="53"/>
      <c r="E547" s="17"/>
      <c r="F547" s="14"/>
      <c r="G547" s="20"/>
    </row>
    <row r="548" spans="1:7" ht="15.75">
      <c r="A548" s="1"/>
      <c r="B548" s="28"/>
      <c r="C548" s="38"/>
      <c r="D548" s="53"/>
      <c r="E548" s="17"/>
      <c r="F548" s="14"/>
      <c r="G548" s="20"/>
    </row>
    <row r="549" spans="1:7" ht="15.75">
      <c r="A549" s="1"/>
      <c r="B549" s="28"/>
      <c r="C549" s="38"/>
      <c r="D549" s="53"/>
      <c r="E549" s="17"/>
      <c r="F549" s="14"/>
      <c r="G549" s="20"/>
    </row>
    <row r="550" spans="1:7" ht="15.75">
      <c r="A550" s="1"/>
      <c r="B550" s="28"/>
      <c r="C550" s="38"/>
      <c r="D550" s="53"/>
      <c r="E550" s="17"/>
      <c r="F550" s="14"/>
      <c r="G550" s="20"/>
    </row>
    <row r="551" spans="1:7" ht="15.75">
      <c r="A551" s="1"/>
      <c r="B551" s="28"/>
      <c r="C551" s="38"/>
      <c r="D551" s="53"/>
      <c r="E551" s="17"/>
      <c r="F551" s="14"/>
      <c r="G551" s="20"/>
    </row>
    <row r="552" spans="1:7" ht="15.75">
      <c r="A552" s="1"/>
      <c r="B552" s="28"/>
      <c r="C552" s="38"/>
      <c r="D552" s="53"/>
      <c r="E552" s="17"/>
      <c r="F552" s="14"/>
      <c r="G552" s="20"/>
    </row>
    <row r="553" spans="1:7" ht="15.75">
      <c r="A553" s="1"/>
      <c r="B553" s="28"/>
      <c r="C553" s="38"/>
      <c r="D553" s="53"/>
      <c r="E553" s="17"/>
      <c r="F553" s="14"/>
      <c r="G553" s="20"/>
    </row>
    <row r="554" spans="1:7" ht="15.75">
      <c r="A554" s="1"/>
      <c r="B554" s="28"/>
      <c r="C554" s="38"/>
      <c r="D554" s="53"/>
      <c r="E554" s="17"/>
      <c r="F554" s="14"/>
      <c r="G554" s="20"/>
    </row>
    <row r="555" spans="1:7" ht="15.75">
      <c r="A555" s="1"/>
      <c r="B555" s="28"/>
      <c r="C555" s="38"/>
      <c r="D555" s="53"/>
      <c r="E555" s="17"/>
      <c r="F555" s="14"/>
      <c r="G555" s="20"/>
    </row>
    <row r="556" spans="1:7" ht="15.75">
      <c r="A556" s="1"/>
      <c r="B556" s="28"/>
      <c r="C556" s="38"/>
      <c r="D556" s="53"/>
      <c r="E556" s="17"/>
      <c r="F556" s="14"/>
      <c r="G556" s="20"/>
    </row>
    <row r="557" spans="1:7" ht="15.75">
      <c r="A557" s="1"/>
      <c r="B557" s="28"/>
      <c r="C557" s="38"/>
      <c r="D557" s="53"/>
      <c r="E557" s="17"/>
      <c r="F557" s="14"/>
      <c r="G557" s="20"/>
    </row>
    <row r="558" spans="1:7" ht="15.75">
      <c r="A558" s="1"/>
      <c r="B558" s="28"/>
      <c r="C558" s="38"/>
      <c r="D558" s="53"/>
      <c r="E558" s="17"/>
      <c r="F558" s="14"/>
      <c r="G558" s="20"/>
    </row>
    <row r="559" spans="1:7" ht="15.75">
      <c r="A559" s="1"/>
      <c r="B559" s="28"/>
      <c r="C559" s="38"/>
      <c r="D559" s="53"/>
      <c r="E559" s="17"/>
      <c r="F559" s="14"/>
      <c r="G559" s="20"/>
    </row>
    <row r="560" spans="1:7" ht="15.75">
      <c r="A560" s="1"/>
      <c r="B560" s="28"/>
      <c r="C560" s="38"/>
      <c r="D560" s="53"/>
      <c r="E560" s="17"/>
      <c r="F560" s="14"/>
      <c r="G560" s="20"/>
    </row>
    <row r="561" spans="1:7" ht="15.75">
      <c r="A561" s="1"/>
      <c r="B561" s="28"/>
      <c r="C561" s="38"/>
      <c r="D561" s="53"/>
      <c r="E561" s="17"/>
      <c r="F561" s="14"/>
      <c r="G561" s="20"/>
    </row>
    <row r="562" spans="1:7" ht="15.75">
      <c r="A562" s="1"/>
      <c r="B562" s="28"/>
      <c r="C562" s="38"/>
      <c r="D562" s="53"/>
      <c r="E562" s="17"/>
      <c r="F562" s="14"/>
      <c r="G562" s="20"/>
    </row>
    <row r="563" spans="1:7" ht="15.75">
      <c r="A563" s="1"/>
      <c r="B563" s="28"/>
      <c r="C563" s="38"/>
      <c r="D563" s="53"/>
      <c r="E563" s="17"/>
      <c r="F563" s="14"/>
      <c r="G563" s="20"/>
    </row>
    <row r="564" spans="1:7" ht="15.75">
      <c r="A564" s="1"/>
      <c r="B564" s="28"/>
      <c r="C564" s="38"/>
      <c r="D564" s="53"/>
      <c r="E564" s="17"/>
      <c r="F564" s="14"/>
      <c r="G564" s="20"/>
    </row>
    <row r="565" spans="1:7" ht="15.75">
      <c r="A565" s="1"/>
      <c r="B565" s="28"/>
      <c r="C565" s="38"/>
      <c r="D565" s="53"/>
      <c r="E565" s="17"/>
      <c r="F565" s="14"/>
      <c r="G565" s="20"/>
    </row>
    <row r="566" spans="1:7" ht="15.75">
      <c r="A566" s="1"/>
      <c r="B566" s="28"/>
      <c r="C566" s="38"/>
      <c r="D566" s="53"/>
      <c r="E566" s="17"/>
      <c r="F566" s="14"/>
      <c r="G566" s="20"/>
    </row>
    <row r="567" spans="1:7" ht="15.75">
      <c r="A567" s="1"/>
      <c r="B567" s="28"/>
      <c r="C567" s="38"/>
      <c r="D567" s="53"/>
      <c r="E567" s="17"/>
      <c r="F567" s="14"/>
      <c r="G567" s="20"/>
    </row>
    <row r="568" spans="1:7" ht="15.75">
      <c r="A568" s="1"/>
      <c r="B568" s="28"/>
      <c r="C568" s="38"/>
      <c r="D568" s="53"/>
      <c r="E568" s="17"/>
      <c r="F568" s="14"/>
      <c r="G568" s="20"/>
    </row>
    <row r="569" spans="1:7" ht="15.75">
      <c r="A569" s="1"/>
      <c r="B569" s="28"/>
      <c r="C569" s="38"/>
      <c r="D569" s="53"/>
      <c r="E569" s="17"/>
      <c r="F569" s="14"/>
      <c r="G569" s="20"/>
    </row>
    <row r="570" spans="1:7" ht="15.75">
      <c r="A570" s="1"/>
      <c r="B570" s="28"/>
      <c r="C570" s="38"/>
      <c r="D570" s="53"/>
      <c r="E570" s="17"/>
      <c r="F570" s="14"/>
      <c r="G570" s="20"/>
    </row>
  </sheetData>
  <sheetProtection password="CE28" sheet="1" objects="1" scenarios="1"/>
  <autoFilter ref="A4:J325"/>
  <mergeCells count="88">
    <mergeCell ref="A333:A375"/>
    <mergeCell ref="B333:B375"/>
    <mergeCell ref="C324:C325"/>
    <mergeCell ref="A329:J329"/>
    <mergeCell ref="A331:A332"/>
    <mergeCell ref="B331:B332"/>
    <mergeCell ref="C331:C332"/>
    <mergeCell ref="J331:J332"/>
    <mergeCell ref="G331:G332"/>
    <mergeCell ref="D331:D332"/>
    <mergeCell ref="E331:E332"/>
    <mergeCell ref="F331:F332"/>
    <mergeCell ref="H331:H332"/>
    <mergeCell ref="I331:I332"/>
    <mergeCell ref="A293:A303"/>
    <mergeCell ref="B293:B303"/>
    <mergeCell ref="A304:A323"/>
    <mergeCell ref="B304:B323"/>
    <mergeCell ref="A324:A325"/>
    <mergeCell ref="B324:B325"/>
    <mergeCell ref="A277:A280"/>
    <mergeCell ref="B277:B280"/>
    <mergeCell ref="A288:A292"/>
    <mergeCell ref="B288:B292"/>
    <mergeCell ref="B281:B287"/>
    <mergeCell ref="A281:A287"/>
    <mergeCell ref="A241:A254"/>
    <mergeCell ref="B241:B254"/>
    <mergeCell ref="A255:A263"/>
    <mergeCell ref="B255:B263"/>
    <mergeCell ref="A264:A276"/>
    <mergeCell ref="B264:B276"/>
    <mergeCell ref="A172:A191"/>
    <mergeCell ref="B172:B191"/>
    <mergeCell ref="A212:A227"/>
    <mergeCell ref="B212:B227"/>
    <mergeCell ref="A228:A240"/>
    <mergeCell ref="B228:B240"/>
    <mergeCell ref="A192:A206"/>
    <mergeCell ref="B192:B206"/>
    <mergeCell ref="A207:A211"/>
    <mergeCell ref="B207:B211"/>
    <mergeCell ref="A143:A148"/>
    <mergeCell ref="B143:B148"/>
    <mergeCell ref="A149:A163"/>
    <mergeCell ref="B149:B163"/>
    <mergeCell ref="A164:A171"/>
    <mergeCell ref="B164:B171"/>
    <mergeCell ref="A120:A126"/>
    <mergeCell ref="B120:B126"/>
    <mergeCell ref="A127:A134"/>
    <mergeCell ref="B127:B134"/>
    <mergeCell ref="A135:A142"/>
    <mergeCell ref="B135:B142"/>
    <mergeCell ref="A94:A103"/>
    <mergeCell ref="B94:B103"/>
    <mergeCell ref="A104:A111"/>
    <mergeCell ref="B104:B111"/>
    <mergeCell ref="A112:A119"/>
    <mergeCell ref="B112:B119"/>
    <mergeCell ref="A62:A72"/>
    <mergeCell ref="B62:B72"/>
    <mergeCell ref="A73:A85"/>
    <mergeCell ref="B73:B85"/>
    <mergeCell ref="A86:A93"/>
    <mergeCell ref="B86:B93"/>
    <mergeCell ref="A31:A39"/>
    <mergeCell ref="B31:B39"/>
    <mergeCell ref="A40:A45"/>
    <mergeCell ref="B40:B45"/>
    <mergeCell ref="A46:A61"/>
    <mergeCell ref="B46:B61"/>
    <mergeCell ref="D4:D5"/>
    <mergeCell ref="E4:E5"/>
    <mergeCell ref="A6:A18"/>
    <mergeCell ref="B6:B18"/>
    <mergeCell ref="A19:A30"/>
    <mergeCell ref="B19:B30"/>
    <mergeCell ref="F4:F5"/>
    <mergeCell ref="G4:G5"/>
    <mergeCell ref="H4:H5"/>
    <mergeCell ref="I4:I5"/>
    <mergeCell ref="J4:J5"/>
    <mergeCell ref="A1:J1"/>
    <mergeCell ref="A2:J2"/>
    <mergeCell ref="A4:A5"/>
    <mergeCell ref="B4:B5"/>
    <mergeCell ref="C4:C5"/>
  </mergeCells>
  <printOptions/>
  <pageMargins left="0.3937007874015748" right="0.2755905511811024" top="0.1968503937007874" bottom="0.1968503937007874" header="0.5118110236220472" footer="0.5118110236220472"/>
  <pageSetup fitToHeight="0" fitToWidth="1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2021-01-20T11:29:39Z</cp:lastPrinted>
  <dcterms:created xsi:type="dcterms:W3CDTF">2011-02-09T07:28:13Z</dcterms:created>
  <dcterms:modified xsi:type="dcterms:W3CDTF">2021-01-26T13:31:31Z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Департамент финансов администрации г.Перми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