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830" windowWidth="14880" windowHeight="1170" activeTab="0"/>
  </bookViews>
  <sheets>
    <sheet name="на 01.02.2017" sheetId="1" r:id="rId1"/>
  </sheets>
  <definedNames>
    <definedName name="_xlnm.Print_Titles" localSheetId="0">'на 01.02.2017'!$4:$5</definedName>
  </definedNames>
  <calcPr fullCalcOnLoad="1"/>
</workbook>
</file>

<file path=xl/sharedStrings.xml><?xml version="1.0" encoding="utf-8"?>
<sst xmlns="http://schemas.openxmlformats.org/spreadsheetml/2006/main" count="788" uniqueCount="194">
  <si>
    <t>Код адм.</t>
  </si>
  <si>
    <t>Код вида доходов</t>
  </si>
  <si>
    <t>163</t>
  </si>
  <si>
    <t>1 11 01040 04 0000 120</t>
  </si>
  <si>
    <t>Дивиденды по акциям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</si>
  <si>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</si>
  <si>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</si>
  <si>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</si>
  <si>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</si>
  <si>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</si>
  <si>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</si>
  <si>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</si>
  <si>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</si>
  <si>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</si>
  <si>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</si>
  <si>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</si>
  <si>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</si>
  <si>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</si>
  <si>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</si>
  <si>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</si>
  <si>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</si>
  <si>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</si>
  <si>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 xml:space="preserve">Субвенции от других бюджетов бюджетной системы РФ    </t>
  </si>
  <si>
    <t>Итого по курируемым платежам:</t>
  </si>
  <si>
    <t>902</t>
  </si>
  <si>
    <t xml:space="preserve">Субсидии от других бюджетов бюджетной системы РФ       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</si>
  <si>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</si>
  <si>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</si>
  <si>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</si>
  <si>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</si>
  <si>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</si>
  <si>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ВСЕГО ПО АДМИНИСТРАТОРУ (КУРАТОРУ):</t>
  </si>
  <si>
    <t>915</t>
  </si>
  <si>
    <t>1 12 01000 01 0000 120</t>
  </si>
  <si>
    <t>Плата за негативное воздействие на окружающую среду</t>
  </si>
  <si>
    <t xml:space="preserve">Субвенции от других бюджетов бюджетной системы РФ   </t>
  </si>
  <si>
    <t>930</t>
  </si>
  <si>
    <t>931</t>
  </si>
  <si>
    <t>932</t>
  </si>
  <si>
    <t>1 14 01040 04 0000 410</t>
  </si>
  <si>
    <t>Доходы от продажи квартир</t>
  </si>
  <si>
    <t>933</t>
  </si>
  <si>
    <t>934</t>
  </si>
  <si>
    <t>935</t>
  </si>
  <si>
    <t>937</t>
  </si>
  <si>
    <t>938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</si>
  <si>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</si>
  <si>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</si>
  <si>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 xml:space="preserve">Субсидии от других бюджетов бюджетной системы РФ     </t>
  </si>
  <si>
    <t>945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</si>
  <si>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</si>
  <si>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</si>
  <si>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</si>
  <si>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951</t>
  </si>
  <si>
    <t>1 01 02000 01 0000 110</t>
  </si>
  <si>
    <t>Налог на доходы физических лиц</t>
  </si>
  <si>
    <t>964</t>
  </si>
  <si>
    <t>1 08 03010 01 0000 110</t>
  </si>
  <si>
    <t>Государственная пошлина (мировые судьи)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</si>
  <si>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</si>
  <si>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</si>
  <si>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</si>
  <si>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</si>
  <si>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</si>
  <si>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</si>
  <si>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</si>
  <si>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</si>
  <si>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</si>
  <si>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</si>
  <si>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</si>
  <si>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</si>
  <si>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</si>
  <si>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</si>
  <si>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</si>
  <si>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</si>
  <si>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</si>
  <si>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</si>
  <si>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</si>
  <si>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</si>
  <si>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</si>
  <si>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</si>
  <si>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</si>
  <si>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</si>
  <si>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</si>
  <si>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БЕЗВОЗМЕЗДНЫЕ ПОСТУПЛЕНИЯ ( с учетом возврата остатков МБТ)</t>
  </si>
  <si>
    <t xml:space="preserve">Субсидии от других бюджетов бюджетной системы РФ        </t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</si>
  <si>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</si>
  <si>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</si>
  <si>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</si>
  <si>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</si>
  <si>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</si>
  <si>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</si>
  <si>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</si>
  <si>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</si>
  <si>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</si>
  <si>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</si>
  <si>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</si>
  <si>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</si>
  <si>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</si>
  <si>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</si>
  <si>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</si>
  <si>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</si>
  <si>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</si>
  <si>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</si>
  <si>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</si>
  <si>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</si>
  <si>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</si>
  <si>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</si>
  <si>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</si>
  <si>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</si>
  <si>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</si>
  <si>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</si>
  <si>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</si>
  <si>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</si>
  <si>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</si>
  <si>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</si>
  <si>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</si>
  <si>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</si>
  <si>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</si>
  <si>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</si>
  <si>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</si>
  <si>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</si>
  <si>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</si>
  <si>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</si>
  <si>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</si>
  <si>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1 08 07173 01 0000 110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</si>
  <si>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</si>
  <si>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910</t>
  </si>
  <si>
    <t>Управление записи актов гражданского состояния администрации города Перми</t>
  </si>
  <si>
    <t>1 03 02000 01 0000 110</t>
  </si>
  <si>
    <t>Акцизы по подакцизным товарам (продукции), производимым на территории РФ</t>
  </si>
  <si>
    <t>2 02 01000 00 0000 151</t>
  </si>
  <si>
    <t xml:space="preserve">Дотации бюджетам городских округов на выравнивание уровня бюджетной обеспеченности и поддержку мер по обеспечению сбалансированности бюджетов                                                    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</si>
  <si>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</si>
  <si>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</si>
  <si>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</si>
  <si>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1 12 04042 01 0000 120</t>
  </si>
  <si>
    <t>Плата за использование лесов, в части арендной платы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</si>
  <si>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</si>
  <si>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</si>
  <si>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</si>
  <si>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</si>
  <si>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</si>
  <si>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</si>
  <si>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</si>
  <si>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</si>
  <si>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</si>
  <si>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</si>
  <si>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</si>
  <si>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</si>
  <si>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</si>
  <si>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</si>
  <si>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</si>
  <si>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</si>
  <si>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</si>
  <si>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</si>
  <si>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</si>
  <si>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</si>
  <si>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</si>
  <si>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</si>
  <si>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</si>
  <si>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</si>
  <si>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</si>
  <si>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</si>
  <si>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</si>
  <si>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1 11 05312 04 0000 120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</si>
  <si>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</si>
  <si>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</si>
  <si>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</si>
  <si>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1 11 05324 04 0000 120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</si>
  <si>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</si>
  <si>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</si>
  <si>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1 11 05092 04 0000 120</t>
  </si>
  <si>
    <t>Итого по администрируемым платежам:</t>
  </si>
  <si>
    <t>Прочие неналоговые доходы бюджетов городских округов (доходы по договорам на размещение нестационарных объектов)</t>
  </si>
  <si>
    <t>Нераспределенные средства</t>
  </si>
  <si>
    <t>План января 2017 года</t>
  </si>
  <si>
    <t xml:space="preserve">Уточненный годовой план на 2017 год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</si>
  <si>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</si>
  <si>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1 14 02043 04 0000 440</t>
  </si>
  <si>
    <t>Доходы от сдачи в аренду имущества, составляющего казну городских округов (за исключением земельных участков)</t>
  </si>
  <si>
    <t>2 02 20000 00 0000 000</t>
  </si>
  <si>
    <t>2 02 30000 00 0000 000</t>
  </si>
  <si>
    <t>2 02 40000 00 0000 000</t>
  </si>
  <si>
    <t>2 19 00000 04 0000 151</t>
  </si>
  <si>
    <t xml:space="preserve">Оперативный анализ  поступления доходов за 2017 год </t>
  </si>
  <si>
    <t xml:space="preserve">Оперативный анализ исполнения бюджета города Перми по доходам на 1 февраля 2017 года  </t>
  </si>
  <si>
    <t xml:space="preserve">Факт на 01.02.2016г.  </t>
  </si>
  <si>
    <t xml:space="preserve">Факт на 01.02.2017г. </t>
  </si>
  <si>
    <t>Откл. факта отч.пер. от плана января 2017 года</t>
  </si>
  <si>
    <t>% исполн. плана января 2017 года</t>
  </si>
  <si>
    <t>% исполн. плана 2017 года</t>
  </si>
  <si>
    <t>Откл. факта 2017г. от факта 2016г.</t>
  </si>
  <si>
    <t>% факта 2017г. к факту 2016г.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</si>
</sst>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"/>
    <numFmt numFmtId="174" formatCode="#,##0.0_р_.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  <numFmt numFmtId="181" formatCode="?"/>
    <numFmt numFmtId="182" formatCode="0.0"/>
  </numFmts>
  <fonts count="54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73" fontId="3" fillId="0" borderId="10" xfId="43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173" fontId="0" fillId="0" borderId="10" xfId="0" applyNumberFormat="1" applyFont="1" applyFill="1" applyBorder="1" applyAlignment="1">
      <alignment horizontal="right" wrapText="1"/>
    </xf>
    <xf numFmtId="173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73" fontId="0" fillId="0" borderId="10" xfId="43" applyNumberFormat="1" applyFont="1" applyFill="1" applyBorder="1" applyAlignment="1">
      <alignment horizontal="right" wrapText="1"/>
    </xf>
    <xf numFmtId="173" fontId="0" fillId="0" borderId="1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wrapText="1"/>
    </xf>
    <xf numFmtId="4" fontId="3" fillId="0" borderId="0" xfId="43" applyNumberFormat="1" applyFont="1" applyFill="1" applyBorder="1" applyAlignment="1">
      <alignment horizontal="right" wrapText="1"/>
    </xf>
    <xf numFmtId="173" fontId="0" fillId="0" borderId="11" xfId="0" applyNumberFormat="1" applyFont="1" applyFill="1" applyBorder="1" applyAlignment="1">
      <alignment horizontal="right" wrapText="1"/>
    </xf>
    <xf numFmtId="173" fontId="0" fillId="0" borderId="10" xfId="0" applyNumberFormat="1" applyFont="1" applyFill="1" applyBorder="1" applyAlignment="1">
      <alignment horizontal="left" wrapText="1"/>
    </xf>
    <xf numFmtId="173" fontId="0" fillId="0" borderId="10" xfId="0" applyNumberFormat="1" applyFont="1" applyFill="1" applyBorder="1" applyAlignment="1">
      <alignment horizontal="left" vertical="top" wrapText="1"/>
    </xf>
    <xf numFmtId="173" fontId="0" fillId="0" borderId="10" xfId="0" applyNumberFormat="1" applyFont="1" applyFill="1" applyBorder="1" applyAlignment="1">
      <alignment horizontal="left" vertical="center" wrapText="1"/>
    </xf>
    <xf numFmtId="173" fontId="0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center" vertical="top" wrapText="1"/>
    </xf>
    <xf numFmtId="173" fontId="0" fillId="0" borderId="0" xfId="0" applyNumberFormat="1" applyFont="1" applyFill="1" applyBorder="1" applyAlignment="1">
      <alignment horizontal="right" wrapText="1"/>
    </xf>
    <xf numFmtId="173" fontId="2" fillId="0" borderId="0" xfId="0" applyNumberFormat="1" applyFont="1" applyFill="1" applyAlignment="1">
      <alignment horizontal="center" wrapText="1"/>
    </xf>
    <xf numFmtId="173" fontId="0" fillId="0" borderId="0" xfId="0" applyNumberFormat="1" applyFont="1" applyFill="1" applyAlignment="1">
      <alignment horizontal="center" vertical="top" wrapText="1"/>
    </xf>
    <xf numFmtId="173" fontId="3" fillId="0" borderId="10" xfId="43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73" fontId="0" fillId="0" borderId="10" xfId="43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left" wrapText="1"/>
    </xf>
    <xf numFmtId="173" fontId="3" fillId="0" borderId="10" xfId="0" applyNumberFormat="1" applyFont="1" applyFill="1" applyBorder="1" applyAlignment="1">
      <alignment horizontal="left" vertical="center" wrapText="1"/>
    </xf>
    <xf numFmtId="172" fontId="3" fillId="0" borderId="0" xfId="0" applyNumberFormat="1" applyFont="1" applyFill="1" applyBorder="1" applyAlignment="1">
      <alignment horizontal="left" wrapText="1"/>
    </xf>
    <xf numFmtId="173" fontId="3" fillId="0" borderId="0" xfId="0" applyNumberFormat="1" applyFont="1" applyFill="1" applyBorder="1" applyAlignment="1">
      <alignment horizontal="left" wrapText="1"/>
    </xf>
    <xf numFmtId="173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73" fontId="3" fillId="0" borderId="0" xfId="0" applyNumberFormat="1" applyFont="1" applyFill="1" applyBorder="1" applyAlignment="1">
      <alignment horizontal="right" wrapText="1"/>
    </xf>
    <xf numFmtId="173" fontId="9" fillId="0" borderId="10" xfId="0" applyNumberFormat="1" applyFont="1" applyFill="1" applyBorder="1" applyAlignment="1">
      <alignment horizontal="center" wrapText="1"/>
    </xf>
    <xf numFmtId="173" fontId="9" fillId="0" borderId="12" xfId="0" applyNumberFormat="1" applyFont="1" applyFill="1" applyBorder="1" applyAlignment="1">
      <alignment horizontal="center" wrapText="1"/>
    </xf>
    <xf numFmtId="173" fontId="10" fillId="0" borderId="10" xfId="0" applyNumberFormat="1" applyFont="1" applyFill="1" applyBorder="1" applyAlignment="1">
      <alignment horizontal="center" wrapText="1"/>
    </xf>
    <xf numFmtId="173" fontId="9" fillId="0" borderId="10" xfId="0" applyNumberFormat="1" applyFont="1" applyFill="1" applyBorder="1" applyAlignment="1">
      <alignment horizontal="center"/>
    </xf>
    <xf numFmtId="173" fontId="11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173" fontId="9" fillId="0" borderId="11" xfId="0" applyNumberFormat="1" applyFont="1" applyFill="1" applyBorder="1" applyAlignment="1">
      <alignment horizontal="center" wrapText="1"/>
    </xf>
    <xf numFmtId="173" fontId="11" fillId="0" borderId="10" xfId="0" applyNumberFormat="1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 wrapText="1"/>
    </xf>
    <xf numFmtId="173" fontId="10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wrapText="1"/>
    </xf>
    <xf numFmtId="172" fontId="3" fillId="0" borderId="13" xfId="0" applyNumberFormat="1" applyFont="1" applyFill="1" applyBorder="1" applyAlignment="1">
      <alignment horizontal="left" wrapText="1"/>
    </xf>
    <xf numFmtId="4" fontId="3" fillId="0" borderId="13" xfId="43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3" fillId="0" borderId="0" xfId="43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wrapText="1"/>
    </xf>
    <xf numFmtId="173" fontId="0" fillId="0" borderId="0" xfId="0" applyNumberFormat="1" applyFont="1" applyFill="1" applyBorder="1" applyAlignment="1">
      <alignment wrapText="1"/>
    </xf>
    <xf numFmtId="172" fontId="0" fillId="0" borderId="10" xfId="0" applyNumberFormat="1" applyFont="1" applyFill="1" applyBorder="1" applyAlignment="1">
      <alignment vertical="top" wrapText="1"/>
    </xf>
    <xf numFmtId="173" fontId="0" fillId="0" borderId="10" xfId="0" applyNumberFormat="1" applyFill="1" applyBorder="1" applyAlignment="1">
      <alignment/>
    </xf>
    <xf numFmtId="175" fontId="11" fillId="0" borderId="10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 horizontal="center" vertical="top" wrapText="1"/>
    </xf>
    <xf numFmtId="173" fontId="10" fillId="0" borderId="15" xfId="0" applyNumberFormat="1" applyFont="1" applyFill="1" applyBorder="1" applyAlignment="1">
      <alignment horizontal="center" wrapText="1"/>
    </xf>
    <xf numFmtId="173" fontId="52" fillId="0" borderId="0" xfId="0" applyNumberFormat="1" applyFont="1" applyFill="1" applyBorder="1" applyAlignment="1">
      <alignment horizontal="right" vertical="center" wrapText="1"/>
    </xf>
    <xf numFmtId="173" fontId="52" fillId="0" borderId="0" xfId="0" applyNumberFormat="1" applyFont="1" applyFill="1" applyBorder="1" applyAlignment="1">
      <alignment horizontal="right" wrapText="1"/>
    </xf>
    <xf numFmtId="173" fontId="53" fillId="0" borderId="0" xfId="0" applyNumberFormat="1" applyFont="1" applyFill="1" applyBorder="1" applyAlignment="1">
      <alignment wrapText="1"/>
    </xf>
    <xf numFmtId="173" fontId="52" fillId="0" borderId="0" xfId="43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Alignment="1">
      <alignment horizontal="center" wrapText="1"/>
    </xf>
    <xf numFmtId="4" fontId="3" fillId="0" borderId="15" xfId="43" applyNumberFormat="1" applyFont="1" applyFill="1" applyBorder="1" applyAlignment="1">
      <alignment horizontal="center" vertical="center" wrapText="1"/>
    </xf>
    <xf numFmtId="4" fontId="3" fillId="0" borderId="11" xfId="43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73" fontId="3" fillId="0" borderId="15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3" fillId="0" borderId="15" xfId="0" applyNumberFormat="1" applyFont="1" applyFill="1" applyBorder="1" applyAlignment="1">
      <alignment horizontal="center" vertical="top" wrapText="1"/>
    </xf>
    <xf numFmtId="173" fontId="3" fillId="0" borderId="14" xfId="0" applyNumberFormat="1" applyFont="1" applyFill="1" applyBorder="1" applyAlignment="1">
      <alignment horizontal="center" vertical="top" wrapText="1"/>
    </xf>
    <xf numFmtId="173" fontId="3" fillId="0" borderId="11" xfId="0" applyNumberFormat="1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10" fillId="0" borderId="15" xfId="0" applyNumberFormat="1" applyFont="1" applyFill="1" applyBorder="1" applyAlignment="1">
      <alignment horizontal="center" wrapText="1"/>
    </xf>
    <xf numFmtId="173" fontId="10" fillId="0" borderId="14" xfId="0" applyNumberFormat="1" applyFont="1" applyFill="1" applyBorder="1" applyAlignment="1">
      <alignment horizontal="center" wrapText="1"/>
    </xf>
    <xf numFmtId="173" fontId="10" fillId="0" borderId="11" xfId="0" applyNumberFormat="1" applyFont="1" applyFill="1" applyBorder="1" applyAlignment="1">
      <alignment horizontal="center" wrapText="1"/>
    </xf>
    <xf numFmtId="173" fontId="0" fillId="0" borderId="15" xfId="0" applyNumberFormat="1" applyFont="1" applyFill="1" applyBorder="1" applyAlignment="1">
      <alignment horizontal="center" vertical="top" wrapText="1"/>
    </xf>
    <xf numFmtId="173" fontId="0" fillId="0" borderId="14" xfId="0" applyNumberFormat="1" applyFont="1" applyFill="1" applyBorder="1" applyAlignment="1">
      <alignment horizontal="center" vertical="top" wrapText="1"/>
    </xf>
    <xf numFmtId="173" fontId="0" fillId="0" borderId="11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170" fontId="3" fillId="0" borderId="15" xfId="43" applyFont="1" applyFill="1" applyBorder="1" applyAlignment="1">
      <alignment horizontal="center" vertical="top" wrapText="1"/>
    </xf>
    <xf numFmtId="170" fontId="3" fillId="0" borderId="14" xfId="43" applyFont="1" applyFill="1" applyBorder="1" applyAlignment="1">
      <alignment horizontal="center" vertical="top" wrapText="1"/>
    </xf>
    <xf numFmtId="170" fontId="3" fillId="0" borderId="11" xfId="43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5"/>
  <sheetViews>
    <sheetView tabSelected="1" zoomScale="90" zoomScaleNormal="9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6.125" style="12" customWidth="1"/>
    <col min="2" max="2" width="16.875" style="13" customWidth="1"/>
    <col min="3" max="3" width="19.625" style="46" hidden="1" customWidth="1"/>
    <col min="4" max="4" width="56.00390625" style="39" customWidth="1"/>
    <col min="5" max="5" width="11.75390625" style="18" customWidth="1"/>
    <col min="6" max="6" width="12.75390625" style="18" customWidth="1"/>
    <col min="7" max="7" width="12.375" style="18" customWidth="1"/>
    <col min="8" max="8" width="13.375" style="66" customWidth="1"/>
    <col min="9" max="9" width="11.125" style="58" customWidth="1"/>
    <col min="10" max="10" width="8.25390625" style="58" customWidth="1"/>
    <col min="11" max="11" width="8.875" style="58" customWidth="1"/>
    <col min="12" max="13" width="12.625" style="58" customWidth="1"/>
    <col min="14" max="16384" width="15.25390625" style="9" customWidth="1"/>
  </cols>
  <sheetData>
    <row r="1" spans="1:13" ht="18.75">
      <c r="A1" s="113" t="s">
        <v>87</v>
      </c>
      <c r="B1" s="113"/>
      <c r="C1" s="114"/>
      <c r="D1" s="113"/>
      <c r="E1" s="113"/>
      <c r="F1" s="113"/>
      <c r="G1" s="113"/>
      <c r="H1" s="113"/>
      <c r="I1" s="113"/>
      <c r="J1" s="113"/>
      <c r="K1" s="113"/>
      <c r="L1" s="113"/>
      <c r="M1" s="115"/>
    </row>
    <row r="2" spans="1:13" ht="21" customHeight="1">
      <c r="A2" s="108" t="s">
        <v>186</v>
      </c>
      <c r="B2" s="108"/>
      <c r="C2" s="109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4:13" ht="15.75">
      <c r="D3" s="34"/>
      <c r="H3" s="59"/>
      <c r="J3" s="59"/>
      <c r="L3" s="59"/>
      <c r="M3" s="59" t="s">
        <v>86</v>
      </c>
    </row>
    <row r="4" spans="1:13" ht="36" customHeight="1">
      <c r="A4" s="95" t="s">
        <v>0</v>
      </c>
      <c r="B4" s="97" t="s">
        <v>133</v>
      </c>
      <c r="C4" s="97" t="s">
        <v>1</v>
      </c>
      <c r="D4" s="97" t="s">
        <v>134</v>
      </c>
      <c r="E4" s="83" t="s">
        <v>187</v>
      </c>
      <c r="F4" s="85" t="s">
        <v>177</v>
      </c>
      <c r="G4" s="87" t="s">
        <v>176</v>
      </c>
      <c r="H4" s="79" t="s">
        <v>188</v>
      </c>
      <c r="I4" s="79" t="s">
        <v>189</v>
      </c>
      <c r="J4" s="79" t="s">
        <v>190</v>
      </c>
      <c r="K4" s="79" t="s">
        <v>191</v>
      </c>
      <c r="L4" s="79" t="s">
        <v>192</v>
      </c>
      <c r="M4" s="79" t="s">
        <v>193</v>
      </c>
    </row>
    <row r="5" spans="1:13" ht="58.5" customHeight="1">
      <c r="A5" s="96"/>
      <c r="B5" s="98"/>
      <c r="C5" s="98"/>
      <c r="D5" s="98"/>
      <c r="E5" s="84"/>
      <c r="F5" s="86"/>
      <c r="G5" s="88"/>
      <c r="H5" s="80"/>
      <c r="I5" s="80"/>
      <c r="J5" s="80"/>
      <c r="K5" s="80"/>
      <c r="L5" s="80"/>
      <c r="M5" s="80"/>
    </row>
    <row r="6" spans="1:13" ht="15.75" customHeight="1">
      <c r="A6" s="89" t="s">
        <v>2</v>
      </c>
      <c r="B6" s="89" t="s">
        <v>138</v>
      </c>
      <c r="C6" s="47" t="s">
        <v>3</v>
      </c>
      <c r="D6" s="68" t="s">
        <v>4</v>
      </c>
      <c r="E6" s="10"/>
      <c r="F6" s="20">
        <v>890.8</v>
      </c>
      <c r="G6" s="20"/>
      <c r="H6" s="10"/>
      <c r="I6" s="10">
        <f>H6-G6</f>
        <v>0</v>
      </c>
      <c r="J6" s="10"/>
      <c r="K6" s="10">
        <f>H6/F6*100</f>
        <v>0</v>
      </c>
      <c r="L6" s="10">
        <f>H6-E6</f>
        <v>0</v>
      </c>
      <c r="M6" s="10"/>
    </row>
    <row r="7" spans="1:13" ht="31.5">
      <c r="A7" s="90"/>
      <c r="B7" s="90"/>
      <c r="C7" s="41" t="s">
        <v>123</v>
      </c>
      <c r="D7" s="15" t="s">
        <v>180</v>
      </c>
      <c r="E7" s="10">
        <v>6639.7</v>
      </c>
      <c r="F7" s="10">
        <v>103786.3</v>
      </c>
      <c r="G7" s="10">
        <v>6000</v>
      </c>
      <c r="H7" s="10">
        <v>27316.4</v>
      </c>
      <c r="I7" s="10">
        <f aca="true" t="shared" si="0" ref="I7:I67">H7-G7</f>
        <v>21316.4</v>
      </c>
      <c r="J7" s="10">
        <f aca="true" t="shared" si="1" ref="J7:J62">H7/G7*100</f>
        <v>455.2733333333333</v>
      </c>
      <c r="K7" s="10">
        <f aca="true" t="shared" si="2" ref="K7:K66">H7/F7*100</f>
        <v>26.31985146401789</v>
      </c>
      <c r="L7" s="10">
        <f aca="true" t="shared" si="3" ref="L7:L67">H7-E7</f>
        <v>20676.7</v>
      </c>
      <c r="M7" s="10">
        <f aca="true" t="shared" si="4" ref="M7:M67">H7/E7*100</f>
        <v>411.41015407322624</v>
      </c>
    </row>
    <row r="8" spans="1:13" ht="31.5" hidden="1">
      <c r="A8" s="90"/>
      <c r="B8" s="90"/>
      <c r="C8" s="41" t="s">
        <v>8</v>
      </c>
      <c r="D8" s="15" t="s">
        <v>9</v>
      </c>
      <c r="E8" s="10"/>
      <c r="F8" s="10"/>
      <c r="G8" s="10"/>
      <c r="H8" s="10"/>
      <c r="I8" s="10">
        <f t="shared" si="0"/>
        <v>0</v>
      </c>
      <c r="J8" s="10" t="e">
        <f t="shared" si="1"/>
        <v>#DIV/0!</v>
      </c>
      <c r="K8" s="10" t="e">
        <f t="shared" si="2"/>
        <v>#DIV/0!</v>
      </c>
      <c r="L8" s="10">
        <f t="shared" si="3"/>
        <v>0</v>
      </c>
      <c r="M8" s="10" t="e">
        <f t="shared" si="4"/>
        <v>#DIV/0!</v>
      </c>
    </row>
    <row r="9" spans="1:13" ht="31.5">
      <c r="A9" s="90"/>
      <c r="B9" s="90"/>
      <c r="C9" s="41" t="s">
        <v>10</v>
      </c>
      <c r="D9" s="15" t="s">
        <v>11</v>
      </c>
      <c r="E9" s="10">
        <v>236.2</v>
      </c>
      <c r="F9" s="10">
        <v>557</v>
      </c>
      <c r="G9" s="10">
        <v>29.2</v>
      </c>
      <c r="H9" s="10"/>
      <c r="I9" s="10">
        <f t="shared" si="0"/>
        <v>-29.2</v>
      </c>
      <c r="J9" s="10">
        <f t="shared" si="1"/>
        <v>0</v>
      </c>
      <c r="K9" s="10">
        <f t="shared" si="2"/>
        <v>0</v>
      </c>
      <c r="L9" s="10">
        <f t="shared" si="3"/>
        <v>-236.2</v>
      </c>
      <c r="M9" s="10">
        <f t="shared" si="4"/>
        <v>0</v>
      </c>
    </row>
    <row r="10" spans="1:13" ht="47.25" hidden="1">
      <c r="A10" s="90"/>
      <c r="B10" s="90"/>
      <c r="C10" s="41" t="s">
        <v>111</v>
      </c>
      <c r="D10" s="15" t="s">
        <v>112</v>
      </c>
      <c r="E10" s="10"/>
      <c r="F10" s="10"/>
      <c r="G10" s="10"/>
      <c r="H10" s="10"/>
      <c r="I10" s="10">
        <f t="shared" si="0"/>
        <v>0</v>
      </c>
      <c r="J10" s="10" t="e">
        <f t="shared" si="1"/>
        <v>#DIV/0!</v>
      </c>
      <c r="K10" s="10" t="e">
        <f t="shared" si="2"/>
        <v>#DIV/0!</v>
      </c>
      <c r="L10" s="10">
        <f t="shared" si="3"/>
        <v>0</v>
      </c>
      <c r="M10" s="10" t="e">
        <f t="shared" si="4"/>
        <v>#DIV/0!</v>
      </c>
    </row>
    <row r="11" spans="1:13" ht="31.5">
      <c r="A11" s="90"/>
      <c r="B11" s="90"/>
      <c r="C11" s="41" t="s">
        <v>103</v>
      </c>
      <c r="D11" s="15" t="s">
        <v>104</v>
      </c>
      <c r="E11" s="10"/>
      <c r="F11" s="10"/>
      <c r="G11" s="10"/>
      <c r="H11" s="10">
        <v>11.4</v>
      </c>
      <c r="I11" s="10">
        <f t="shared" si="0"/>
        <v>11.4</v>
      </c>
      <c r="J11" s="10"/>
      <c r="K11" s="10"/>
      <c r="L11" s="10">
        <f t="shared" si="3"/>
        <v>11.4</v>
      </c>
      <c r="M11" s="10"/>
    </row>
    <row r="12" spans="1:13" ht="94.5" hidden="1">
      <c r="A12" s="90"/>
      <c r="B12" s="90"/>
      <c r="C12" s="44" t="s">
        <v>101</v>
      </c>
      <c r="D12" s="15" t="s">
        <v>116</v>
      </c>
      <c r="E12" s="10"/>
      <c r="F12" s="10"/>
      <c r="G12" s="10"/>
      <c r="H12" s="10"/>
      <c r="I12" s="10">
        <f t="shared" si="0"/>
        <v>0</v>
      </c>
      <c r="J12" s="10" t="e">
        <f t="shared" si="1"/>
        <v>#DIV/0!</v>
      </c>
      <c r="K12" s="10" t="e">
        <f t="shared" si="2"/>
        <v>#DIV/0!</v>
      </c>
      <c r="L12" s="10">
        <f t="shared" si="3"/>
        <v>0</v>
      </c>
      <c r="M12" s="10" t="e">
        <f t="shared" si="4"/>
        <v>#DIV/0!</v>
      </c>
    </row>
    <row r="13" spans="1:13" ht="94.5">
      <c r="A13" s="90"/>
      <c r="B13" s="90"/>
      <c r="C13" s="44" t="s">
        <v>95</v>
      </c>
      <c r="D13" s="15" t="s">
        <v>96</v>
      </c>
      <c r="E13" s="10">
        <v>3576.5</v>
      </c>
      <c r="F13" s="10">
        <v>160483.6</v>
      </c>
      <c r="G13" s="10">
        <v>5200</v>
      </c>
      <c r="H13" s="10">
        <v>4190.8</v>
      </c>
      <c r="I13" s="10">
        <f t="shared" si="0"/>
        <v>-1009.1999999999998</v>
      </c>
      <c r="J13" s="10">
        <f t="shared" si="1"/>
        <v>80.5923076923077</v>
      </c>
      <c r="K13" s="10">
        <f t="shared" si="2"/>
        <v>2.6113571729447744</v>
      </c>
      <c r="L13" s="10">
        <f t="shared" si="3"/>
        <v>614.3000000000002</v>
      </c>
      <c r="M13" s="10">
        <f t="shared" si="4"/>
        <v>117.1760100657067</v>
      </c>
    </row>
    <row r="14" spans="1:13" ht="94.5" hidden="1">
      <c r="A14" s="90"/>
      <c r="B14" s="90"/>
      <c r="C14" s="44" t="s">
        <v>179</v>
      </c>
      <c r="D14" s="15" t="s">
        <v>178</v>
      </c>
      <c r="E14" s="10"/>
      <c r="F14" s="10"/>
      <c r="G14" s="10"/>
      <c r="H14" s="10"/>
      <c r="I14" s="10">
        <f t="shared" si="0"/>
        <v>0</v>
      </c>
      <c r="J14" s="10" t="e">
        <f t="shared" si="1"/>
        <v>#DIV/0!</v>
      </c>
      <c r="K14" s="10" t="e">
        <f t="shared" si="2"/>
        <v>#DIV/0!</v>
      </c>
      <c r="L14" s="10">
        <f t="shared" si="3"/>
        <v>0</v>
      </c>
      <c r="M14" s="10" t="e">
        <f t="shared" si="4"/>
        <v>#DIV/0!</v>
      </c>
    </row>
    <row r="15" spans="1:13" ht="15.75" hidden="1">
      <c r="A15" s="90"/>
      <c r="B15" s="90"/>
      <c r="C15" s="41" t="s">
        <v>13</v>
      </c>
      <c r="D15" s="15" t="s">
        <v>14</v>
      </c>
      <c r="E15" s="10"/>
      <c r="F15" s="10"/>
      <c r="G15" s="10"/>
      <c r="H15" s="10"/>
      <c r="I15" s="10">
        <f t="shared" si="0"/>
        <v>0</v>
      </c>
      <c r="J15" s="10" t="e">
        <f t="shared" si="1"/>
        <v>#DIV/0!</v>
      </c>
      <c r="K15" s="10" t="e">
        <f t="shared" si="2"/>
        <v>#DIV/0!</v>
      </c>
      <c r="L15" s="10">
        <f t="shared" si="3"/>
        <v>0</v>
      </c>
      <c r="M15" s="10" t="e">
        <f t="shared" si="4"/>
        <v>#DIV/0!</v>
      </c>
    </row>
    <row r="16" spans="1:13" ht="15.75" hidden="1">
      <c r="A16" s="90"/>
      <c r="B16" s="90"/>
      <c r="C16" s="41" t="s">
        <v>15</v>
      </c>
      <c r="D16" s="15" t="s">
        <v>16</v>
      </c>
      <c r="E16" s="10"/>
      <c r="F16" s="10"/>
      <c r="G16" s="10"/>
      <c r="H16" s="10"/>
      <c r="I16" s="10">
        <f t="shared" si="0"/>
        <v>0</v>
      </c>
      <c r="J16" s="10" t="e">
        <f t="shared" si="1"/>
        <v>#DIV/0!</v>
      </c>
      <c r="K16" s="10" t="e">
        <f t="shared" si="2"/>
        <v>#DIV/0!</v>
      </c>
      <c r="L16" s="10">
        <f t="shared" si="3"/>
        <v>0</v>
      </c>
      <c r="M16" s="10" t="e">
        <f t="shared" si="4"/>
        <v>#DIV/0!</v>
      </c>
    </row>
    <row r="17" spans="1:13" ht="15.75" hidden="1">
      <c r="A17" s="90"/>
      <c r="B17" s="90"/>
      <c r="C17" s="41" t="s">
        <v>17</v>
      </c>
      <c r="D17" s="15" t="s">
        <v>18</v>
      </c>
      <c r="E17" s="10"/>
      <c r="F17" s="10"/>
      <c r="G17" s="10"/>
      <c r="H17" s="10"/>
      <c r="I17" s="10">
        <f t="shared" si="0"/>
        <v>0</v>
      </c>
      <c r="J17" s="10" t="e">
        <f t="shared" si="1"/>
        <v>#DIV/0!</v>
      </c>
      <c r="K17" s="10" t="e">
        <f t="shared" si="2"/>
        <v>#DIV/0!</v>
      </c>
      <c r="L17" s="10">
        <f t="shared" si="3"/>
        <v>0</v>
      </c>
      <c r="M17" s="10" t="e">
        <f t="shared" si="4"/>
        <v>#DIV/0!</v>
      </c>
    </row>
    <row r="18" spans="1:13" ht="15.75">
      <c r="A18" s="90"/>
      <c r="B18" s="90"/>
      <c r="C18" s="41" t="s">
        <v>181</v>
      </c>
      <c r="D18" s="15" t="s">
        <v>25</v>
      </c>
      <c r="E18" s="10"/>
      <c r="F18" s="10">
        <v>140214.7</v>
      </c>
      <c r="G18" s="10"/>
      <c r="H18" s="10"/>
      <c r="I18" s="10">
        <f t="shared" si="0"/>
        <v>0</v>
      </c>
      <c r="J18" s="10"/>
      <c r="K18" s="10">
        <f t="shared" si="2"/>
        <v>0</v>
      </c>
      <c r="L18" s="10">
        <f t="shared" si="3"/>
        <v>0</v>
      </c>
      <c r="M18" s="10"/>
    </row>
    <row r="19" spans="1:13" ht="15.75">
      <c r="A19" s="90"/>
      <c r="B19" s="90"/>
      <c r="C19" s="41" t="s">
        <v>184</v>
      </c>
      <c r="D19" s="15" t="s">
        <v>19</v>
      </c>
      <c r="E19" s="10"/>
      <c r="F19" s="10"/>
      <c r="G19" s="10"/>
      <c r="H19" s="10">
        <v>-5530.1</v>
      </c>
      <c r="I19" s="10">
        <f t="shared" si="0"/>
        <v>-5530.1</v>
      </c>
      <c r="J19" s="10"/>
      <c r="K19" s="10"/>
      <c r="L19" s="10">
        <f t="shared" si="3"/>
        <v>-5530.1</v>
      </c>
      <c r="M19" s="10"/>
    </row>
    <row r="20" spans="1:13" s="2" customFormat="1" ht="15.75">
      <c r="A20" s="91"/>
      <c r="B20" s="91"/>
      <c r="C20" s="43"/>
      <c r="D20" s="4" t="s">
        <v>31</v>
      </c>
      <c r="E20" s="1">
        <f>SUM(E6:E13,E14:E19)</f>
        <v>10452.4</v>
      </c>
      <c r="F20" s="1">
        <f>SUM(F6:F13,F14:F19)</f>
        <v>405932.4</v>
      </c>
      <c r="G20" s="1">
        <f>SUM(G6:G13,G14:G19)</f>
        <v>11229.2</v>
      </c>
      <c r="H20" s="1">
        <f>SUM(H6:H13,H14:H19)</f>
        <v>25988.5</v>
      </c>
      <c r="I20" s="1">
        <f t="shared" si="0"/>
        <v>14759.3</v>
      </c>
      <c r="J20" s="1">
        <f t="shared" si="1"/>
        <v>231.43678979802655</v>
      </c>
      <c r="K20" s="1">
        <f t="shared" si="2"/>
        <v>6.402174352182777</v>
      </c>
      <c r="L20" s="1">
        <f t="shared" si="3"/>
        <v>15536.1</v>
      </c>
      <c r="M20" s="1">
        <f t="shared" si="4"/>
        <v>248.63667674409706</v>
      </c>
    </row>
    <row r="21" spans="1:13" ht="31.5" customHeight="1" hidden="1">
      <c r="A21" s="89" t="s">
        <v>24</v>
      </c>
      <c r="B21" s="89" t="s">
        <v>139</v>
      </c>
      <c r="C21" s="41" t="s">
        <v>10</v>
      </c>
      <c r="D21" s="15" t="s">
        <v>11</v>
      </c>
      <c r="E21" s="10"/>
      <c r="F21" s="10"/>
      <c r="G21" s="10"/>
      <c r="H21" s="10"/>
      <c r="I21" s="10">
        <f t="shared" si="0"/>
        <v>0</v>
      </c>
      <c r="J21" s="10" t="e">
        <f t="shared" si="1"/>
        <v>#DIV/0!</v>
      </c>
      <c r="K21" s="10" t="e">
        <f t="shared" si="2"/>
        <v>#DIV/0!</v>
      </c>
      <c r="L21" s="10">
        <f t="shared" si="3"/>
        <v>0</v>
      </c>
      <c r="M21" s="10" t="e">
        <f t="shared" si="4"/>
        <v>#DIV/0!</v>
      </c>
    </row>
    <row r="22" spans="1:13" ht="31.5">
      <c r="A22" s="90"/>
      <c r="B22" s="90"/>
      <c r="C22" s="41" t="s">
        <v>103</v>
      </c>
      <c r="D22" s="15" t="s">
        <v>104</v>
      </c>
      <c r="E22" s="10"/>
      <c r="F22" s="10"/>
      <c r="G22" s="10"/>
      <c r="H22" s="10">
        <v>8</v>
      </c>
      <c r="I22" s="10">
        <f t="shared" si="0"/>
        <v>8</v>
      </c>
      <c r="J22" s="10"/>
      <c r="K22" s="10"/>
      <c r="L22" s="10">
        <f t="shared" si="3"/>
        <v>8</v>
      </c>
      <c r="M22" s="10"/>
    </row>
    <row r="23" spans="1:13" ht="15.75">
      <c r="A23" s="90"/>
      <c r="B23" s="90"/>
      <c r="C23" s="41" t="s">
        <v>13</v>
      </c>
      <c r="D23" s="15" t="s">
        <v>14</v>
      </c>
      <c r="E23" s="10"/>
      <c r="F23" s="10"/>
      <c r="G23" s="10"/>
      <c r="H23" s="10">
        <v>10</v>
      </c>
      <c r="I23" s="10">
        <f t="shared" si="0"/>
        <v>10</v>
      </c>
      <c r="J23" s="10"/>
      <c r="K23" s="10"/>
      <c r="L23" s="10">
        <f t="shared" si="3"/>
        <v>10</v>
      </c>
      <c r="M23" s="10"/>
    </row>
    <row r="24" spans="1:13" ht="15.75">
      <c r="A24" s="90"/>
      <c r="B24" s="90"/>
      <c r="C24" s="41" t="s">
        <v>15</v>
      </c>
      <c r="D24" s="15" t="s">
        <v>16</v>
      </c>
      <c r="E24" s="10">
        <v>468</v>
      </c>
      <c r="F24" s="10"/>
      <c r="G24" s="10"/>
      <c r="H24" s="10">
        <v>5</v>
      </c>
      <c r="I24" s="10">
        <f t="shared" si="0"/>
        <v>5</v>
      </c>
      <c r="J24" s="10"/>
      <c r="K24" s="10"/>
      <c r="L24" s="10">
        <f t="shared" si="3"/>
        <v>-463</v>
      </c>
      <c r="M24" s="10">
        <f t="shared" si="4"/>
        <v>1.0683760683760684</v>
      </c>
    </row>
    <row r="25" spans="1:13" ht="47.25">
      <c r="A25" s="90"/>
      <c r="B25" s="90"/>
      <c r="C25" s="41" t="s">
        <v>131</v>
      </c>
      <c r="D25" s="15" t="s">
        <v>132</v>
      </c>
      <c r="E25" s="10"/>
      <c r="F25" s="10">
        <v>290842.4</v>
      </c>
      <c r="G25" s="10">
        <v>24236.8</v>
      </c>
      <c r="H25" s="10">
        <v>24236.8</v>
      </c>
      <c r="I25" s="10">
        <f t="shared" si="0"/>
        <v>0</v>
      </c>
      <c r="J25" s="10">
        <f t="shared" si="1"/>
        <v>100</v>
      </c>
      <c r="K25" s="10">
        <f t="shared" si="2"/>
        <v>8.333310411411816</v>
      </c>
      <c r="L25" s="10">
        <f t="shared" si="3"/>
        <v>24236.8</v>
      </c>
      <c r="M25" s="10"/>
    </row>
    <row r="26" spans="1:13" ht="15.75" hidden="1">
      <c r="A26" s="90"/>
      <c r="B26" s="90"/>
      <c r="C26" s="41" t="s">
        <v>181</v>
      </c>
      <c r="D26" s="15" t="s">
        <v>25</v>
      </c>
      <c r="E26" s="10"/>
      <c r="F26" s="10"/>
      <c r="G26" s="10"/>
      <c r="H26" s="10"/>
      <c r="I26" s="10">
        <f t="shared" si="0"/>
        <v>0</v>
      </c>
      <c r="J26" s="10" t="e">
        <f t="shared" si="1"/>
        <v>#DIV/0!</v>
      </c>
      <c r="K26" s="10" t="e">
        <f t="shared" si="2"/>
        <v>#DIV/0!</v>
      </c>
      <c r="L26" s="10">
        <f t="shared" si="3"/>
        <v>0</v>
      </c>
      <c r="M26" s="10" t="e">
        <f t="shared" si="4"/>
        <v>#DIV/0!</v>
      </c>
    </row>
    <row r="27" spans="1:13" ht="15.75" hidden="1">
      <c r="A27" s="90"/>
      <c r="B27" s="90"/>
      <c r="C27" s="41" t="s">
        <v>183</v>
      </c>
      <c r="D27" s="15" t="s">
        <v>26</v>
      </c>
      <c r="E27" s="10"/>
      <c r="F27" s="10"/>
      <c r="G27" s="10"/>
      <c r="H27" s="10"/>
      <c r="I27" s="10">
        <f t="shared" si="0"/>
        <v>0</v>
      </c>
      <c r="J27" s="10" t="e">
        <f t="shared" si="1"/>
        <v>#DIV/0!</v>
      </c>
      <c r="K27" s="10" t="e">
        <f t="shared" si="2"/>
        <v>#DIV/0!</v>
      </c>
      <c r="L27" s="10">
        <f t="shared" si="3"/>
        <v>0</v>
      </c>
      <c r="M27" s="10" t="e">
        <f t="shared" si="4"/>
        <v>#DIV/0!</v>
      </c>
    </row>
    <row r="28" spans="1:13" s="2" customFormat="1" ht="15.75">
      <c r="A28" s="90"/>
      <c r="B28" s="90"/>
      <c r="C28" s="45"/>
      <c r="D28" s="4" t="s">
        <v>173</v>
      </c>
      <c r="E28" s="1">
        <f>SUM(E21:E27)</f>
        <v>468</v>
      </c>
      <c r="F28" s="1">
        <f>SUM(F21:F27)</f>
        <v>290842.4</v>
      </c>
      <c r="G28" s="1">
        <f>SUM(G21:G27)</f>
        <v>24236.8</v>
      </c>
      <c r="H28" s="1">
        <f>SUM(H21:H27)</f>
        <v>24259.8</v>
      </c>
      <c r="I28" s="1">
        <f t="shared" si="0"/>
        <v>23</v>
      </c>
      <c r="J28" s="1">
        <f t="shared" si="1"/>
        <v>100.09489701610774</v>
      </c>
      <c r="K28" s="1">
        <f t="shared" si="2"/>
        <v>8.34121847433524</v>
      </c>
      <c r="L28" s="1">
        <f t="shared" si="3"/>
        <v>23791.8</v>
      </c>
      <c r="M28" s="1">
        <f t="shared" si="4"/>
        <v>5183.717948717948</v>
      </c>
    </row>
    <row r="29" spans="1:13" ht="110.25">
      <c r="A29" s="90"/>
      <c r="B29" s="90"/>
      <c r="C29" s="42" t="s">
        <v>27</v>
      </c>
      <c r="D29" s="15" t="s">
        <v>28</v>
      </c>
      <c r="E29" s="10">
        <v>43.9</v>
      </c>
      <c r="F29" s="10">
        <v>617</v>
      </c>
      <c r="G29" s="10">
        <v>46.9</v>
      </c>
      <c r="H29" s="10">
        <v>44.3</v>
      </c>
      <c r="I29" s="10">
        <f t="shared" si="0"/>
        <v>-2.6000000000000014</v>
      </c>
      <c r="J29" s="10">
        <f t="shared" si="1"/>
        <v>94.45628997867803</v>
      </c>
      <c r="K29" s="10">
        <f t="shared" si="2"/>
        <v>7.179902755267423</v>
      </c>
      <c r="L29" s="10">
        <f t="shared" si="3"/>
        <v>0.3999999999999986</v>
      </c>
      <c r="M29" s="10">
        <f t="shared" si="4"/>
        <v>100.91116173120729</v>
      </c>
    </row>
    <row r="30" spans="1:13" ht="15.75">
      <c r="A30" s="90"/>
      <c r="B30" s="90"/>
      <c r="C30" s="41" t="s">
        <v>13</v>
      </c>
      <c r="D30" s="15" t="s">
        <v>14</v>
      </c>
      <c r="E30" s="10">
        <v>2498</v>
      </c>
      <c r="F30" s="10">
        <v>19436</v>
      </c>
      <c r="G30" s="10">
        <v>1538.3</v>
      </c>
      <c r="H30" s="10">
        <v>1434.6</v>
      </c>
      <c r="I30" s="10">
        <f t="shared" si="0"/>
        <v>-103.70000000000005</v>
      </c>
      <c r="J30" s="10">
        <f t="shared" si="1"/>
        <v>93.25879217317818</v>
      </c>
      <c r="K30" s="10">
        <f t="shared" si="2"/>
        <v>7.381148384441243</v>
      </c>
      <c r="L30" s="10">
        <f t="shared" si="3"/>
        <v>-1063.4</v>
      </c>
      <c r="M30" s="10">
        <f t="shared" si="4"/>
        <v>57.429943955164134</v>
      </c>
    </row>
    <row r="31" spans="1:13" s="2" customFormat="1" ht="15.75">
      <c r="A31" s="90"/>
      <c r="B31" s="90"/>
      <c r="C31" s="45"/>
      <c r="D31" s="4" t="s">
        <v>23</v>
      </c>
      <c r="E31" s="3">
        <f>SUM(E29:E30)</f>
        <v>2541.9</v>
      </c>
      <c r="F31" s="3">
        <f>SUM(F29:F30)</f>
        <v>20053</v>
      </c>
      <c r="G31" s="3">
        <f>SUM(G29:G30)</f>
        <v>1585.2</v>
      </c>
      <c r="H31" s="3">
        <f>SUM(H29:H30)</f>
        <v>1478.8999999999999</v>
      </c>
      <c r="I31" s="3">
        <f t="shared" si="0"/>
        <v>-106.30000000000018</v>
      </c>
      <c r="J31" s="3">
        <f t="shared" si="1"/>
        <v>93.2942215493313</v>
      </c>
      <c r="K31" s="3">
        <f t="shared" si="2"/>
        <v>7.3749563656310775</v>
      </c>
      <c r="L31" s="3">
        <f t="shared" si="3"/>
        <v>-1063.0000000000002</v>
      </c>
      <c r="M31" s="3">
        <f t="shared" si="4"/>
        <v>58.18088831189267</v>
      </c>
    </row>
    <row r="32" spans="1:13" s="2" customFormat="1" ht="15.75">
      <c r="A32" s="91"/>
      <c r="B32" s="91"/>
      <c r="C32" s="45"/>
      <c r="D32" s="4" t="s">
        <v>31</v>
      </c>
      <c r="E32" s="1">
        <f>E28+E31</f>
        <v>3009.9</v>
      </c>
      <c r="F32" s="1">
        <f>F28+F31</f>
        <v>310895.4</v>
      </c>
      <c r="G32" s="1">
        <f>G28+G31</f>
        <v>25822</v>
      </c>
      <c r="H32" s="1">
        <f>H28+H31</f>
        <v>25738.7</v>
      </c>
      <c r="I32" s="1">
        <f t="shared" si="0"/>
        <v>-83.29999999999927</v>
      </c>
      <c r="J32" s="1">
        <f t="shared" si="1"/>
        <v>99.67740686236543</v>
      </c>
      <c r="K32" s="1">
        <f t="shared" si="2"/>
        <v>8.278893801580853</v>
      </c>
      <c r="L32" s="1">
        <f t="shared" si="3"/>
        <v>22728.8</v>
      </c>
      <c r="M32" s="1">
        <f t="shared" si="4"/>
        <v>855.1347220837903</v>
      </c>
    </row>
    <row r="33" spans="1:13" ht="31.5" customHeight="1">
      <c r="A33" s="89" t="s">
        <v>94</v>
      </c>
      <c r="B33" s="89" t="s">
        <v>140</v>
      </c>
      <c r="C33" s="41" t="s">
        <v>105</v>
      </c>
      <c r="D33" s="15" t="s">
        <v>106</v>
      </c>
      <c r="E33" s="14">
        <v>49.2</v>
      </c>
      <c r="F33" s="14">
        <v>814.4</v>
      </c>
      <c r="G33" s="14">
        <v>30</v>
      </c>
      <c r="H33" s="14">
        <v>68.9</v>
      </c>
      <c r="I33" s="14">
        <f t="shared" si="0"/>
        <v>38.900000000000006</v>
      </c>
      <c r="J33" s="14">
        <f t="shared" si="1"/>
        <v>229.66666666666669</v>
      </c>
      <c r="K33" s="14">
        <f t="shared" si="2"/>
        <v>8.460216110019648</v>
      </c>
      <c r="L33" s="14">
        <f t="shared" si="3"/>
        <v>19.700000000000003</v>
      </c>
      <c r="M33" s="14">
        <f t="shared" si="4"/>
        <v>140.04065040650406</v>
      </c>
    </row>
    <row r="34" spans="1:13" ht="31.5" hidden="1">
      <c r="A34" s="90"/>
      <c r="B34" s="90"/>
      <c r="C34" s="41" t="s">
        <v>103</v>
      </c>
      <c r="D34" s="15" t="s">
        <v>104</v>
      </c>
      <c r="E34" s="14"/>
      <c r="F34" s="14"/>
      <c r="G34" s="14"/>
      <c r="H34" s="31"/>
      <c r="I34" s="31">
        <f t="shared" si="0"/>
        <v>0</v>
      </c>
      <c r="J34" s="31" t="e">
        <f t="shared" si="1"/>
        <v>#DIV/0!</v>
      </c>
      <c r="K34" s="31" t="e">
        <f t="shared" si="2"/>
        <v>#DIV/0!</v>
      </c>
      <c r="L34" s="31">
        <f t="shared" si="3"/>
        <v>0</v>
      </c>
      <c r="M34" s="31" t="e">
        <f t="shared" si="4"/>
        <v>#DIV/0!</v>
      </c>
    </row>
    <row r="35" spans="1:13" ht="94.5" hidden="1">
      <c r="A35" s="90"/>
      <c r="B35" s="90"/>
      <c r="C35" s="44" t="s">
        <v>101</v>
      </c>
      <c r="D35" s="22" t="s">
        <v>116</v>
      </c>
      <c r="E35" s="14"/>
      <c r="F35" s="14"/>
      <c r="G35" s="14"/>
      <c r="H35" s="31"/>
      <c r="I35" s="31">
        <f t="shared" si="0"/>
        <v>0</v>
      </c>
      <c r="J35" s="31" t="e">
        <f t="shared" si="1"/>
        <v>#DIV/0!</v>
      </c>
      <c r="K35" s="31" t="e">
        <f t="shared" si="2"/>
        <v>#DIV/0!</v>
      </c>
      <c r="L35" s="31">
        <f t="shared" si="3"/>
        <v>0</v>
      </c>
      <c r="M35" s="31" t="e">
        <f t="shared" si="4"/>
        <v>#DIV/0!</v>
      </c>
    </row>
    <row r="36" spans="1:13" ht="15.75" hidden="1">
      <c r="A36" s="90"/>
      <c r="B36" s="90"/>
      <c r="C36" s="41" t="s">
        <v>13</v>
      </c>
      <c r="D36" s="15" t="s">
        <v>14</v>
      </c>
      <c r="E36" s="10"/>
      <c r="F36" s="10"/>
      <c r="G36" s="10"/>
      <c r="H36" s="11"/>
      <c r="I36" s="11">
        <f t="shared" si="0"/>
        <v>0</v>
      </c>
      <c r="J36" s="11" t="e">
        <f t="shared" si="1"/>
        <v>#DIV/0!</v>
      </c>
      <c r="K36" s="11" t="e">
        <f t="shared" si="2"/>
        <v>#DIV/0!</v>
      </c>
      <c r="L36" s="11">
        <f t="shared" si="3"/>
        <v>0</v>
      </c>
      <c r="M36" s="11" t="e">
        <f t="shared" si="4"/>
        <v>#DIV/0!</v>
      </c>
    </row>
    <row r="37" spans="1:13" ht="15.75">
      <c r="A37" s="90"/>
      <c r="B37" s="90"/>
      <c r="C37" s="41" t="s">
        <v>15</v>
      </c>
      <c r="D37" s="15" t="s">
        <v>16</v>
      </c>
      <c r="E37" s="14"/>
      <c r="F37" s="14"/>
      <c r="G37" s="14"/>
      <c r="H37" s="14">
        <v>0.1</v>
      </c>
      <c r="I37" s="14">
        <f t="shared" si="0"/>
        <v>0.1</v>
      </c>
      <c r="J37" s="14"/>
      <c r="K37" s="14"/>
      <c r="L37" s="14">
        <f t="shared" si="3"/>
        <v>0.1</v>
      </c>
      <c r="M37" s="14"/>
    </row>
    <row r="38" spans="1:13" s="2" customFormat="1" ht="15.75">
      <c r="A38" s="90"/>
      <c r="B38" s="90"/>
      <c r="C38" s="43"/>
      <c r="D38" s="4" t="s">
        <v>173</v>
      </c>
      <c r="E38" s="1">
        <f>SUM(E33:E37)</f>
        <v>49.2</v>
      </c>
      <c r="F38" s="1">
        <f>SUM(F33:F37)</f>
        <v>814.4</v>
      </c>
      <c r="G38" s="1">
        <f>SUM(G33:G37)</f>
        <v>30</v>
      </c>
      <c r="H38" s="1">
        <f>SUM(H33:H37)</f>
        <v>69</v>
      </c>
      <c r="I38" s="1">
        <f t="shared" si="0"/>
        <v>39</v>
      </c>
      <c r="J38" s="1">
        <f t="shared" si="1"/>
        <v>229.99999999999997</v>
      </c>
      <c r="K38" s="1">
        <f t="shared" si="2"/>
        <v>8.472495088408644</v>
      </c>
      <c r="L38" s="1">
        <f t="shared" si="3"/>
        <v>19.799999999999997</v>
      </c>
      <c r="M38" s="1">
        <f t="shared" si="4"/>
        <v>140.2439024390244</v>
      </c>
    </row>
    <row r="39" spans="1:13" ht="15.75">
      <c r="A39" s="90"/>
      <c r="B39" s="90"/>
      <c r="C39" s="41" t="s">
        <v>13</v>
      </c>
      <c r="D39" s="15" t="s">
        <v>14</v>
      </c>
      <c r="E39" s="10">
        <v>226.2</v>
      </c>
      <c r="F39" s="10">
        <v>8000</v>
      </c>
      <c r="G39" s="10">
        <v>200</v>
      </c>
      <c r="H39" s="10">
        <v>75</v>
      </c>
      <c r="I39" s="10">
        <f t="shared" si="0"/>
        <v>-125</v>
      </c>
      <c r="J39" s="10">
        <f t="shared" si="1"/>
        <v>37.5</v>
      </c>
      <c r="K39" s="10">
        <f t="shared" si="2"/>
        <v>0.9375</v>
      </c>
      <c r="L39" s="10">
        <f t="shared" si="3"/>
        <v>-151.2</v>
      </c>
      <c r="M39" s="10">
        <f t="shared" si="4"/>
        <v>33.15649867374005</v>
      </c>
    </row>
    <row r="40" spans="1:13" s="2" customFormat="1" ht="15.75">
      <c r="A40" s="90"/>
      <c r="B40" s="90"/>
      <c r="C40" s="43"/>
      <c r="D40" s="4" t="s">
        <v>23</v>
      </c>
      <c r="E40" s="1">
        <f>SUM(E39)</f>
        <v>226.2</v>
      </c>
      <c r="F40" s="1">
        <f>SUM(F39)</f>
        <v>8000</v>
      </c>
      <c r="G40" s="1">
        <f>SUM(G39)</f>
        <v>200</v>
      </c>
      <c r="H40" s="1">
        <f>SUM(H39)</f>
        <v>75</v>
      </c>
      <c r="I40" s="1">
        <f t="shared" si="0"/>
        <v>-125</v>
      </c>
      <c r="J40" s="1">
        <f t="shared" si="1"/>
        <v>37.5</v>
      </c>
      <c r="K40" s="1">
        <f t="shared" si="2"/>
        <v>0.9375</v>
      </c>
      <c r="L40" s="1">
        <f t="shared" si="3"/>
        <v>-151.2</v>
      </c>
      <c r="M40" s="1">
        <f t="shared" si="4"/>
        <v>33.15649867374005</v>
      </c>
    </row>
    <row r="41" spans="1:13" s="2" customFormat="1" ht="15.75">
      <c r="A41" s="91"/>
      <c r="B41" s="91"/>
      <c r="C41" s="43"/>
      <c r="D41" s="4" t="s">
        <v>31</v>
      </c>
      <c r="E41" s="1">
        <f>E38+E40</f>
        <v>275.4</v>
      </c>
      <c r="F41" s="1">
        <f>F38+F40</f>
        <v>8814.4</v>
      </c>
      <c r="G41" s="1">
        <f>G38+G40</f>
        <v>230</v>
      </c>
      <c r="H41" s="1">
        <f>H38+H40</f>
        <v>144</v>
      </c>
      <c r="I41" s="1">
        <f t="shared" si="0"/>
        <v>-86</v>
      </c>
      <c r="J41" s="1">
        <f t="shared" si="1"/>
        <v>62.60869565217392</v>
      </c>
      <c r="K41" s="1">
        <f t="shared" si="2"/>
        <v>1.6336903249228536</v>
      </c>
      <c r="L41" s="1">
        <f t="shared" si="3"/>
        <v>-131.39999999999998</v>
      </c>
      <c r="M41" s="1">
        <f t="shared" si="4"/>
        <v>52.28758169934641</v>
      </c>
    </row>
    <row r="42" spans="1:13" s="2" customFormat="1" ht="15.75" customHeight="1" hidden="1">
      <c r="A42" s="89" t="s">
        <v>127</v>
      </c>
      <c r="B42" s="89" t="s">
        <v>128</v>
      </c>
      <c r="C42" s="41" t="s">
        <v>13</v>
      </c>
      <c r="D42" s="15" t="s">
        <v>14</v>
      </c>
      <c r="E42" s="10"/>
      <c r="F42" s="10"/>
      <c r="G42" s="10"/>
      <c r="H42" s="10"/>
      <c r="I42" s="10">
        <f t="shared" si="0"/>
        <v>0</v>
      </c>
      <c r="J42" s="10" t="e">
        <f t="shared" si="1"/>
        <v>#DIV/0!</v>
      </c>
      <c r="K42" s="10" t="e">
        <f t="shared" si="2"/>
        <v>#DIV/0!</v>
      </c>
      <c r="L42" s="10">
        <f t="shared" si="3"/>
        <v>0</v>
      </c>
      <c r="M42" s="10" t="e">
        <f t="shared" si="4"/>
        <v>#DIV/0!</v>
      </c>
    </row>
    <row r="43" spans="1:13" s="2" customFormat="1" ht="15.75">
      <c r="A43" s="90"/>
      <c r="B43" s="90"/>
      <c r="C43" s="41" t="s">
        <v>182</v>
      </c>
      <c r="D43" s="15" t="s">
        <v>22</v>
      </c>
      <c r="E43" s="10"/>
      <c r="F43" s="10">
        <v>38758.5</v>
      </c>
      <c r="G43" s="10"/>
      <c r="H43" s="10"/>
      <c r="I43" s="10">
        <f t="shared" si="0"/>
        <v>0</v>
      </c>
      <c r="J43" s="10"/>
      <c r="K43" s="10">
        <f t="shared" si="2"/>
        <v>0</v>
      </c>
      <c r="L43" s="10">
        <f t="shared" si="3"/>
        <v>0</v>
      </c>
      <c r="M43" s="10"/>
    </row>
    <row r="44" spans="1:13" s="2" customFormat="1" ht="15.75" hidden="1">
      <c r="A44" s="90"/>
      <c r="B44" s="90"/>
      <c r="C44" s="41" t="s">
        <v>184</v>
      </c>
      <c r="D44" s="15" t="s">
        <v>19</v>
      </c>
      <c r="E44" s="10"/>
      <c r="F44" s="1"/>
      <c r="G44" s="1"/>
      <c r="H44" s="10"/>
      <c r="I44" s="10">
        <f t="shared" si="0"/>
        <v>0</v>
      </c>
      <c r="J44" s="10"/>
      <c r="K44" s="10" t="e">
        <f t="shared" si="2"/>
        <v>#DIV/0!</v>
      </c>
      <c r="L44" s="10">
        <f t="shared" si="3"/>
        <v>0</v>
      </c>
      <c r="M44" s="10"/>
    </row>
    <row r="45" spans="1:13" s="2" customFormat="1" ht="15.75">
      <c r="A45" s="91"/>
      <c r="B45" s="91"/>
      <c r="C45" s="43"/>
      <c r="D45" s="4" t="s">
        <v>31</v>
      </c>
      <c r="E45" s="1">
        <f>SUM(E42:E44)</f>
        <v>0</v>
      </c>
      <c r="F45" s="1">
        <f>SUM(F42:F44)</f>
        <v>38758.5</v>
      </c>
      <c r="G45" s="1">
        <f>SUM(G42:G44)</f>
        <v>0</v>
      </c>
      <c r="H45" s="1">
        <f>SUM(H42:H44)</f>
        <v>0</v>
      </c>
      <c r="I45" s="1">
        <f t="shared" si="0"/>
        <v>0</v>
      </c>
      <c r="J45" s="1"/>
      <c r="K45" s="1">
        <f t="shared" si="2"/>
        <v>0</v>
      </c>
      <c r="L45" s="1">
        <f t="shared" si="3"/>
        <v>0</v>
      </c>
      <c r="M45" s="1"/>
    </row>
    <row r="46" spans="1:13" s="2" customFormat="1" ht="15.75" customHeight="1" hidden="1">
      <c r="A46" s="89" t="s">
        <v>32</v>
      </c>
      <c r="B46" s="89" t="s">
        <v>141</v>
      </c>
      <c r="C46" s="41" t="s">
        <v>6</v>
      </c>
      <c r="D46" s="15" t="s">
        <v>7</v>
      </c>
      <c r="E46" s="10"/>
      <c r="F46" s="1"/>
      <c r="G46" s="1"/>
      <c r="H46" s="10"/>
      <c r="I46" s="10">
        <f t="shared" si="0"/>
        <v>0</v>
      </c>
      <c r="J46" s="10"/>
      <c r="K46" s="10" t="e">
        <f t="shared" si="2"/>
        <v>#DIV/0!</v>
      </c>
      <c r="L46" s="10">
        <f t="shared" si="3"/>
        <v>0</v>
      </c>
      <c r="M46" s="10" t="e">
        <f t="shared" si="4"/>
        <v>#DIV/0!</v>
      </c>
    </row>
    <row r="47" spans="1:13" s="2" customFormat="1" ht="15.75">
      <c r="A47" s="90"/>
      <c r="B47" s="90"/>
      <c r="C47" s="41" t="s">
        <v>136</v>
      </c>
      <c r="D47" s="15" t="s">
        <v>137</v>
      </c>
      <c r="E47" s="10">
        <v>2.7</v>
      </c>
      <c r="F47" s="10">
        <v>19</v>
      </c>
      <c r="G47" s="10"/>
      <c r="H47" s="10">
        <v>0.5</v>
      </c>
      <c r="I47" s="10">
        <f t="shared" si="0"/>
        <v>0.5</v>
      </c>
      <c r="J47" s="10"/>
      <c r="K47" s="10">
        <f t="shared" si="2"/>
        <v>2.631578947368421</v>
      </c>
      <c r="L47" s="10">
        <f t="shared" si="3"/>
        <v>-2.2</v>
      </c>
      <c r="M47" s="10">
        <f t="shared" si="4"/>
        <v>18.51851851851852</v>
      </c>
    </row>
    <row r="48" spans="1:13" ht="31.5">
      <c r="A48" s="90"/>
      <c r="B48" s="90"/>
      <c r="C48" s="41" t="s">
        <v>103</v>
      </c>
      <c r="D48" s="15" t="s">
        <v>104</v>
      </c>
      <c r="E48" s="10">
        <v>28.2</v>
      </c>
      <c r="F48" s="10"/>
      <c r="G48" s="10"/>
      <c r="H48" s="10"/>
      <c r="I48" s="10">
        <f t="shared" si="0"/>
        <v>0</v>
      </c>
      <c r="J48" s="10"/>
      <c r="K48" s="10"/>
      <c r="L48" s="10">
        <f t="shared" si="3"/>
        <v>-28.2</v>
      </c>
      <c r="M48" s="10">
        <f t="shared" si="4"/>
        <v>0</v>
      </c>
    </row>
    <row r="49" spans="1:13" ht="94.5" hidden="1">
      <c r="A49" s="90"/>
      <c r="B49" s="90"/>
      <c r="C49" s="44" t="s">
        <v>101</v>
      </c>
      <c r="D49" s="15" t="s">
        <v>116</v>
      </c>
      <c r="E49" s="10"/>
      <c r="F49" s="10"/>
      <c r="G49" s="10"/>
      <c r="H49" s="10"/>
      <c r="I49" s="10">
        <f t="shared" si="0"/>
        <v>0</v>
      </c>
      <c r="J49" s="10" t="e">
        <f t="shared" si="1"/>
        <v>#DIV/0!</v>
      </c>
      <c r="K49" s="10" t="e">
        <f t="shared" si="2"/>
        <v>#DIV/0!</v>
      </c>
      <c r="L49" s="10">
        <f t="shared" si="3"/>
        <v>0</v>
      </c>
      <c r="M49" s="10" t="e">
        <f t="shared" si="4"/>
        <v>#DIV/0!</v>
      </c>
    </row>
    <row r="50" spans="1:13" ht="15.75">
      <c r="A50" s="90"/>
      <c r="B50" s="90"/>
      <c r="C50" s="41" t="s">
        <v>13</v>
      </c>
      <c r="D50" s="15" t="s">
        <v>14</v>
      </c>
      <c r="E50" s="10">
        <v>16.4</v>
      </c>
      <c r="F50" s="10">
        <v>173.1</v>
      </c>
      <c r="G50" s="10">
        <v>5</v>
      </c>
      <c r="H50" s="10">
        <v>16.2</v>
      </c>
      <c r="I50" s="10">
        <f t="shared" si="0"/>
        <v>11.2</v>
      </c>
      <c r="J50" s="10">
        <f t="shared" si="1"/>
        <v>324</v>
      </c>
      <c r="K50" s="10">
        <f t="shared" si="2"/>
        <v>9.358752166377817</v>
      </c>
      <c r="L50" s="10">
        <f t="shared" si="3"/>
        <v>-0.1999999999999993</v>
      </c>
      <c r="M50" s="10">
        <f t="shared" si="4"/>
        <v>98.78048780487805</v>
      </c>
    </row>
    <row r="51" spans="1:13" ht="15.75" hidden="1">
      <c r="A51" s="90"/>
      <c r="B51" s="90"/>
      <c r="C51" s="41" t="s">
        <v>15</v>
      </c>
      <c r="D51" s="15" t="s">
        <v>16</v>
      </c>
      <c r="E51" s="10"/>
      <c r="F51" s="10"/>
      <c r="G51" s="10"/>
      <c r="H51" s="10"/>
      <c r="I51" s="10">
        <f t="shared" si="0"/>
        <v>0</v>
      </c>
      <c r="J51" s="10" t="e">
        <f t="shared" si="1"/>
        <v>#DIV/0!</v>
      </c>
      <c r="K51" s="10" t="e">
        <f t="shared" si="2"/>
        <v>#DIV/0!</v>
      </c>
      <c r="L51" s="10">
        <f t="shared" si="3"/>
        <v>0</v>
      </c>
      <c r="M51" s="10" t="e">
        <f t="shared" si="4"/>
        <v>#DIV/0!</v>
      </c>
    </row>
    <row r="52" spans="1:13" ht="15.75">
      <c r="A52" s="90"/>
      <c r="B52" s="90"/>
      <c r="C52" s="41" t="s">
        <v>17</v>
      </c>
      <c r="D52" s="15" t="s">
        <v>18</v>
      </c>
      <c r="E52" s="10"/>
      <c r="F52" s="10">
        <v>10982.5</v>
      </c>
      <c r="G52" s="10">
        <v>915.2</v>
      </c>
      <c r="H52" s="10">
        <v>1883.4</v>
      </c>
      <c r="I52" s="10">
        <f t="shared" si="0"/>
        <v>968.2</v>
      </c>
      <c r="J52" s="10">
        <f t="shared" si="1"/>
        <v>205.79108391608392</v>
      </c>
      <c r="K52" s="10">
        <f t="shared" si="2"/>
        <v>17.149100842249034</v>
      </c>
      <c r="L52" s="10">
        <f t="shared" si="3"/>
        <v>1883.4</v>
      </c>
      <c r="M52" s="10"/>
    </row>
    <row r="53" spans="1:13" ht="15.75">
      <c r="A53" s="90"/>
      <c r="B53" s="90"/>
      <c r="C53" s="41" t="s">
        <v>182</v>
      </c>
      <c r="D53" s="15" t="s">
        <v>22</v>
      </c>
      <c r="E53" s="10"/>
      <c r="F53" s="10">
        <v>13323.4</v>
      </c>
      <c r="G53" s="10">
        <f>121.2+33.7</f>
        <v>154.9</v>
      </c>
      <c r="H53" s="10"/>
      <c r="I53" s="10">
        <f t="shared" si="0"/>
        <v>-154.9</v>
      </c>
      <c r="J53" s="10"/>
      <c r="K53" s="10">
        <f t="shared" si="2"/>
        <v>0</v>
      </c>
      <c r="L53" s="10">
        <f t="shared" si="3"/>
        <v>0</v>
      </c>
      <c r="M53" s="10"/>
    </row>
    <row r="54" spans="1:13" s="2" customFormat="1" ht="15.75">
      <c r="A54" s="90"/>
      <c r="B54" s="90"/>
      <c r="C54" s="45"/>
      <c r="D54" s="4" t="s">
        <v>173</v>
      </c>
      <c r="E54" s="1">
        <f>SUM(E46:E52)</f>
        <v>47.3</v>
      </c>
      <c r="F54" s="1">
        <f>SUM(F46:F53)</f>
        <v>24498</v>
      </c>
      <c r="G54" s="1">
        <f>SUM(G46:G53)</f>
        <v>1075.1000000000001</v>
      </c>
      <c r="H54" s="1">
        <f>SUM(H46:H53)</f>
        <v>1900.1000000000001</v>
      </c>
      <c r="I54" s="1">
        <f t="shared" si="0"/>
        <v>825</v>
      </c>
      <c r="J54" s="1">
        <f t="shared" si="1"/>
        <v>176.73704771649147</v>
      </c>
      <c r="K54" s="1">
        <f t="shared" si="2"/>
        <v>7.7561433586415225</v>
      </c>
      <c r="L54" s="1">
        <f t="shared" si="3"/>
        <v>1852.8000000000002</v>
      </c>
      <c r="M54" s="1">
        <f t="shared" si="4"/>
        <v>4017.1247357293873</v>
      </c>
    </row>
    <row r="55" spans="1:13" ht="15.75">
      <c r="A55" s="90"/>
      <c r="B55" s="90"/>
      <c r="C55" s="41" t="s">
        <v>33</v>
      </c>
      <c r="D55" s="15" t="s">
        <v>34</v>
      </c>
      <c r="E55" s="10">
        <v>2715.6</v>
      </c>
      <c r="F55" s="10">
        <v>8185.6</v>
      </c>
      <c r="G55" s="10"/>
      <c r="H55" s="10">
        <v>149.8</v>
      </c>
      <c r="I55" s="10">
        <f t="shared" si="0"/>
        <v>149.8</v>
      </c>
      <c r="J55" s="10"/>
      <c r="K55" s="10">
        <f t="shared" si="2"/>
        <v>1.8300430023455827</v>
      </c>
      <c r="L55" s="10">
        <f t="shared" si="3"/>
        <v>-2565.7999999999997</v>
      </c>
      <c r="M55" s="10">
        <f t="shared" si="4"/>
        <v>5.516276329356312</v>
      </c>
    </row>
    <row r="56" spans="1:13" ht="15.75">
      <c r="A56" s="90"/>
      <c r="B56" s="90"/>
      <c r="C56" s="41" t="s">
        <v>13</v>
      </c>
      <c r="D56" s="15" t="s">
        <v>14</v>
      </c>
      <c r="E56" s="10">
        <v>2025.8</v>
      </c>
      <c r="F56" s="10">
        <v>18782.2</v>
      </c>
      <c r="G56" s="10">
        <v>832.3</v>
      </c>
      <c r="H56" s="10">
        <v>732.4</v>
      </c>
      <c r="I56" s="10">
        <f t="shared" si="0"/>
        <v>-99.89999999999998</v>
      </c>
      <c r="J56" s="10">
        <f t="shared" si="1"/>
        <v>87.99711642436621</v>
      </c>
      <c r="K56" s="10">
        <f t="shared" si="2"/>
        <v>3.8994367007059876</v>
      </c>
      <c r="L56" s="10">
        <f t="shared" si="3"/>
        <v>-1293.4</v>
      </c>
      <c r="M56" s="10">
        <f t="shared" si="4"/>
        <v>36.15361832362524</v>
      </c>
    </row>
    <row r="57" spans="1:13" s="2" customFormat="1" ht="15.75">
      <c r="A57" s="90"/>
      <c r="B57" s="90"/>
      <c r="C57" s="45"/>
      <c r="D57" s="4" t="s">
        <v>23</v>
      </c>
      <c r="E57" s="1">
        <f>SUM(E55:E56)</f>
        <v>4741.4</v>
      </c>
      <c r="F57" s="1">
        <f>SUM(F55:F56)</f>
        <v>26967.800000000003</v>
      </c>
      <c r="G57" s="1">
        <f>SUM(G55:G56)</f>
        <v>832.3</v>
      </c>
      <c r="H57" s="1">
        <f>SUM(H55:H56)</f>
        <v>882.2</v>
      </c>
      <c r="I57" s="1">
        <f t="shared" si="0"/>
        <v>49.90000000000009</v>
      </c>
      <c r="J57" s="1">
        <f t="shared" si="1"/>
        <v>105.99543433857986</v>
      </c>
      <c r="K57" s="1">
        <f t="shared" si="2"/>
        <v>3.2713087459859533</v>
      </c>
      <c r="L57" s="1">
        <f t="shared" si="3"/>
        <v>-3859.2</v>
      </c>
      <c r="M57" s="1">
        <f t="shared" si="4"/>
        <v>18.606318808790657</v>
      </c>
    </row>
    <row r="58" spans="1:13" s="2" customFormat="1" ht="15.75">
      <c r="A58" s="91"/>
      <c r="B58" s="91"/>
      <c r="C58" s="45"/>
      <c r="D58" s="4" t="s">
        <v>31</v>
      </c>
      <c r="E58" s="1">
        <f>E57+E54</f>
        <v>4788.7</v>
      </c>
      <c r="F58" s="1">
        <f>F57+F54</f>
        <v>51465.8</v>
      </c>
      <c r="G58" s="1">
        <f>G57+G54</f>
        <v>1907.4</v>
      </c>
      <c r="H58" s="1">
        <f>H57+H54</f>
        <v>2782.3</v>
      </c>
      <c r="I58" s="1">
        <f t="shared" si="0"/>
        <v>874.9000000000001</v>
      </c>
      <c r="J58" s="1">
        <f t="shared" si="1"/>
        <v>145.86872182027892</v>
      </c>
      <c r="K58" s="1">
        <f t="shared" si="2"/>
        <v>5.4061143516665435</v>
      </c>
      <c r="L58" s="1">
        <f t="shared" si="3"/>
        <v>-2006.3999999999996</v>
      </c>
      <c r="M58" s="1">
        <f t="shared" si="4"/>
        <v>58.1013636268716</v>
      </c>
    </row>
    <row r="59" spans="1:13" s="2" customFormat="1" ht="31.5" customHeight="1" hidden="1">
      <c r="A59" s="89" t="s">
        <v>117</v>
      </c>
      <c r="B59" s="89" t="s">
        <v>142</v>
      </c>
      <c r="C59" s="41" t="s">
        <v>103</v>
      </c>
      <c r="D59" s="15" t="s">
        <v>104</v>
      </c>
      <c r="E59" s="10"/>
      <c r="F59" s="1"/>
      <c r="G59" s="1"/>
      <c r="H59" s="10"/>
      <c r="I59" s="10">
        <f t="shared" si="0"/>
        <v>0</v>
      </c>
      <c r="J59" s="10" t="e">
        <f t="shared" si="1"/>
        <v>#DIV/0!</v>
      </c>
      <c r="K59" s="10" t="e">
        <f t="shared" si="2"/>
        <v>#DIV/0!</v>
      </c>
      <c r="L59" s="10">
        <f t="shared" si="3"/>
        <v>0</v>
      </c>
      <c r="M59" s="10" t="e">
        <f t="shared" si="4"/>
        <v>#DIV/0!</v>
      </c>
    </row>
    <row r="60" spans="1:13" ht="15.75" hidden="1">
      <c r="A60" s="90"/>
      <c r="B60" s="90"/>
      <c r="C60" s="41" t="s">
        <v>13</v>
      </c>
      <c r="D60" s="15" t="s">
        <v>14</v>
      </c>
      <c r="E60" s="10"/>
      <c r="F60" s="10"/>
      <c r="G60" s="10"/>
      <c r="H60" s="10"/>
      <c r="I60" s="10">
        <f t="shared" si="0"/>
        <v>0</v>
      </c>
      <c r="J60" s="10" t="e">
        <f t="shared" si="1"/>
        <v>#DIV/0!</v>
      </c>
      <c r="K60" s="10" t="e">
        <f t="shared" si="2"/>
        <v>#DIV/0!</v>
      </c>
      <c r="L60" s="10">
        <f t="shared" si="3"/>
        <v>0</v>
      </c>
      <c r="M60" s="10" t="e">
        <f t="shared" si="4"/>
        <v>#DIV/0!</v>
      </c>
    </row>
    <row r="61" spans="1:13" ht="15.75" hidden="1">
      <c r="A61" s="90"/>
      <c r="B61" s="90"/>
      <c r="C61" s="41" t="s">
        <v>15</v>
      </c>
      <c r="D61" s="15" t="s">
        <v>16</v>
      </c>
      <c r="E61" s="10"/>
      <c r="F61" s="10"/>
      <c r="G61" s="10"/>
      <c r="H61" s="10"/>
      <c r="I61" s="10">
        <f t="shared" si="0"/>
        <v>0</v>
      </c>
      <c r="J61" s="10" t="e">
        <f t="shared" si="1"/>
        <v>#DIV/0!</v>
      </c>
      <c r="K61" s="10" t="e">
        <f t="shared" si="2"/>
        <v>#DIV/0!</v>
      </c>
      <c r="L61" s="10">
        <f t="shared" si="3"/>
        <v>0</v>
      </c>
      <c r="M61" s="10" t="e">
        <f t="shared" si="4"/>
        <v>#DIV/0!</v>
      </c>
    </row>
    <row r="62" spans="1:13" ht="15.75" hidden="1">
      <c r="A62" s="90"/>
      <c r="B62" s="90"/>
      <c r="C62" s="41" t="s">
        <v>17</v>
      </c>
      <c r="D62" s="15" t="s">
        <v>18</v>
      </c>
      <c r="E62" s="10"/>
      <c r="F62" s="10"/>
      <c r="G62" s="10"/>
      <c r="H62" s="10"/>
      <c r="I62" s="10">
        <f t="shared" si="0"/>
        <v>0</v>
      </c>
      <c r="J62" s="10" t="e">
        <f t="shared" si="1"/>
        <v>#DIV/0!</v>
      </c>
      <c r="K62" s="10" t="e">
        <f t="shared" si="2"/>
        <v>#DIV/0!</v>
      </c>
      <c r="L62" s="10">
        <f t="shared" si="3"/>
        <v>0</v>
      </c>
      <c r="M62" s="10" t="e">
        <f t="shared" si="4"/>
        <v>#DIV/0!</v>
      </c>
    </row>
    <row r="63" spans="1:13" ht="15.75">
      <c r="A63" s="90"/>
      <c r="B63" s="90"/>
      <c r="C63" s="41" t="s">
        <v>181</v>
      </c>
      <c r="D63" s="15" t="s">
        <v>21</v>
      </c>
      <c r="E63" s="10"/>
      <c r="F63" s="10">
        <v>412.7</v>
      </c>
      <c r="G63" s="10"/>
      <c r="H63" s="10"/>
      <c r="I63" s="10">
        <f t="shared" si="0"/>
        <v>0</v>
      </c>
      <c r="J63" s="10"/>
      <c r="K63" s="10">
        <f t="shared" si="2"/>
        <v>0</v>
      </c>
      <c r="L63" s="10">
        <f t="shared" si="3"/>
        <v>0</v>
      </c>
      <c r="M63" s="10"/>
    </row>
    <row r="64" spans="1:13" ht="15.75" hidden="1">
      <c r="A64" s="90"/>
      <c r="B64" s="90"/>
      <c r="C64" s="41" t="s">
        <v>182</v>
      </c>
      <c r="D64" s="15" t="s">
        <v>35</v>
      </c>
      <c r="E64" s="10"/>
      <c r="F64" s="10"/>
      <c r="G64" s="10"/>
      <c r="H64" s="10"/>
      <c r="I64" s="10">
        <f t="shared" si="0"/>
        <v>0</v>
      </c>
      <c r="J64" s="10"/>
      <c r="K64" s="10" t="e">
        <f t="shared" si="2"/>
        <v>#DIV/0!</v>
      </c>
      <c r="L64" s="10">
        <f t="shared" si="3"/>
        <v>0</v>
      </c>
      <c r="M64" s="10" t="e">
        <f t="shared" si="4"/>
        <v>#DIV/0!</v>
      </c>
    </row>
    <row r="65" spans="1:13" ht="15.75" hidden="1">
      <c r="A65" s="90"/>
      <c r="B65" s="90"/>
      <c r="C65" s="41" t="s">
        <v>183</v>
      </c>
      <c r="D65" s="15" t="s">
        <v>26</v>
      </c>
      <c r="E65" s="10"/>
      <c r="F65" s="10"/>
      <c r="G65" s="10"/>
      <c r="H65" s="10"/>
      <c r="I65" s="10">
        <f t="shared" si="0"/>
        <v>0</v>
      </c>
      <c r="J65" s="10"/>
      <c r="K65" s="10" t="e">
        <f t="shared" si="2"/>
        <v>#DIV/0!</v>
      </c>
      <c r="L65" s="10">
        <f t="shared" si="3"/>
        <v>0</v>
      </c>
      <c r="M65" s="10" t="e">
        <f t="shared" si="4"/>
        <v>#DIV/0!</v>
      </c>
    </row>
    <row r="66" spans="1:13" ht="31.5" hidden="1">
      <c r="A66" s="90"/>
      <c r="B66" s="90"/>
      <c r="C66" s="41" t="s">
        <v>98</v>
      </c>
      <c r="D66" s="15" t="s">
        <v>99</v>
      </c>
      <c r="E66" s="10"/>
      <c r="F66" s="10"/>
      <c r="G66" s="10"/>
      <c r="H66" s="10"/>
      <c r="I66" s="10">
        <f t="shared" si="0"/>
        <v>0</v>
      </c>
      <c r="J66" s="10"/>
      <c r="K66" s="10" t="e">
        <f t="shared" si="2"/>
        <v>#DIV/0!</v>
      </c>
      <c r="L66" s="10">
        <f t="shared" si="3"/>
        <v>0</v>
      </c>
      <c r="M66" s="10" t="e">
        <f t="shared" si="4"/>
        <v>#DIV/0!</v>
      </c>
    </row>
    <row r="67" spans="1:13" ht="31.5">
      <c r="A67" s="90"/>
      <c r="B67" s="90"/>
      <c r="C67" s="41" t="s">
        <v>97</v>
      </c>
      <c r="D67" s="15" t="s">
        <v>100</v>
      </c>
      <c r="E67" s="10">
        <v>209.4</v>
      </c>
      <c r="F67" s="10"/>
      <c r="G67" s="10"/>
      <c r="H67" s="10">
        <v>5.1</v>
      </c>
      <c r="I67" s="10">
        <f t="shared" si="0"/>
        <v>5.1</v>
      </c>
      <c r="J67" s="10"/>
      <c r="K67" s="10"/>
      <c r="L67" s="10">
        <f t="shared" si="3"/>
        <v>-204.3</v>
      </c>
      <c r="M67" s="10">
        <f t="shared" si="4"/>
        <v>2.435530085959885</v>
      </c>
    </row>
    <row r="68" spans="1:13" ht="15.75">
      <c r="A68" s="90"/>
      <c r="B68" s="90"/>
      <c r="C68" s="41" t="s">
        <v>184</v>
      </c>
      <c r="D68" s="15" t="s">
        <v>19</v>
      </c>
      <c r="E68" s="10">
        <v>-22.6</v>
      </c>
      <c r="F68" s="10"/>
      <c r="G68" s="10"/>
      <c r="H68" s="10">
        <v>-2.3</v>
      </c>
      <c r="I68" s="10">
        <f aca="true" t="shared" si="5" ref="I68:I131">H68-G68</f>
        <v>-2.3</v>
      </c>
      <c r="J68" s="10"/>
      <c r="K68" s="10"/>
      <c r="L68" s="10">
        <f aca="true" t="shared" si="6" ref="L68:L131">H68-E68</f>
        <v>20.3</v>
      </c>
      <c r="M68" s="10">
        <f aca="true" t="shared" si="7" ref="M68:M131">H68/E68*100</f>
        <v>10.176991150442477</v>
      </c>
    </row>
    <row r="69" spans="1:13" s="2" customFormat="1" ht="15.75">
      <c r="A69" s="90"/>
      <c r="B69" s="90"/>
      <c r="C69" s="45"/>
      <c r="D69" s="4" t="s">
        <v>173</v>
      </c>
      <c r="E69" s="1">
        <f>SUM(E59:E68)</f>
        <v>186.8</v>
      </c>
      <c r="F69" s="1">
        <f>SUM(F59:F68)</f>
        <v>412.7</v>
      </c>
      <c r="G69" s="1">
        <f>SUM(G59:G68)</f>
        <v>0</v>
      </c>
      <c r="H69" s="1">
        <f>SUM(H59:H68)</f>
        <v>2.8</v>
      </c>
      <c r="I69" s="1">
        <f t="shared" si="5"/>
        <v>2.8</v>
      </c>
      <c r="J69" s="1"/>
      <c r="K69" s="1">
        <f aca="true" t="shared" si="8" ref="K69:K131">H69/F69*100</f>
        <v>0.6784589290041192</v>
      </c>
      <c r="L69" s="1">
        <f t="shared" si="6"/>
        <v>-184</v>
      </c>
      <c r="M69" s="1">
        <f t="shared" si="7"/>
        <v>1.4989293361884366</v>
      </c>
    </row>
    <row r="70" spans="1:13" ht="15.75">
      <c r="A70" s="90"/>
      <c r="B70" s="90"/>
      <c r="C70" s="41" t="s">
        <v>13</v>
      </c>
      <c r="D70" s="15" t="s">
        <v>14</v>
      </c>
      <c r="E70" s="10">
        <v>77</v>
      </c>
      <c r="F70" s="10"/>
      <c r="G70" s="10"/>
      <c r="H70" s="10"/>
      <c r="I70" s="10">
        <f t="shared" si="5"/>
        <v>0</v>
      </c>
      <c r="J70" s="10"/>
      <c r="K70" s="10"/>
      <c r="L70" s="10">
        <f t="shared" si="6"/>
        <v>-77</v>
      </c>
      <c r="M70" s="10">
        <f t="shared" si="7"/>
        <v>0</v>
      </c>
    </row>
    <row r="71" spans="1:13" s="2" customFormat="1" ht="15.75">
      <c r="A71" s="90"/>
      <c r="B71" s="90"/>
      <c r="C71" s="48"/>
      <c r="D71" s="4" t="s">
        <v>23</v>
      </c>
      <c r="E71" s="1">
        <f>SUM(E70)</f>
        <v>77</v>
      </c>
      <c r="F71" s="1">
        <f>SUM(F70)</f>
        <v>0</v>
      </c>
      <c r="G71" s="1">
        <f>SUM(G70)</f>
        <v>0</v>
      </c>
      <c r="H71" s="1">
        <f>SUM(H70)</f>
        <v>0</v>
      </c>
      <c r="I71" s="1">
        <f t="shared" si="5"/>
        <v>0</v>
      </c>
      <c r="J71" s="1"/>
      <c r="K71" s="1"/>
      <c r="L71" s="1">
        <f t="shared" si="6"/>
        <v>-77</v>
      </c>
      <c r="M71" s="1">
        <f t="shared" si="7"/>
        <v>0</v>
      </c>
    </row>
    <row r="72" spans="1:13" s="2" customFormat="1" ht="15.75">
      <c r="A72" s="91"/>
      <c r="B72" s="91"/>
      <c r="C72" s="45"/>
      <c r="D72" s="4" t="s">
        <v>31</v>
      </c>
      <c r="E72" s="1">
        <f>E69+E71</f>
        <v>263.8</v>
      </c>
      <c r="F72" s="1">
        <f>F69+F71</f>
        <v>412.7</v>
      </c>
      <c r="G72" s="1">
        <f>G69+G71</f>
        <v>0</v>
      </c>
      <c r="H72" s="1">
        <f>H69+H71</f>
        <v>2.8</v>
      </c>
      <c r="I72" s="1">
        <f t="shared" si="5"/>
        <v>2.8</v>
      </c>
      <c r="J72" s="1"/>
      <c r="K72" s="1">
        <f t="shared" si="8"/>
        <v>0.6784589290041192</v>
      </c>
      <c r="L72" s="1">
        <f t="shared" si="6"/>
        <v>-261</v>
      </c>
      <c r="M72" s="1">
        <f t="shared" si="7"/>
        <v>1.0614101592115237</v>
      </c>
    </row>
    <row r="73" spans="1:13" ht="15.75" customHeight="1" hidden="1">
      <c r="A73" s="89" t="s">
        <v>36</v>
      </c>
      <c r="B73" s="89" t="s">
        <v>143</v>
      </c>
      <c r="C73" s="41" t="s">
        <v>6</v>
      </c>
      <c r="D73" s="15" t="s">
        <v>7</v>
      </c>
      <c r="E73" s="14"/>
      <c r="F73" s="14"/>
      <c r="G73" s="14"/>
      <c r="H73" s="14"/>
      <c r="I73" s="14">
        <f t="shared" si="5"/>
        <v>0</v>
      </c>
      <c r="J73" s="14"/>
      <c r="K73" s="14" t="e">
        <f t="shared" si="8"/>
        <v>#DIV/0!</v>
      </c>
      <c r="L73" s="14">
        <f t="shared" si="6"/>
        <v>0</v>
      </c>
      <c r="M73" s="14" t="e">
        <f t="shared" si="7"/>
        <v>#DIV/0!</v>
      </c>
    </row>
    <row r="74" spans="1:13" ht="94.5" hidden="1">
      <c r="A74" s="90"/>
      <c r="B74" s="90"/>
      <c r="C74" s="41" t="s">
        <v>169</v>
      </c>
      <c r="D74" s="21" t="s">
        <v>168</v>
      </c>
      <c r="E74" s="14"/>
      <c r="F74" s="14"/>
      <c r="G74" s="14"/>
      <c r="H74" s="31"/>
      <c r="I74" s="31">
        <f t="shared" si="5"/>
        <v>0</v>
      </c>
      <c r="J74" s="31"/>
      <c r="K74" s="31" t="e">
        <f t="shared" si="8"/>
        <v>#DIV/0!</v>
      </c>
      <c r="L74" s="31">
        <f t="shared" si="6"/>
        <v>0</v>
      </c>
      <c r="M74" s="31" t="e">
        <f t="shared" si="7"/>
        <v>#DIV/0!</v>
      </c>
    </row>
    <row r="75" spans="1:13" ht="47.25" hidden="1">
      <c r="A75" s="90"/>
      <c r="B75" s="90"/>
      <c r="C75" s="41" t="s">
        <v>111</v>
      </c>
      <c r="D75" s="15" t="s">
        <v>112</v>
      </c>
      <c r="E75" s="14"/>
      <c r="F75" s="14"/>
      <c r="G75" s="14"/>
      <c r="H75" s="14"/>
      <c r="I75" s="14">
        <f t="shared" si="5"/>
        <v>0</v>
      </c>
      <c r="J75" s="14"/>
      <c r="K75" s="14" t="e">
        <f t="shared" si="8"/>
        <v>#DIV/0!</v>
      </c>
      <c r="L75" s="14">
        <f t="shared" si="6"/>
        <v>0</v>
      </c>
      <c r="M75" s="14" t="e">
        <f t="shared" si="7"/>
        <v>#DIV/0!</v>
      </c>
    </row>
    <row r="76" spans="1:13" ht="31.5">
      <c r="A76" s="90"/>
      <c r="B76" s="90"/>
      <c r="C76" s="41" t="s">
        <v>103</v>
      </c>
      <c r="D76" s="15" t="s">
        <v>104</v>
      </c>
      <c r="E76" s="14">
        <v>42.9</v>
      </c>
      <c r="F76" s="14"/>
      <c r="G76" s="14"/>
      <c r="H76" s="31">
        <v>62.4</v>
      </c>
      <c r="I76" s="31">
        <f t="shared" si="5"/>
        <v>62.4</v>
      </c>
      <c r="J76" s="31"/>
      <c r="K76" s="31"/>
      <c r="L76" s="31">
        <f t="shared" si="6"/>
        <v>19.5</v>
      </c>
      <c r="M76" s="31">
        <f t="shared" si="7"/>
        <v>145.45454545454547</v>
      </c>
    </row>
    <row r="77" spans="1:13" ht="94.5" hidden="1">
      <c r="A77" s="90"/>
      <c r="B77" s="90"/>
      <c r="C77" s="44" t="s">
        <v>101</v>
      </c>
      <c r="D77" s="15" t="s">
        <v>116</v>
      </c>
      <c r="E77" s="14"/>
      <c r="F77" s="14"/>
      <c r="G77" s="14"/>
      <c r="H77" s="14"/>
      <c r="I77" s="14">
        <f t="shared" si="5"/>
        <v>0</v>
      </c>
      <c r="J77" s="14"/>
      <c r="K77" s="14"/>
      <c r="L77" s="14">
        <f t="shared" si="6"/>
        <v>0</v>
      </c>
      <c r="M77" s="14" t="e">
        <f t="shared" si="7"/>
        <v>#DIV/0!</v>
      </c>
    </row>
    <row r="78" spans="1:13" ht="15.75">
      <c r="A78" s="90"/>
      <c r="B78" s="90"/>
      <c r="C78" s="41" t="s">
        <v>13</v>
      </c>
      <c r="D78" s="15" t="s">
        <v>14</v>
      </c>
      <c r="E78" s="14"/>
      <c r="F78" s="14"/>
      <c r="G78" s="14"/>
      <c r="H78" s="14">
        <v>20</v>
      </c>
      <c r="I78" s="14">
        <f t="shared" si="5"/>
        <v>20</v>
      </c>
      <c r="J78" s="14"/>
      <c r="K78" s="14"/>
      <c r="L78" s="14">
        <f t="shared" si="6"/>
        <v>20</v>
      </c>
      <c r="M78" s="14"/>
    </row>
    <row r="79" spans="1:13" ht="15.75">
      <c r="A79" s="90"/>
      <c r="B79" s="90"/>
      <c r="C79" s="41" t="s">
        <v>15</v>
      </c>
      <c r="D79" s="15" t="s">
        <v>16</v>
      </c>
      <c r="E79" s="14">
        <v>13.1</v>
      </c>
      <c r="F79" s="14"/>
      <c r="G79" s="14"/>
      <c r="H79" s="31">
        <v>-2.1</v>
      </c>
      <c r="I79" s="31">
        <f t="shared" si="5"/>
        <v>-2.1</v>
      </c>
      <c r="J79" s="31"/>
      <c r="K79" s="31"/>
      <c r="L79" s="31">
        <f t="shared" si="6"/>
        <v>-15.2</v>
      </c>
      <c r="M79" s="31">
        <f t="shared" si="7"/>
        <v>-16.03053435114504</v>
      </c>
    </row>
    <row r="80" spans="1:13" ht="15.75" hidden="1">
      <c r="A80" s="90"/>
      <c r="B80" s="90"/>
      <c r="C80" s="41" t="s">
        <v>17</v>
      </c>
      <c r="D80" s="15" t="s">
        <v>18</v>
      </c>
      <c r="E80" s="14"/>
      <c r="F80" s="14"/>
      <c r="G80" s="14"/>
      <c r="H80" s="14"/>
      <c r="I80" s="14">
        <f t="shared" si="5"/>
        <v>0</v>
      </c>
      <c r="J80" s="14" t="e">
        <f aca="true" t="shared" si="9" ref="J80:J130">H80/G80*100</f>
        <v>#DIV/0!</v>
      </c>
      <c r="K80" s="14" t="e">
        <f t="shared" si="8"/>
        <v>#DIV/0!</v>
      </c>
      <c r="L80" s="14">
        <f t="shared" si="6"/>
        <v>0</v>
      </c>
      <c r="M80" s="14" t="e">
        <f t="shared" si="7"/>
        <v>#DIV/0!</v>
      </c>
    </row>
    <row r="81" spans="1:13" ht="15.75">
      <c r="A81" s="90"/>
      <c r="B81" s="90"/>
      <c r="C81" s="41" t="s">
        <v>181</v>
      </c>
      <c r="D81" s="15" t="s">
        <v>21</v>
      </c>
      <c r="E81" s="31">
        <v>9496.5</v>
      </c>
      <c r="F81" s="31">
        <v>71451.5</v>
      </c>
      <c r="G81" s="31">
        <v>8620.4</v>
      </c>
      <c r="H81" s="14"/>
      <c r="I81" s="14">
        <f t="shared" si="5"/>
        <v>-8620.4</v>
      </c>
      <c r="J81" s="14">
        <f t="shared" si="9"/>
        <v>0</v>
      </c>
      <c r="K81" s="14">
        <f t="shared" si="8"/>
        <v>0</v>
      </c>
      <c r="L81" s="14">
        <f t="shared" si="6"/>
        <v>-9496.5</v>
      </c>
      <c r="M81" s="14">
        <f t="shared" si="7"/>
        <v>0</v>
      </c>
    </row>
    <row r="82" spans="1:13" ht="15.75">
      <c r="A82" s="90"/>
      <c r="B82" s="90"/>
      <c r="C82" s="41" t="s">
        <v>182</v>
      </c>
      <c r="D82" s="15" t="s">
        <v>35</v>
      </c>
      <c r="E82" s="31">
        <v>244046.2</v>
      </c>
      <c r="F82" s="31">
        <v>7498185.3</v>
      </c>
      <c r="G82" s="31">
        <v>238793.2</v>
      </c>
      <c r="H82" s="14">
        <v>238793.2</v>
      </c>
      <c r="I82" s="14">
        <f t="shared" si="5"/>
        <v>0</v>
      </c>
      <c r="J82" s="14">
        <f t="shared" si="9"/>
        <v>100</v>
      </c>
      <c r="K82" s="14">
        <f t="shared" si="8"/>
        <v>3.1846798984815705</v>
      </c>
      <c r="L82" s="14">
        <f t="shared" si="6"/>
        <v>-5253</v>
      </c>
      <c r="M82" s="14">
        <f t="shared" si="7"/>
        <v>97.84753870373724</v>
      </c>
    </row>
    <row r="83" spans="1:13" ht="15.75" hidden="1">
      <c r="A83" s="90"/>
      <c r="B83" s="90"/>
      <c r="C83" s="41" t="s">
        <v>183</v>
      </c>
      <c r="D83" s="15" t="s">
        <v>26</v>
      </c>
      <c r="E83" s="31"/>
      <c r="F83" s="31"/>
      <c r="G83" s="31"/>
      <c r="H83" s="14"/>
      <c r="I83" s="14">
        <f t="shared" si="5"/>
        <v>0</v>
      </c>
      <c r="J83" s="14" t="e">
        <f t="shared" si="9"/>
        <v>#DIV/0!</v>
      </c>
      <c r="K83" s="14" t="e">
        <f t="shared" si="8"/>
        <v>#DIV/0!</v>
      </c>
      <c r="L83" s="14">
        <f t="shared" si="6"/>
        <v>0</v>
      </c>
      <c r="M83" s="14" t="e">
        <f t="shared" si="7"/>
        <v>#DIV/0!</v>
      </c>
    </row>
    <row r="84" spans="1:13" ht="31.5">
      <c r="A84" s="90"/>
      <c r="B84" s="90"/>
      <c r="C84" s="41" t="s">
        <v>98</v>
      </c>
      <c r="D84" s="15" t="s">
        <v>99</v>
      </c>
      <c r="E84" s="14">
        <v>1076.7</v>
      </c>
      <c r="F84" s="31"/>
      <c r="G84" s="31"/>
      <c r="H84" s="31">
        <v>2172.9</v>
      </c>
      <c r="I84" s="31">
        <f t="shared" si="5"/>
        <v>2172.9</v>
      </c>
      <c r="J84" s="31"/>
      <c r="K84" s="31"/>
      <c r="L84" s="31">
        <f t="shared" si="6"/>
        <v>1096.2</v>
      </c>
      <c r="M84" s="31">
        <f t="shared" si="7"/>
        <v>201.8110894399554</v>
      </c>
    </row>
    <row r="85" spans="1:13" ht="31.5">
      <c r="A85" s="90"/>
      <c r="B85" s="90"/>
      <c r="C85" s="41" t="s">
        <v>97</v>
      </c>
      <c r="D85" s="15" t="s">
        <v>100</v>
      </c>
      <c r="E85" s="14">
        <v>12492.4</v>
      </c>
      <c r="F85" s="14"/>
      <c r="G85" s="14"/>
      <c r="H85" s="31">
        <v>20299.7</v>
      </c>
      <c r="I85" s="31">
        <f t="shared" si="5"/>
        <v>20299.7</v>
      </c>
      <c r="J85" s="31"/>
      <c r="K85" s="31"/>
      <c r="L85" s="31">
        <f t="shared" si="6"/>
        <v>7807.300000000001</v>
      </c>
      <c r="M85" s="31">
        <f t="shared" si="7"/>
        <v>162.49639780986843</v>
      </c>
    </row>
    <row r="86" spans="1:13" ht="15.75">
      <c r="A86" s="90"/>
      <c r="B86" s="90"/>
      <c r="C86" s="41" t="s">
        <v>184</v>
      </c>
      <c r="D86" s="15" t="s">
        <v>19</v>
      </c>
      <c r="E86" s="14">
        <v>-3277.7</v>
      </c>
      <c r="F86" s="14"/>
      <c r="G86" s="14"/>
      <c r="H86" s="31">
        <v>-45209.3</v>
      </c>
      <c r="I86" s="31">
        <f t="shared" si="5"/>
        <v>-45209.3</v>
      </c>
      <c r="J86" s="31"/>
      <c r="K86" s="31"/>
      <c r="L86" s="31">
        <f t="shared" si="6"/>
        <v>-41931.600000000006</v>
      </c>
      <c r="M86" s="31">
        <f t="shared" si="7"/>
        <v>1379.2995088019038</v>
      </c>
    </row>
    <row r="87" spans="1:13" s="2" customFormat="1" ht="15.75">
      <c r="A87" s="91"/>
      <c r="B87" s="91"/>
      <c r="C87" s="45"/>
      <c r="D87" s="4" t="s">
        <v>31</v>
      </c>
      <c r="E87" s="1">
        <f>SUM(E73:E86)</f>
        <v>263890.10000000003</v>
      </c>
      <c r="F87" s="1">
        <f>SUM(F73:F86)</f>
        <v>7569636.8</v>
      </c>
      <c r="G87" s="1">
        <f>SUM(G73:G86)</f>
        <v>247413.6</v>
      </c>
      <c r="H87" s="1">
        <f>SUM(H73:H86)</f>
        <v>216136.8</v>
      </c>
      <c r="I87" s="1">
        <f t="shared" si="5"/>
        <v>-31276.800000000017</v>
      </c>
      <c r="J87" s="1">
        <f t="shared" si="9"/>
        <v>87.35849605680528</v>
      </c>
      <c r="K87" s="1">
        <f t="shared" si="8"/>
        <v>2.8553126881860433</v>
      </c>
      <c r="L87" s="1">
        <f t="shared" si="6"/>
        <v>-47753.30000000005</v>
      </c>
      <c r="M87" s="1">
        <f t="shared" si="7"/>
        <v>81.9040956822556</v>
      </c>
    </row>
    <row r="88" spans="1:13" s="2" customFormat="1" ht="31.5" customHeight="1">
      <c r="A88" s="110" t="s">
        <v>37</v>
      </c>
      <c r="B88" s="89" t="s">
        <v>144</v>
      </c>
      <c r="C88" s="41" t="s">
        <v>103</v>
      </c>
      <c r="D88" s="15" t="s">
        <v>104</v>
      </c>
      <c r="E88" s="10">
        <v>2.4</v>
      </c>
      <c r="F88" s="1"/>
      <c r="G88" s="1"/>
      <c r="H88" s="10">
        <v>10</v>
      </c>
      <c r="I88" s="10">
        <f t="shared" si="5"/>
        <v>10</v>
      </c>
      <c r="J88" s="10"/>
      <c r="K88" s="10"/>
      <c r="L88" s="10">
        <f t="shared" si="6"/>
        <v>7.6</v>
      </c>
      <c r="M88" s="10">
        <f t="shared" si="7"/>
        <v>416.6666666666667</v>
      </c>
    </row>
    <row r="89" spans="1:13" ht="15.75">
      <c r="A89" s="111"/>
      <c r="B89" s="90"/>
      <c r="C89" s="41" t="s">
        <v>13</v>
      </c>
      <c r="D89" s="15" t="s">
        <v>14</v>
      </c>
      <c r="E89" s="10">
        <v>94.8</v>
      </c>
      <c r="F89" s="10">
        <v>404.7</v>
      </c>
      <c r="G89" s="10"/>
      <c r="H89" s="10">
        <v>47.3</v>
      </c>
      <c r="I89" s="10">
        <f t="shared" si="5"/>
        <v>47.3</v>
      </c>
      <c r="J89" s="10"/>
      <c r="K89" s="10">
        <f t="shared" si="8"/>
        <v>11.687669878922659</v>
      </c>
      <c r="L89" s="10">
        <f t="shared" si="6"/>
        <v>-47.5</v>
      </c>
      <c r="M89" s="10">
        <f t="shared" si="7"/>
        <v>49.894514767932485</v>
      </c>
    </row>
    <row r="90" spans="1:13" ht="15.75" hidden="1">
      <c r="A90" s="111"/>
      <c r="B90" s="90"/>
      <c r="C90" s="41" t="s">
        <v>15</v>
      </c>
      <c r="D90" s="15" t="s">
        <v>16</v>
      </c>
      <c r="E90" s="10"/>
      <c r="F90" s="10"/>
      <c r="G90" s="10"/>
      <c r="H90" s="10"/>
      <c r="I90" s="10">
        <f t="shared" si="5"/>
        <v>0</v>
      </c>
      <c r="J90" s="10" t="e">
        <f t="shared" si="9"/>
        <v>#DIV/0!</v>
      </c>
      <c r="K90" s="10" t="e">
        <f t="shared" si="8"/>
        <v>#DIV/0!</v>
      </c>
      <c r="L90" s="10">
        <f t="shared" si="6"/>
        <v>0</v>
      </c>
      <c r="M90" s="10" t="e">
        <f t="shared" si="7"/>
        <v>#DIV/0!</v>
      </c>
    </row>
    <row r="91" spans="1:13" ht="15.75" hidden="1">
      <c r="A91" s="111"/>
      <c r="B91" s="90"/>
      <c r="C91" s="41" t="s">
        <v>181</v>
      </c>
      <c r="D91" s="15" t="s">
        <v>21</v>
      </c>
      <c r="E91" s="15"/>
      <c r="F91" s="10"/>
      <c r="G91" s="10"/>
      <c r="H91" s="10"/>
      <c r="I91" s="10">
        <f t="shared" si="5"/>
        <v>0</v>
      </c>
      <c r="J91" s="10" t="e">
        <f t="shared" si="9"/>
        <v>#DIV/0!</v>
      </c>
      <c r="K91" s="10" t="e">
        <f t="shared" si="8"/>
        <v>#DIV/0!</v>
      </c>
      <c r="L91" s="10">
        <f t="shared" si="6"/>
        <v>0</v>
      </c>
      <c r="M91" s="10" t="e">
        <f t="shared" si="7"/>
        <v>#DIV/0!</v>
      </c>
    </row>
    <row r="92" spans="1:13" ht="15.75">
      <c r="A92" s="111"/>
      <c r="B92" s="90"/>
      <c r="C92" s="41" t="s">
        <v>182</v>
      </c>
      <c r="D92" s="15" t="s">
        <v>35</v>
      </c>
      <c r="E92" s="10">
        <v>130.4</v>
      </c>
      <c r="F92" s="10">
        <v>1666</v>
      </c>
      <c r="G92" s="10">
        <v>135.5</v>
      </c>
      <c r="H92" s="10">
        <v>135.5</v>
      </c>
      <c r="I92" s="10">
        <f t="shared" si="5"/>
        <v>0</v>
      </c>
      <c r="J92" s="10">
        <f t="shared" si="9"/>
        <v>100</v>
      </c>
      <c r="K92" s="10">
        <f t="shared" si="8"/>
        <v>8.133253301320527</v>
      </c>
      <c r="L92" s="10">
        <f t="shared" si="6"/>
        <v>5.099999999999994</v>
      </c>
      <c r="M92" s="10">
        <f t="shared" si="7"/>
        <v>103.91104294478528</v>
      </c>
    </row>
    <row r="93" spans="1:13" ht="15.75" hidden="1">
      <c r="A93" s="111"/>
      <c r="B93" s="90"/>
      <c r="C93" s="41" t="s">
        <v>183</v>
      </c>
      <c r="D93" s="15" t="s">
        <v>26</v>
      </c>
      <c r="E93" s="10"/>
      <c r="F93" s="10"/>
      <c r="G93" s="10"/>
      <c r="H93" s="10"/>
      <c r="I93" s="10">
        <f t="shared" si="5"/>
        <v>0</v>
      </c>
      <c r="J93" s="10" t="e">
        <f t="shared" si="9"/>
        <v>#DIV/0!</v>
      </c>
      <c r="K93" s="10" t="e">
        <f t="shared" si="8"/>
        <v>#DIV/0!</v>
      </c>
      <c r="L93" s="10">
        <f t="shared" si="6"/>
        <v>0</v>
      </c>
      <c r="M93" s="10" t="e">
        <f t="shared" si="7"/>
        <v>#DIV/0!</v>
      </c>
    </row>
    <row r="94" spans="1:13" ht="15.75">
      <c r="A94" s="111"/>
      <c r="B94" s="90"/>
      <c r="C94" s="41" t="s">
        <v>184</v>
      </c>
      <c r="D94" s="15" t="s">
        <v>19</v>
      </c>
      <c r="E94" s="10">
        <v>-7.2</v>
      </c>
      <c r="F94" s="10"/>
      <c r="G94" s="10"/>
      <c r="H94" s="10"/>
      <c r="I94" s="10">
        <f t="shared" si="5"/>
        <v>0</v>
      </c>
      <c r="J94" s="10"/>
      <c r="K94" s="10"/>
      <c r="L94" s="10">
        <f t="shared" si="6"/>
        <v>7.2</v>
      </c>
      <c r="M94" s="10">
        <f t="shared" si="7"/>
        <v>0</v>
      </c>
    </row>
    <row r="95" spans="1:13" s="2" customFormat="1" ht="15.75">
      <c r="A95" s="112"/>
      <c r="B95" s="91"/>
      <c r="C95" s="43"/>
      <c r="D95" s="4" t="s">
        <v>31</v>
      </c>
      <c r="E95" s="3">
        <f>SUM(E88:E94)</f>
        <v>220.40000000000003</v>
      </c>
      <c r="F95" s="3">
        <f>SUM(F88:F94)</f>
        <v>2070.7</v>
      </c>
      <c r="G95" s="3">
        <f>SUM(G88:G94)</f>
        <v>135.5</v>
      </c>
      <c r="H95" s="3">
        <f>SUM(H88:H94)</f>
        <v>192.8</v>
      </c>
      <c r="I95" s="3">
        <f t="shared" si="5"/>
        <v>57.30000000000001</v>
      </c>
      <c r="J95" s="3">
        <f t="shared" si="9"/>
        <v>142.28782287822878</v>
      </c>
      <c r="K95" s="3">
        <f t="shared" si="8"/>
        <v>9.310861061476796</v>
      </c>
      <c r="L95" s="3">
        <f t="shared" si="6"/>
        <v>-27.600000000000023</v>
      </c>
      <c r="M95" s="3">
        <f t="shared" si="7"/>
        <v>87.47731397459164</v>
      </c>
    </row>
    <row r="96" spans="1:13" ht="31.5" customHeight="1">
      <c r="A96" s="89" t="s">
        <v>38</v>
      </c>
      <c r="B96" s="89" t="s">
        <v>145</v>
      </c>
      <c r="C96" s="41" t="s">
        <v>103</v>
      </c>
      <c r="D96" s="15" t="s">
        <v>104</v>
      </c>
      <c r="E96" s="10">
        <v>4</v>
      </c>
      <c r="F96" s="10"/>
      <c r="G96" s="10"/>
      <c r="H96" s="10"/>
      <c r="I96" s="10">
        <f t="shared" si="5"/>
        <v>0</v>
      </c>
      <c r="J96" s="10"/>
      <c r="K96" s="10"/>
      <c r="L96" s="10">
        <f t="shared" si="6"/>
        <v>-4</v>
      </c>
      <c r="M96" s="10">
        <f t="shared" si="7"/>
        <v>0</v>
      </c>
    </row>
    <row r="97" spans="1:13" ht="15.75">
      <c r="A97" s="90"/>
      <c r="B97" s="90"/>
      <c r="C97" s="41" t="s">
        <v>13</v>
      </c>
      <c r="D97" s="15" t="s">
        <v>14</v>
      </c>
      <c r="E97" s="10">
        <v>93.3</v>
      </c>
      <c r="F97" s="10">
        <v>1914.7</v>
      </c>
      <c r="G97" s="10"/>
      <c r="H97" s="10">
        <v>2286.4</v>
      </c>
      <c r="I97" s="10">
        <f t="shared" si="5"/>
        <v>2286.4</v>
      </c>
      <c r="J97" s="10"/>
      <c r="K97" s="10">
        <f t="shared" si="8"/>
        <v>119.41296286624537</v>
      </c>
      <c r="L97" s="10">
        <f t="shared" si="6"/>
        <v>2193.1</v>
      </c>
      <c r="M97" s="10">
        <f t="shared" si="7"/>
        <v>2450.5894962486605</v>
      </c>
    </row>
    <row r="98" spans="1:13" ht="15.75" hidden="1">
      <c r="A98" s="90"/>
      <c r="B98" s="90"/>
      <c r="C98" s="41" t="s">
        <v>15</v>
      </c>
      <c r="D98" s="15" t="s">
        <v>16</v>
      </c>
      <c r="E98" s="10"/>
      <c r="F98" s="10"/>
      <c r="G98" s="10"/>
      <c r="H98" s="10"/>
      <c r="I98" s="10">
        <f t="shared" si="5"/>
        <v>0</v>
      </c>
      <c r="J98" s="10" t="e">
        <f t="shared" si="9"/>
        <v>#DIV/0!</v>
      </c>
      <c r="K98" s="10" t="e">
        <f t="shared" si="8"/>
        <v>#DIV/0!</v>
      </c>
      <c r="L98" s="10">
        <f t="shared" si="6"/>
        <v>0</v>
      </c>
      <c r="M98" s="10" t="e">
        <f t="shared" si="7"/>
        <v>#DIV/0!</v>
      </c>
    </row>
    <row r="99" spans="1:13" ht="15.75" hidden="1">
      <c r="A99" s="90"/>
      <c r="B99" s="90"/>
      <c r="C99" s="41" t="s">
        <v>17</v>
      </c>
      <c r="D99" s="15" t="s">
        <v>18</v>
      </c>
      <c r="E99" s="10"/>
      <c r="F99" s="10"/>
      <c r="G99" s="10"/>
      <c r="H99" s="10"/>
      <c r="I99" s="10">
        <f t="shared" si="5"/>
        <v>0</v>
      </c>
      <c r="J99" s="10" t="e">
        <f t="shared" si="9"/>
        <v>#DIV/0!</v>
      </c>
      <c r="K99" s="10" t="e">
        <f t="shared" si="8"/>
        <v>#DIV/0!</v>
      </c>
      <c r="L99" s="10">
        <f t="shared" si="6"/>
        <v>0</v>
      </c>
      <c r="M99" s="10" t="e">
        <f t="shared" si="7"/>
        <v>#DIV/0!</v>
      </c>
    </row>
    <row r="100" spans="1:13" ht="15.75" hidden="1">
      <c r="A100" s="90"/>
      <c r="B100" s="90"/>
      <c r="C100" s="41" t="s">
        <v>181</v>
      </c>
      <c r="D100" s="15" t="s">
        <v>21</v>
      </c>
      <c r="E100" s="10"/>
      <c r="F100" s="10"/>
      <c r="G100" s="10"/>
      <c r="H100" s="10"/>
      <c r="I100" s="10">
        <f t="shared" si="5"/>
        <v>0</v>
      </c>
      <c r="J100" s="10" t="e">
        <f t="shared" si="9"/>
        <v>#DIV/0!</v>
      </c>
      <c r="K100" s="10" t="e">
        <f t="shared" si="8"/>
        <v>#DIV/0!</v>
      </c>
      <c r="L100" s="10">
        <f t="shared" si="6"/>
        <v>0</v>
      </c>
      <c r="M100" s="10" t="e">
        <f t="shared" si="7"/>
        <v>#DIV/0!</v>
      </c>
    </row>
    <row r="101" spans="1:13" ht="15.75">
      <c r="A101" s="90"/>
      <c r="B101" s="90"/>
      <c r="C101" s="41" t="s">
        <v>182</v>
      </c>
      <c r="D101" s="15" t="s">
        <v>35</v>
      </c>
      <c r="E101" s="10">
        <v>398.8</v>
      </c>
      <c r="F101" s="10">
        <v>4611.3</v>
      </c>
      <c r="G101" s="10">
        <v>375.1</v>
      </c>
      <c r="H101" s="10">
        <v>375.1</v>
      </c>
      <c r="I101" s="10">
        <f t="shared" si="5"/>
        <v>0</v>
      </c>
      <c r="J101" s="10">
        <f t="shared" si="9"/>
        <v>100</v>
      </c>
      <c r="K101" s="10">
        <f t="shared" si="8"/>
        <v>8.134365580205149</v>
      </c>
      <c r="L101" s="10">
        <f t="shared" si="6"/>
        <v>-23.69999999999999</v>
      </c>
      <c r="M101" s="10">
        <f t="shared" si="7"/>
        <v>94.05717151454364</v>
      </c>
    </row>
    <row r="102" spans="1:13" ht="15.75" hidden="1">
      <c r="A102" s="90"/>
      <c r="B102" s="90"/>
      <c r="C102" s="41" t="s">
        <v>183</v>
      </c>
      <c r="D102" s="15" t="s">
        <v>26</v>
      </c>
      <c r="E102" s="10"/>
      <c r="F102" s="10"/>
      <c r="G102" s="10"/>
      <c r="H102" s="10"/>
      <c r="I102" s="10">
        <f t="shared" si="5"/>
        <v>0</v>
      </c>
      <c r="J102" s="10" t="e">
        <f t="shared" si="9"/>
        <v>#DIV/0!</v>
      </c>
      <c r="K102" s="10" t="e">
        <f t="shared" si="8"/>
        <v>#DIV/0!</v>
      </c>
      <c r="L102" s="10">
        <f t="shared" si="6"/>
        <v>0</v>
      </c>
      <c r="M102" s="10" t="e">
        <f t="shared" si="7"/>
        <v>#DIV/0!</v>
      </c>
    </row>
    <row r="103" spans="1:13" ht="15.75">
      <c r="A103" s="90"/>
      <c r="B103" s="90"/>
      <c r="C103" s="41" t="s">
        <v>184</v>
      </c>
      <c r="D103" s="15" t="s">
        <v>19</v>
      </c>
      <c r="E103" s="10">
        <v>-79.3</v>
      </c>
      <c r="F103" s="10"/>
      <c r="G103" s="10"/>
      <c r="H103" s="10">
        <v>-6.7</v>
      </c>
      <c r="I103" s="10">
        <f t="shared" si="5"/>
        <v>-6.7</v>
      </c>
      <c r="J103" s="10"/>
      <c r="K103" s="10"/>
      <c r="L103" s="10">
        <f t="shared" si="6"/>
        <v>72.6</v>
      </c>
      <c r="M103" s="10">
        <f t="shared" si="7"/>
        <v>8.44892812105927</v>
      </c>
    </row>
    <row r="104" spans="1:13" s="2" customFormat="1" ht="15.75">
      <c r="A104" s="91"/>
      <c r="B104" s="91"/>
      <c r="C104" s="43"/>
      <c r="D104" s="4" t="s">
        <v>31</v>
      </c>
      <c r="E104" s="3">
        <f>SUM(E96:E103)</f>
        <v>416.8</v>
      </c>
      <c r="F104" s="3">
        <f>SUM(F96:F103)</f>
        <v>6526</v>
      </c>
      <c r="G104" s="3">
        <f>SUM(G96:G103)</f>
        <v>375.1</v>
      </c>
      <c r="H104" s="3">
        <f>SUM(H96:H103)</f>
        <v>2654.8</v>
      </c>
      <c r="I104" s="3">
        <f t="shared" si="5"/>
        <v>2279.7000000000003</v>
      </c>
      <c r="J104" s="3">
        <f t="shared" si="9"/>
        <v>707.7579312183418</v>
      </c>
      <c r="K104" s="3">
        <f t="shared" si="8"/>
        <v>40.68035550107263</v>
      </c>
      <c r="L104" s="3">
        <f t="shared" si="6"/>
        <v>2238</v>
      </c>
      <c r="M104" s="3">
        <f t="shared" si="7"/>
        <v>636.9481765834933</v>
      </c>
    </row>
    <row r="105" spans="1:13" ht="31.5" customHeight="1" hidden="1">
      <c r="A105" s="89" t="s">
        <v>41</v>
      </c>
      <c r="B105" s="89" t="s">
        <v>146</v>
      </c>
      <c r="C105" s="41" t="s">
        <v>103</v>
      </c>
      <c r="D105" s="15" t="s">
        <v>104</v>
      </c>
      <c r="E105" s="10"/>
      <c r="F105" s="10"/>
      <c r="G105" s="10"/>
      <c r="H105" s="10"/>
      <c r="I105" s="10">
        <f t="shared" si="5"/>
        <v>0</v>
      </c>
      <c r="J105" s="10" t="e">
        <f t="shared" si="9"/>
        <v>#DIV/0!</v>
      </c>
      <c r="K105" s="10" t="e">
        <f t="shared" si="8"/>
        <v>#DIV/0!</v>
      </c>
      <c r="L105" s="10">
        <f t="shared" si="6"/>
        <v>0</v>
      </c>
      <c r="M105" s="10" t="e">
        <f t="shared" si="7"/>
        <v>#DIV/0!</v>
      </c>
    </row>
    <row r="106" spans="1:13" ht="15.75">
      <c r="A106" s="90"/>
      <c r="B106" s="90"/>
      <c r="C106" s="41" t="s">
        <v>13</v>
      </c>
      <c r="D106" s="15" t="s">
        <v>14</v>
      </c>
      <c r="E106" s="10">
        <v>138.3</v>
      </c>
      <c r="F106" s="10">
        <v>3145.1</v>
      </c>
      <c r="G106" s="10">
        <v>104.8</v>
      </c>
      <c r="H106" s="10">
        <v>251.8</v>
      </c>
      <c r="I106" s="10">
        <f t="shared" si="5"/>
        <v>147</v>
      </c>
      <c r="J106" s="10">
        <f t="shared" si="9"/>
        <v>240.2671755725191</v>
      </c>
      <c r="K106" s="10">
        <f t="shared" si="8"/>
        <v>8.00610473434867</v>
      </c>
      <c r="L106" s="10">
        <f t="shared" si="6"/>
        <v>113.5</v>
      </c>
      <c r="M106" s="10">
        <f t="shared" si="7"/>
        <v>182.06796818510483</v>
      </c>
    </row>
    <row r="107" spans="1:13" ht="15.75" hidden="1">
      <c r="A107" s="90"/>
      <c r="B107" s="90"/>
      <c r="C107" s="41" t="s">
        <v>15</v>
      </c>
      <c r="D107" s="15" t="s">
        <v>16</v>
      </c>
      <c r="E107" s="10"/>
      <c r="F107" s="10"/>
      <c r="G107" s="10"/>
      <c r="H107" s="10"/>
      <c r="I107" s="10">
        <f t="shared" si="5"/>
        <v>0</v>
      </c>
      <c r="J107" s="10" t="e">
        <f t="shared" si="9"/>
        <v>#DIV/0!</v>
      </c>
      <c r="K107" s="10" t="e">
        <f t="shared" si="8"/>
        <v>#DIV/0!</v>
      </c>
      <c r="L107" s="10">
        <f t="shared" si="6"/>
        <v>0</v>
      </c>
      <c r="M107" s="10" t="e">
        <f t="shared" si="7"/>
        <v>#DIV/0!</v>
      </c>
    </row>
    <row r="108" spans="1:13" ht="15.75" hidden="1">
      <c r="A108" s="90"/>
      <c r="B108" s="90"/>
      <c r="C108" s="41" t="s">
        <v>181</v>
      </c>
      <c r="D108" s="15" t="s">
        <v>21</v>
      </c>
      <c r="E108" s="10"/>
      <c r="F108" s="10"/>
      <c r="G108" s="10"/>
      <c r="H108" s="10"/>
      <c r="I108" s="10">
        <f t="shared" si="5"/>
        <v>0</v>
      </c>
      <c r="J108" s="10" t="e">
        <f t="shared" si="9"/>
        <v>#DIV/0!</v>
      </c>
      <c r="K108" s="10" t="e">
        <f t="shared" si="8"/>
        <v>#DIV/0!</v>
      </c>
      <c r="L108" s="10">
        <f t="shared" si="6"/>
        <v>0</v>
      </c>
      <c r="M108" s="10" t="e">
        <f t="shared" si="7"/>
        <v>#DIV/0!</v>
      </c>
    </row>
    <row r="109" spans="1:13" ht="15.75">
      <c r="A109" s="90"/>
      <c r="B109" s="90"/>
      <c r="C109" s="41" t="s">
        <v>182</v>
      </c>
      <c r="D109" s="15" t="s">
        <v>35</v>
      </c>
      <c r="E109" s="10">
        <v>434.7</v>
      </c>
      <c r="F109" s="10">
        <v>5114.9</v>
      </c>
      <c r="G109" s="10">
        <v>416</v>
      </c>
      <c r="H109" s="10"/>
      <c r="I109" s="10">
        <f t="shared" si="5"/>
        <v>-416</v>
      </c>
      <c r="J109" s="10">
        <f t="shared" si="9"/>
        <v>0</v>
      </c>
      <c r="K109" s="10">
        <f t="shared" si="8"/>
        <v>0</v>
      </c>
      <c r="L109" s="10">
        <f t="shared" si="6"/>
        <v>-434.7</v>
      </c>
      <c r="M109" s="10">
        <f t="shared" si="7"/>
        <v>0</v>
      </c>
    </row>
    <row r="110" spans="1:13" ht="15.75" hidden="1">
      <c r="A110" s="90"/>
      <c r="B110" s="90"/>
      <c r="C110" s="41" t="s">
        <v>183</v>
      </c>
      <c r="D110" s="15" t="s">
        <v>26</v>
      </c>
      <c r="E110" s="10"/>
      <c r="F110" s="10"/>
      <c r="G110" s="10"/>
      <c r="H110" s="10"/>
      <c r="I110" s="10">
        <f t="shared" si="5"/>
        <v>0</v>
      </c>
      <c r="J110" s="10" t="e">
        <f t="shared" si="9"/>
        <v>#DIV/0!</v>
      </c>
      <c r="K110" s="10" t="e">
        <f t="shared" si="8"/>
        <v>#DIV/0!</v>
      </c>
      <c r="L110" s="10">
        <f t="shared" si="6"/>
        <v>0</v>
      </c>
      <c r="M110" s="10" t="e">
        <f t="shared" si="7"/>
        <v>#DIV/0!</v>
      </c>
    </row>
    <row r="111" spans="1:13" ht="15.75" hidden="1">
      <c r="A111" s="90"/>
      <c r="B111" s="90"/>
      <c r="C111" s="41" t="s">
        <v>184</v>
      </c>
      <c r="D111" s="15" t="s">
        <v>19</v>
      </c>
      <c r="E111" s="10"/>
      <c r="F111" s="10"/>
      <c r="G111" s="10"/>
      <c r="H111" s="10"/>
      <c r="I111" s="10">
        <f t="shared" si="5"/>
        <v>0</v>
      </c>
      <c r="J111" s="10" t="e">
        <f t="shared" si="9"/>
        <v>#DIV/0!</v>
      </c>
      <c r="K111" s="10" t="e">
        <f t="shared" si="8"/>
        <v>#DIV/0!</v>
      </c>
      <c r="L111" s="10">
        <f t="shared" si="6"/>
        <v>0</v>
      </c>
      <c r="M111" s="10" t="e">
        <f t="shared" si="7"/>
        <v>#DIV/0!</v>
      </c>
    </row>
    <row r="112" spans="1:13" s="2" customFormat="1" ht="15.75">
      <c r="A112" s="91"/>
      <c r="B112" s="91"/>
      <c r="C112" s="43"/>
      <c r="D112" s="4" t="s">
        <v>31</v>
      </c>
      <c r="E112" s="3">
        <f>SUM(E105:E111)</f>
        <v>573</v>
      </c>
      <c r="F112" s="3">
        <f>SUM(F105:F111)</f>
        <v>8260</v>
      </c>
      <c r="G112" s="3">
        <f>SUM(G105:G111)</f>
        <v>520.8</v>
      </c>
      <c r="H112" s="3">
        <f>SUM(H105:H111)</f>
        <v>251.8</v>
      </c>
      <c r="I112" s="3">
        <f t="shared" si="5"/>
        <v>-268.99999999999994</v>
      </c>
      <c r="J112" s="3">
        <f t="shared" si="9"/>
        <v>48.34869431643626</v>
      </c>
      <c r="K112" s="3">
        <f t="shared" si="8"/>
        <v>3.0484261501210654</v>
      </c>
      <c r="L112" s="3">
        <f t="shared" si="6"/>
        <v>-321.2</v>
      </c>
      <c r="M112" s="3">
        <f t="shared" si="7"/>
        <v>43.94415357766143</v>
      </c>
    </row>
    <row r="113" spans="1:13" ht="31.5" customHeight="1">
      <c r="A113" s="89" t="s">
        <v>42</v>
      </c>
      <c r="B113" s="89" t="s">
        <v>147</v>
      </c>
      <c r="C113" s="41" t="s">
        <v>103</v>
      </c>
      <c r="D113" s="15" t="s">
        <v>104</v>
      </c>
      <c r="E113" s="10">
        <v>117.8</v>
      </c>
      <c r="F113" s="10"/>
      <c r="G113" s="10"/>
      <c r="H113" s="10">
        <v>14.6</v>
      </c>
      <c r="I113" s="10">
        <f t="shared" si="5"/>
        <v>14.6</v>
      </c>
      <c r="J113" s="10"/>
      <c r="K113" s="10"/>
      <c r="L113" s="10">
        <f t="shared" si="6"/>
        <v>-103.2</v>
      </c>
      <c r="M113" s="10">
        <f t="shared" si="7"/>
        <v>12.39388794567063</v>
      </c>
    </row>
    <row r="114" spans="1:13" ht="15.75">
      <c r="A114" s="90"/>
      <c r="B114" s="90"/>
      <c r="C114" s="41" t="s">
        <v>13</v>
      </c>
      <c r="D114" s="15" t="s">
        <v>14</v>
      </c>
      <c r="E114" s="10">
        <v>108</v>
      </c>
      <c r="F114" s="10">
        <v>457</v>
      </c>
      <c r="G114" s="10">
        <v>5</v>
      </c>
      <c r="H114" s="10">
        <v>69.7</v>
      </c>
      <c r="I114" s="10">
        <f t="shared" si="5"/>
        <v>64.7</v>
      </c>
      <c r="J114" s="10">
        <f t="shared" si="9"/>
        <v>1394.0000000000002</v>
      </c>
      <c r="K114" s="10">
        <f t="shared" si="8"/>
        <v>15.251641137855582</v>
      </c>
      <c r="L114" s="10">
        <f t="shared" si="6"/>
        <v>-38.3</v>
      </c>
      <c r="M114" s="10">
        <f t="shared" si="7"/>
        <v>64.53703703703704</v>
      </c>
    </row>
    <row r="115" spans="1:13" ht="15.75" hidden="1">
      <c r="A115" s="90"/>
      <c r="B115" s="90"/>
      <c r="C115" s="41" t="s">
        <v>15</v>
      </c>
      <c r="D115" s="15" t="s">
        <v>16</v>
      </c>
      <c r="E115" s="10"/>
      <c r="F115" s="10"/>
      <c r="G115" s="10"/>
      <c r="H115" s="10"/>
      <c r="I115" s="10">
        <f t="shared" si="5"/>
        <v>0</v>
      </c>
      <c r="J115" s="10" t="e">
        <f t="shared" si="9"/>
        <v>#DIV/0!</v>
      </c>
      <c r="K115" s="10" t="e">
        <f t="shared" si="8"/>
        <v>#DIV/0!</v>
      </c>
      <c r="L115" s="10">
        <f t="shared" si="6"/>
        <v>0</v>
      </c>
      <c r="M115" s="10" t="e">
        <f t="shared" si="7"/>
        <v>#DIV/0!</v>
      </c>
    </row>
    <row r="116" spans="1:13" ht="15.75" hidden="1">
      <c r="A116" s="90"/>
      <c r="B116" s="90"/>
      <c r="C116" s="41" t="s">
        <v>181</v>
      </c>
      <c r="D116" s="15" t="s">
        <v>21</v>
      </c>
      <c r="E116" s="10"/>
      <c r="F116" s="10"/>
      <c r="G116" s="10"/>
      <c r="H116" s="10"/>
      <c r="I116" s="10">
        <f t="shared" si="5"/>
        <v>0</v>
      </c>
      <c r="J116" s="10" t="e">
        <f t="shared" si="9"/>
        <v>#DIV/0!</v>
      </c>
      <c r="K116" s="10" t="e">
        <f t="shared" si="8"/>
        <v>#DIV/0!</v>
      </c>
      <c r="L116" s="10">
        <f t="shared" si="6"/>
        <v>0</v>
      </c>
      <c r="M116" s="10" t="e">
        <f t="shared" si="7"/>
        <v>#DIV/0!</v>
      </c>
    </row>
    <row r="117" spans="1:13" ht="15.75">
      <c r="A117" s="90"/>
      <c r="B117" s="90"/>
      <c r="C117" s="41" t="s">
        <v>182</v>
      </c>
      <c r="D117" s="15" t="s">
        <v>35</v>
      </c>
      <c r="E117" s="10">
        <v>351.5</v>
      </c>
      <c r="F117" s="10">
        <v>4032</v>
      </c>
      <c r="G117" s="10">
        <v>327.9</v>
      </c>
      <c r="H117" s="10">
        <v>327.9</v>
      </c>
      <c r="I117" s="10">
        <f t="shared" si="5"/>
        <v>0</v>
      </c>
      <c r="J117" s="10">
        <f t="shared" si="9"/>
        <v>100</v>
      </c>
      <c r="K117" s="10">
        <f t="shared" si="8"/>
        <v>8.132440476190474</v>
      </c>
      <c r="L117" s="10">
        <f t="shared" si="6"/>
        <v>-23.600000000000023</v>
      </c>
      <c r="M117" s="10">
        <f t="shared" si="7"/>
        <v>93.2859174964438</v>
      </c>
    </row>
    <row r="118" spans="1:13" ht="15.75" hidden="1">
      <c r="A118" s="90"/>
      <c r="B118" s="90"/>
      <c r="C118" s="41" t="s">
        <v>183</v>
      </c>
      <c r="D118" s="15" t="s">
        <v>26</v>
      </c>
      <c r="E118" s="10"/>
      <c r="F118" s="10"/>
      <c r="G118" s="10"/>
      <c r="H118" s="10"/>
      <c r="I118" s="10">
        <f t="shared" si="5"/>
        <v>0</v>
      </c>
      <c r="J118" s="10" t="e">
        <f t="shared" si="9"/>
        <v>#DIV/0!</v>
      </c>
      <c r="K118" s="10" t="e">
        <f t="shared" si="8"/>
        <v>#DIV/0!</v>
      </c>
      <c r="L118" s="10">
        <f t="shared" si="6"/>
        <v>0</v>
      </c>
      <c r="M118" s="10" t="e">
        <f t="shared" si="7"/>
        <v>#DIV/0!</v>
      </c>
    </row>
    <row r="119" spans="1:13" ht="15.75" hidden="1">
      <c r="A119" s="90"/>
      <c r="B119" s="90"/>
      <c r="C119" s="41" t="s">
        <v>184</v>
      </c>
      <c r="D119" s="15" t="s">
        <v>19</v>
      </c>
      <c r="E119" s="10"/>
      <c r="F119" s="10"/>
      <c r="G119" s="10"/>
      <c r="H119" s="10"/>
      <c r="I119" s="10">
        <f t="shared" si="5"/>
        <v>0</v>
      </c>
      <c r="J119" s="10" t="e">
        <f t="shared" si="9"/>
        <v>#DIV/0!</v>
      </c>
      <c r="K119" s="10" t="e">
        <f t="shared" si="8"/>
        <v>#DIV/0!</v>
      </c>
      <c r="L119" s="10">
        <f t="shared" si="6"/>
        <v>0</v>
      </c>
      <c r="M119" s="10" t="e">
        <f t="shared" si="7"/>
        <v>#DIV/0!</v>
      </c>
    </row>
    <row r="120" spans="1:13" s="2" customFormat="1" ht="15.75">
      <c r="A120" s="91"/>
      <c r="B120" s="91"/>
      <c r="C120" s="43"/>
      <c r="D120" s="4" t="s">
        <v>31</v>
      </c>
      <c r="E120" s="3">
        <f>SUM(E113:E119)</f>
        <v>577.3</v>
      </c>
      <c r="F120" s="3">
        <f>SUM(F113:F119)</f>
        <v>4489</v>
      </c>
      <c r="G120" s="3">
        <f>SUM(G113:G119)</f>
        <v>332.9</v>
      </c>
      <c r="H120" s="3">
        <f>SUM(H113:H119)</f>
        <v>412.2</v>
      </c>
      <c r="I120" s="3">
        <f t="shared" si="5"/>
        <v>79.30000000000001</v>
      </c>
      <c r="J120" s="3">
        <f t="shared" si="9"/>
        <v>123.82096725743467</v>
      </c>
      <c r="K120" s="3">
        <f t="shared" si="8"/>
        <v>9.182445979059924</v>
      </c>
      <c r="L120" s="3">
        <f t="shared" si="6"/>
        <v>-165.09999999999997</v>
      </c>
      <c r="M120" s="3">
        <f t="shared" si="7"/>
        <v>71.40135111727005</v>
      </c>
    </row>
    <row r="121" spans="1:13" s="2" customFormat="1" ht="15.75" customHeight="1" hidden="1">
      <c r="A121" s="89" t="s">
        <v>43</v>
      </c>
      <c r="B121" s="89" t="s">
        <v>148</v>
      </c>
      <c r="C121" s="41" t="s">
        <v>6</v>
      </c>
      <c r="D121" s="15" t="s">
        <v>7</v>
      </c>
      <c r="E121" s="14"/>
      <c r="F121" s="3"/>
      <c r="G121" s="3"/>
      <c r="H121" s="14"/>
      <c r="I121" s="14">
        <f t="shared" si="5"/>
        <v>0</v>
      </c>
      <c r="J121" s="14" t="e">
        <f t="shared" si="9"/>
        <v>#DIV/0!</v>
      </c>
      <c r="K121" s="14" t="e">
        <f t="shared" si="8"/>
        <v>#DIV/0!</v>
      </c>
      <c r="L121" s="14">
        <f t="shared" si="6"/>
        <v>0</v>
      </c>
      <c r="M121" s="14" t="e">
        <f t="shared" si="7"/>
        <v>#DIV/0!</v>
      </c>
    </row>
    <row r="122" spans="1:13" ht="31.5">
      <c r="A122" s="90"/>
      <c r="B122" s="90"/>
      <c r="C122" s="41" t="s">
        <v>103</v>
      </c>
      <c r="D122" s="15" t="s">
        <v>104</v>
      </c>
      <c r="E122" s="10">
        <v>3.3</v>
      </c>
      <c r="F122" s="10"/>
      <c r="G122" s="10"/>
      <c r="H122" s="10"/>
      <c r="I122" s="10">
        <f t="shared" si="5"/>
        <v>0</v>
      </c>
      <c r="J122" s="10"/>
      <c r="K122" s="10"/>
      <c r="L122" s="10">
        <f t="shared" si="6"/>
        <v>-3.3</v>
      </c>
      <c r="M122" s="10">
        <f t="shared" si="7"/>
        <v>0</v>
      </c>
    </row>
    <row r="123" spans="1:13" ht="15.75">
      <c r="A123" s="90"/>
      <c r="B123" s="90"/>
      <c r="C123" s="41" t="s">
        <v>13</v>
      </c>
      <c r="D123" s="15" t="s">
        <v>14</v>
      </c>
      <c r="E123" s="10">
        <v>130.6</v>
      </c>
      <c r="F123" s="10">
        <v>418.7</v>
      </c>
      <c r="G123" s="10">
        <v>15</v>
      </c>
      <c r="H123" s="10">
        <v>28.9</v>
      </c>
      <c r="I123" s="10">
        <f t="shared" si="5"/>
        <v>13.899999999999999</v>
      </c>
      <c r="J123" s="10">
        <f t="shared" si="9"/>
        <v>192.66666666666666</v>
      </c>
      <c r="K123" s="10">
        <f t="shared" si="8"/>
        <v>6.90231669453069</v>
      </c>
      <c r="L123" s="10">
        <f t="shared" si="6"/>
        <v>-101.69999999999999</v>
      </c>
      <c r="M123" s="10">
        <f t="shared" si="7"/>
        <v>22.128637059724348</v>
      </c>
    </row>
    <row r="124" spans="1:13" ht="15.75" hidden="1">
      <c r="A124" s="90"/>
      <c r="B124" s="90"/>
      <c r="C124" s="41" t="s">
        <v>15</v>
      </c>
      <c r="D124" s="15" t="s">
        <v>16</v>
      </c>
      <c r="E124" s="10"/>
      <c r="F124" s="10"/>
      <c r="G124" s="10"/>
      <c r="H124" s="10"/>
      <c r="I124" s="10">
        <f t="shared" si="5"/>
        <v>0</v>
      </c>
      <c r="J124" s="10" t="e">
        <f t="shared" si="9"/>
        <v>#DIV/0!</v>
      </c>
      <c r="K124" s="10" t="e">
        <f t="shared" si="8"/>
        <v>#DIV/0!</v>
      </c>
      <c r="L124" s="10">
        <f t="shared" si="6"/>
        <v>0</v>
      </c>
      <c r="M124" s="10" t="e">
        <f t="shared" si="7"/>
        <v>#DIV/0!</v>
      </c>
    </row>
    <row r="125" spans="1:13" ht="15.75" hidden="1">
      <c r="A125" s="90"/>
      <c r="B125" s="90"/>
      <c r="C125" s="41" t="s">
        <v>181</v>
      </c>
      <c r="D125" s="15" t="s">
        <v>21</v>
      </c>
      <c r="E125" s="10"/>
      <c r="F125" s="10"/>
      <c r="G125" s="10"/>
      <c r="H125" s="10"/>
      <c r="I125" s="10">
        <f t="shared" si="5"/>
        <v>0</v>
      </c>
      <c r="J125" s="10" t="e">
        <f t="shared" si="9"/>
        <v>#DIV/0!</v>
      </c>
      <c r="K125" s="10" t="e">
        <f t="shared" si="8"/>
        <v>#DIV/0!</v>
      </c>
      <c r="L125" s="10">
        <f t="shared" si="6"/>
        <v>0</v>
      </c>
      <c r="M125" s="10" t="e">
        <f t="shared" si="7"/>
        <v>#DIV/0!</v>
      </c>
    </row>
    <row r="126" spans="1:13" ht="15.75">
      <c r="A126" s="90"/>
      <c r="B126" s="90"/>
      <c r="C126" s="41" t="s">
        <v>182</v>
      </c>
      <c r="D126" s="15" t="s">
        <v>35</v>
      </c>
      <c r="E126" s="10">
        <v>381.1</v>
      </c>
      <c r="F126" s="10">
        <v>4496.3</v>
      </c>
      <c r="G126" s="10">
        <v>365.7</v>
      </c>
      <c r="H126" s="10">
        <v>365.7</v>
      </c>
      <c r="I126" s="10">
        <f t="shared" si="5"/>
        <v>0</v>
      </c>
      <c r="J126" s="10">
        <f t="shared" si="9"/>
        <v>100</v>
      </c>
      <c r="K126" s="10">
        <f t="shared" si="8"/>
        <v>8.133354091141605</v>
      </c>
      <c r="L126" s="10">
        <f t="shared" si="6"/>
        <v>-15.400000000000034</v>
      </c>
      <c r="M126" s="10">
        <f t="shared" si="7"/>
        <v>95.95906586197847</v>
      </c>
    </row>
    <row r="127" spans="1:13" ht="15.75" hidden="1">
      <c r="A127" s="90"/>
      <c r="B127" s="90"/>
      <c r="C127" s="41" t="s">
        <v>183</v>
      </c>
      <c r="D127" s="15" t="s">
        <v>26</v>
      </c>
      <c r="E127" s="10"/>
      <c r="F127" s="10"/>
      <c r="G127" s="10"/>
      <c r="H127" s="10"/>
      <c r="I127" s="10">
        <f t="shared" si="5"/>
        <v>0</v>
      </c>
      <c r="J127" s="10" t="e">
        <f t="shared" si="9"/>
        <v>#DIV/0!</v>
      </c>
      <c r="K127" s="10" t="e">
        <f t="shared" si="8"/>
        <v>#DIV/0!</v>
      </c>
      <c r="L127" s="10">
        <f t="shared" si="6"/>
        <v>0</v>
      </c>
      <c r="M127" s="10" t="e">
        <f t="shared" si="7"/>
        <v>#DIV/0!</v>
      </c>
    </row>
    <row r="128" spans="1:13" ht="15.75">
      <c r="A128" s="90"/>
      <c r="B128" s="90"/>
      <c r="C128" s="41" t="s">
        <v>184</v>
      </c>
      <c r="D128" s="15" t="s">
        <v>19</v>
      </c>
      <c r="E128" s="10">
        <v>-0.4</v>
      </c>
      <c r="F128" s="10"/>
      <c r="G128" s="10"/>
      <c r="H128" s="10"/>
      <c r="I128" s="10">
        <f t="shared" si="5"/>
        <v>0</v>
      </c>
      <c r="J128" s="10"/>
      <c r="K128" s="10"/>
      <c r="L128" s="10">
        <f t="shared" si="6"/>
        <v>0.4</v>
      </c>
      <c r="M128" s="10">
        <f t="shared" si="7"/>
        <v>0</v>
      </c>
    </row>
    <row r="129" spans="1:13" s="2" customFormat="1" ht="15.75">
      <c r="A129" s="91"/>
      <c r="B129" s="91"/>
      <c r="C129" s="43"/>
      <c r="D129" s="4" t="s">
        <v>31</v>
      </c>
      <c r="E129" s="3">
        <f>SUM(E121:E128)</f>
        <v>514.6</v>
      </c>
      <c r="F129" s="3">
        <f>SUM(F121:F128)</f>
        <v>4915</v>
      </c>
      <c r="G129" s="3">
        <f>SUM(G121:G128)</f>
        <v>380.7</v>
      </c>
      <c r="H129" s="3">
        <f>SUM(H121:H128)</f>
        <v>394.59999999999997</v>
      </c>
      <c r="I129" s="3">
        <f t="shared" si="5"/>
        <v>13.899999999999977</v>
      </c>
      <c r="J129" s="3">
        <f t="shared" si="9"/>
        <v>103.65116889939586</v>
      </c>
      <c r="K129" s="3">
        <f t="shared" si="8"/>
        <v>8.02848423194303</v>
      </c>
      <c r="L129" s="3">
        <f t="shared" si="6"/>
        <v>-120.00000000000006</v>
      </c>
      <c r="M129" s="3">
        <f t="shared" si="7"/>
        <v>76.68091721725611</v>
      </c>
    </row>
    <row r="130" spans="1:13" ht="31.5" customHeight="1" hidden="1">
      <c r="A130" s="92">
        <v>936</v>
      </c>
      <c r="B130" s="89" t="s">
        <v>149</v>
      </c>
      <c r="C130" s="41" t="s">
        <v>103</v>
      </c>
      <c r="D130" s="15" t="s">
        <v>104</v>
      </c>
      <c r="E130" s="11"/>
      <c r="F130" s="11"/>
      <c r="G130" s="11"/>
      <c r="H130" s="11"/>
      <c r="I130" s="11">
        <f t="shared" si="5"/>
        <v>0</v>
      </c>
      <c r="J130" s="11" t="e">
        <f t="shared" si="9"/>
        <v>#DIV/0!</v>
      </c>
      <c r="K130" s="11" t="e">
        <f t="shared" si="8"/>
        <v>#DIV/0!</v>
      </c>
      <c r="L130" s="11">
        <f t="shared" si="6"/>
        <v>0</v>
      </c>
      <c r="M130" s="11" t="e">
        <f t="shared" si="7"/>
        <v>#DIV/0!</v>
      </c>
    </row>
    <row r="131" spans="1:13" s="2" customFormat="1" ht="15.75">
      <c r="A131" s="93"/>
      <c r="B131" s="90"/>
      <c r="C131" s="41" t="s">
        <v>13</v>
      </c>
      <c r="D131" s="15" t="s">
        <v>14</v>
      </c>
      <c r="E131" s="10">
        <v>93.5</v>
      </c>
      <c r="F131" s="10">
        <v>400.8</v>
      </c>
      <c r="G131" s="10"/>
      <c r="H131" s="10">
        <v>30.9</v>
      </c>
      <c r="I131" s="10">
        <f t="shared" si="5"/>
        <v>30.9</v>
      </c>
      <c r="J131" s="10"/>
      <c r="K131" s="10">
        <f t="shared" si="8"/>
        <v>7.709580838323353</v>
      </c>
      <c r="L131" s="10">
        <f t="shared" si="6"/>
        <v>-62.6</v>
      </c>
      <c r="M131" s="10">
        <f t="shared" si="7"/>
        <v>33.04812834224599</v>
      </c>
    </row>
    <row r="132" spans="1:13" ht="15.75" hidden="1">
      <c r="A132" s="93"/>
      <c r="B132" s="90"/>
      <c r="C132" s="41" t="s">
        <v>15</v>
      </c>
      <c r="D132" s="15" t="s">
        <v>16</v>
      </c>
      <c r="E132" s="10"/>
      <c r="F132" s="10"/>
      <c r="G132" s="10"/>
      <c r="H132" s="10"/>
      <c r="I132" s="10">
        <f aca="true" t="shared" si="10" ref="I132:I195">H132-G132</f>
        <v>0</v>
      </c>
      <c r="J132" s="10" t="e">
        <f aca="true" t="shared" si="11" ref="J132:J194">H132/G132*100</f>
        <v>#DIV/0!</v>
      </c>
      <c r="K132" s="10" t="e">
        <f aca="true" t="shared" si="12" ref="K132:K194">H132/F132*100</f>
        <v>#DIV/0!</v>
      </c>
      <c r="L132" s="10">
        <f aca="true" t="shared" si="13" ref="L132:L195">H132-E132</f>
        <v>0</v>
      </c>
      <c r="M132" s="10" t="e">
        <f aca="true" t="shared" si="14" ref="M132:M194">H132/E132*100</f>
        <v>#DIV/0!</v>
      </c>
    </row>
    <row r="133" spans="1:13" ht="15.75" hidden="1">
      <c r="A133" s="93"/>
      <c r="B133" s="90"/>
      <c r="C133" s="41" t="s">
        <v>17</v>
      </c>
      <c r="D133" s="15" t="s">
        <v>18</v>
      </c>
      <c r="E133" s="10"/>
      <c r="F133" s="10"/>
      <c r="G133" s="10"/>
      <c r="H133" s="10"/>
      <c r="I133" s="10">
        <f t="shared" si="10"/>
        <v>0</v>
      </c>
      <c r="J133" s="10" t="e">
        <f t="shared" si="11"/>
        <v>#DIV/0!</v>
      </c>
      <c r="K133" s="10" t="e">
        <f t="shared" si="12"/>
        <v>#DIV/0!</v>
      </c>
      <c r="L133" s="10">
        <f t="shared" si="13"/>
        <v>0</v>
      </c>
      <c r="M133" s="10" t="e">
        <f t="shared" si="14"/>
        <v>#DIV/0!</v>
      </c>
    </row>
    <row r="134" spans="1:13" ht="15.75" hidden="1">
      <c r="A134" s="93"/>
      <c r="B134" s="90"/>
      <c r="C134" s="41" t="s">
        <v>181</v>
      </c>
      <c r="D134" s="15" t="s">
        <v>21</v>
      </c>
      <c r="E134" s="10"/>
      <c r="F134" s="10"/>
      <c r="G134" s="10"/>
      <c r="H134" s="10"/>
      <c r="I134" s="10">
        <f t="shared" si="10"/>
        <v>0</v>
      </c>
      <c r="J134" s="10" t="e">
        <f t="shared" si="11"/>
        <v>#DIV/0!</v>
      </c>
      <c r="K134" s="10" t="e">
        <f t="shared" si="12"/>
        <v>#DIV/0!</v>
      </c>
      <c r="L134" s="10">
        <f t="shared" si="13"/>
        <v>0</v>
      </c>
      <c r="M134" s="10" t="e">
        <f t="shared" si="14"/>
        <v>#DIV/0!</v>
      </c>
    </row>
    <row r="135" spans="1:13" ht="15.75">
      <c r="A135" s="93"/>
      <c r="B135" s="90"/>
      <c r="C135" s="41" t="s">
        <v>182</v>
      </c>
      <c r="D135" s="15" t="s">
        <v>35</v>
      </c>
      <c r="E135" s="10">
        <v>345.2</v>
      </c>
      <c r="F135" s="10">
        <v>4066</v>
      </c>
      <c r="G135" s="10">
        <v>330.7</v>
      </c>
      <c r="H135" s="10">
        <v>330.7</v>
      </c>
      <c r="I135" s="10">
        <f t="shared" si="10"/>
        <v>0</v>
      </c>
      <c r="J135" s="10">
        <f t="shared" si="11"/>
        <v>100</v>
      </c>
      <c r="K135" s="10">
        <f t="shared" si="12"/>
        <v>8.133300541072307</v>
      </c>
      <c r="L135" s="10">
        <f t="shared" si="13"/>
        <v>-14.5</v>
      </c>
      <c r="M135" s="10">
        <f t="shared" si="14"/>
        <v>95.79953650057938</v>
      </c>
    </row>
    <row r="136" spans="1:13" ht="15.75" hidden="1">
      <c r="A136" s="93"/>
      <c r="B136" s="90"/>
      <c r="C136" s="41" t="s">
        <v>183</v>
      </c>
      <c r="D136" s="15" t="s">
        <v>26</v>
      </c>
      <c r="E136" s="10"/>
      <c r="F136" s="10"/>
      <c r="G136" s="10"/>
      <c r="H136" s="10"/>
      <c r="I136" s="10">
        <f t="shared" si="10"/>
        <v>0</v>
      </c>
      <c r="J136" s="10" t="e">
        <f t="shared" si="11"/>
        <v>#DIV/0!</v>
      </c>
      <c r="K136" s="10" t="e">
        <f t="shared" si="12"/>
        <v>#DIV/0!</v>
      </c>
      <c r="L136" s="10">
        <f t="shared" si="13"/>
        <v>0</v>
      </c>
      <c r="M136" s="10" t="e">
        <f t="shared" si="14"/>
        <v>#DIV/0!</v>
      </c>
    </row>
    <row r="137" spans="1:13" ht="15.75">
      <c r="A137" s="93"/>
      <c r="B137" s="90"/>
      <c r="C137" s="41" t="s">
        <v>184</v>
      </c>
      <c r="D137" s="15" t="s">
        <v>19</v>
      </c>
      <c r="E137" s="10">
        <v>-6</v>
      </c>
      <c r="F137" s="10"/>
      <c r="G137" s="10"/>
      <c r="H137" s="10">
        <v>-0.1</v>
      </c>
      <c r="I137" s="10">
        <f t="shared" si="10"/>
        <v>-0.1</v>
      </c>
      <c r="J137" s="10"/>
      <c r="K137" s="10"/>
      <c r="L137" s="10">
        <f t="shared" si="13"/>
        <v>5.9</v>
      </c>
      <c r="M137" s="10">
        <f t="shared" si="14"/>
        <v>1.6666666666666667</v>
      </c>
    </row>
    <row r="138" spans="1:13" s="2" customFormat="1" ht="15.75">
      <c r="A138" s="94"/>
      <c r="B138" s="91"/>
      <c r="C138" s="43"/>
      <c r="D138" s="4" t="s">
        <v>31</v>
      </c>
      <c r="E138" s="3">
        <f>SUM(E130:E137)</f>
        <v>432.7</v>
      </c>
      <c r="F138" s="3">
        <f>SUM(F130:F137)</f>
        <v>4466.8</v>
      </c>
      <c r="G138" s="3">
        <f>SUM(G130:G137)</f>
        <v>330.7</v>
      </c>
      <c r="H138" s="3">
        <f>SUM(H130:H137)</f>
        <v>361.49999999999994</v>
      </c>
      <c r="I138" s="3">
        <f t="shared" si="10"/>
        <v>30.799999999999955</v>
      </c>
      <c r="J138" s="3">
        <f t="shared" si="11"/>
        <v>109.3135772603568</v>
      </c>
      <c r="K138" s="3">
        <f t="shared" si="12"/>
        <v>8.093041998746305</v>
      </c>
      <c r="L138" s="3">
        <f t="shared" si="13"/>
        <v>-71.20000000000005</v>
      </c>
      <c r="M138" s="3">
        <f t="shared" si="14"/>
        <v>83.54518141899699</v>
      </c>
    </row>
    <row r="139" spans="1:13" ht="15.75" customHeight="1" hidden="1">
      <c r="A139" s="89" t="s">
        <v>44</v>
      </c>
      <c r="B139" s="89" t="s">
        <v>150</v>
      </c>
      <c r="C139" s="41" t="s">
        <v>6</v>
      </c>
      <c r="D139" s="15" t="s">
        <v>7</v>
      </c>
      <c r="E139" s="10"/>
      <c r="F139" s="10"/>
      <c r="G139" s="10"/>
      <c r="H139" s="10"/>
      <c r="I139" s="10">
        <f t="shared" si="10"/>
        <v>0</v>
      </c>
      <c r="J139" s="10" t="e">
        <f t="shared" si="11"/>
        <v>#DIV/0!</v>
      </c>
      <c r="K139" s="10" t="e">
        <f t="shared" si="12"/>
        <v>#DIV/0!</v>
      </c>
      <c r="L139" s="10">
        <f t="shared" si="13"/>
        <v>0</v>
      </c>
      <c r="M139" s="10" t="e">
        <f t="shared" si="14"/>
        <v>#DIV/0!</v>
      </c>
    </row>
    <row r="140" spans="1:13" ht="47.25" hidden="1">
      <c r="A140" s="90"/>
      <c r="B140" s="90"/>
      <c r="C140" s="41" t="s">
        <v>111</v>
      </c>
      <c r="D140" s="15" t="s">
        <v>112</v>
      </c>
      <c r="E140" s="10"/>
      <c r="F140" s="10"/>
      <c r="G140" s="10"/>
      <c r="H140" s="10"/>
      <c r="I140" s="10">
        <f t="shared" si="10"/>
        <v>0</v>
      </c>
      <c r="J140" s="10" t="e">
        <f t="shared" si="11"/>
        <v>#DIV/0!</v>
      </c>
      <c r="K140" s="10" t="e">
        <f t="shared" si="12"/>
        <v>#DIV/0!</v>
      </c>
      <c r="L140" s="10">
        <f t="shared" si="13"/>
        <v>0</v>
      </c>
      <c r="M140" s="10" t="e">
        <f t="shared" si="14"/>
        <v>#DIV/0!</v>
      </c>
    </row>
    <row r="141" spans="1:13" ht="31.5">
      <c r="A141" s="90"/>
      <c r="B141" s="90"/>
      <c r="C141" s="41" t="s">
        <v>103</v>
      </c>
      <c r="D141" s="15" t="s">
        <v>104</v>
      </c>
      <c r="E141" s="10"/>
      <c r="F141" s="10"/>
      <c r="G141" s="10"/>
      <c r="H141" s="10">
        <v>9.1</v>
      </c>
      <c r="I141" s="10">
        <f t="shared" si="10"/>
        <v>9.1</v>
      </c>
      <c r="J141" s="10"/>
      <c r="K141" s="10"/>
      <c r="L141" s="10">
        <f t="shared" si="13"/>
        <v>9.1</v>
      </c>
      <c r="M141" s="10"/>
    </row>
    <row r="142" spans="1:13" ht="15.75">
      <c r="A142" s="90"/>
      <c r="B142" s="90"/>
      <c r="C142" s="41" t="s">
        <v>13</v>
      </c>
      <c r="D142" s="15" t="s">
        <v>14</v>
      </c>
      <c r="E142" s="10">
        <v>121.8</v>
      </c>
      <c r="F142" s="10">
        <v>447.4</v>
      </c>
      <c r="G142" s="10"/>
      <c r="H142" s="10">
        <v>72.8</v>
      </c>
      <c r="I142" s="10">
        <f t="shared" si="10"/>
        <v>72.8</v>
      </c>
      <c r="J142" s="10"/>
      <c r="K142" s="10">
        <f t="shared" si="12"/>
        <v>16.27179257934734</v>
      </c>
      <c r="L142" s="10">
        <f t="shared" si="13"/>
        <v>-49</v>
      </c>
      <c r="M142" s="10">
        <f t="shared" si="14"/>
        <v>59.77011494252873</v>
      </c>
    </row>
    <row r="143" spans="1:13" ht="15.75" hidden="1">
      <c r="A143" s="90"/>
      <c r="B143" s="90"/>
      <c r="C143" s="41" t="s">
        <v>15</v>
      </c>
      <c r="D143" s="15" t="s">
        <v>16</v>
      </c>
      <c r="E143" s="10"/>
      <c r="F143" s="10"/>
      <c r="G143" s="10"/>
      <c r="H143" s="10"/>
      <c r="I143" s="10">
        <f t="shared" si="10"/>
        <v>0</v>
      </c>
      <c r="J143" s="10" t="e">
        <f t="shared" si="11"/>
        <v>#DIV/0!</v>
      </c>
      <c r="K143" s="10" t="e">
        <f t="shared" si="12"/>
        <v>#DIV/0!</v>
      </c>
      <c r="L143" s="10">
        <f t="shared" si="13"/>
        <v>0</v>
      </c>
      <c r="M143" s="10" t="e">
        <f t="shared" si="14"/>
        <v>#DIV/0!</v>
      </c>
    </row>
    <row r="144" spans="1:13" ht="15.75" hidden="1">
      <c r="A144" s="90"/>
      <c r="B144" s="90"/>
      <c r="C144" s="41" t="s">
        <v>181</v>
      </c>
      <c r="D144" s="15" t="s">
        <v>21</v>
      </c>
      <c r="E144" s="10"/>
      <c r="F144" s="10"/>
      <c r="G144" s="10"/>
      <c r="H144" s="10"/>
      <c r="I144" s="10">
        <f t="shared" si="10"/>
        <v>0</v>
      </c>
      <c r="J144" s="10" t="e">
        <f t="shared" si="11"/>
        <v>#DIV/0!</v>
      </c>
      <c r="K144" s="10" t="e">
        <f t="shared" si="12"/>
        <v>#DIV/0!</v>
      </c>
      <c r="L144" s="10">
        <f t="shared" si="13"/>
        <v>0</v>
      </c>
      <c r="M144" s="10" t="e">
        <f t="shared" si="14"/>
        <v>#DIV/0!</v>
      </c>
    </row>
    <row r="145" spans="1:13" ht="15.75">
      <c r="A145" s="90"/>
      <c r="B145" s="90"/>
      <c r="C145" s="41" t="s">
        <v>182</v>
      </c>
      <c r="D145" s="15" t="s">
        <v>35</v>
      </c>
      <c r="E145" s="10">
        <v>251.9</v>
      </c>
      <c r="F145" s="10">
        <v>3229.2</v>
      </c>
      <c r="G145" s="10">
        <v>262.7</v>
      </c>
      <c r="H145" s="10"/>
      <c r="I145" s="10">
        <f t="shared" si="10"/>
        <v>-262.7</v>
      </c>
      <c r="J145" s="10">
        <f t="shared" si="11"/>
        <v>0</v>
      </c>
      <c r="K145" s="10">
        <f t="shared" si="12"/>
        <v>0</v>
      </c>
      <c r="L145" s="10">
        <f t="shared" si="13"/>
        <v>-251.9</v>
      </c>
      <c r="M145" s="10">
        <f t="shared" si="14"/>
        <v>0</v>
      </c>
    </row>
    <row r="146" spans="1:13" ht="15.75" hidden="1">
      <c r="A146" s="90"/>
      <c r="B146" s="90"/>
      <c r="C146" s="41" t="s">
        <v>183</v>
      </c>
      <c r="D146" s="15" t="s">
        <v>26</v>
      </c>
      <c r="E146" s="10"/>
      <c r="F146" s="10"/>
      <c r="G146" s="10"/>
      <c r="H146" s="10"/>
      <c r="I146" s="10">
        <f t="shared" si="10"/>
        <v>0</v>
      </c>
      <c r="J146" s="10" t="e">
        <f t="shared" si="11"/>
        <v>#DIV/0!</v>
      </c>
      <c r="K146" s="10" t="e">
        <f t="shared" si="12"/>
        <v>#DIV/0!</v>
      </c>
      <c r="L146" s="10">
        <f t="shared" si="13"/>
        <v>0</v>
      </c>
      <c r="M146" s="10" t="e">
        <f t="shared" si="14"/>
        <v>#DIV/0!</v>
      </c>
    </row>
    <row r="147" spans="1:13" ht="15.75">
      <c r="A147" s="90"/>
      <c r="B147" s="90"/>
      <c r="C147" s="41" t="s">
        <v>184</v>
      </c>
      <c r="D147" s="15" t="s">
        <v>19</v>
      </c>
      <c r="E147" s="10">
        <v>-16.2</v>
      </c>
      <c r="F147" s="10"/>
      <c r="G147" s="10"/>
      <c r="H147" s="10"/>
      <c r="I147" s="10">
        <f t="shared" si="10"/>
        <v>0</v>
      </c>
      <c r="J147" s="10"/>
      <c r="K147" s="10"/>
      <c r="L147" s="10">
        <f t="shared" si="13"/>
        <v>16.2</v>
      </c>
      <c r="M147" s="10">
        <f t="shared" si="14"/>
        <v>0</v>
      </c>
    </row>
    <row r="148" spans="1:13" s="2" customFormat="1" ht="15.75">
      <c r="A148" s="91"/>
      <c r="B148" s="91"/>
      <c r="C148" s="45"/>
      <c r="D148" s="4" t="s">
        <v>31</v>
      </c>
      <c r="E148" s="3">
        <f>SUM(E139:E147)</f>
        <v>357.5</v>
      </c>
      <c r="F148" s="3">
        <f>SUM(F139:F147)</f>
        <v>3676.6</v>
      </c>
      <c r="G148" s="3">
        <f>SUM(G139:G147)</f>
        <v>262.7</v>
      </c>
      <c r="H148" s="3">
        <f>SUM(H139:H147)</f>
        <v>81.89999999999999</v>
      </c>
      <c r="I148" s="3">
        <f t="shared" si="10"/>
        <v>-180.8</v>
      </c>
      <c r="J148" s="3">
        <f t="shared" si="11"/>
        <v>31.176246669204417</v>
      </c>
      <c r="K148" s="3">
        <f t="shared" si="12"/>
        <v>2.2276015884240876</v>
      </c>
      <c r="L148" s="3">
        <f t="shared" si="13"/>
        <v>-275.6</v>
      </c>
      <c r="M148" s="3">
        <f t="shared" si="14"/>
        <v>22.909090909090907</v>
      </c>
    </row>
    <row r="149" spans="1:13" ht="31.5" customHeight="1" hidden="1">
      <c r="A149" s="89" t="s">
        <v>45</v>
      </c>
      <c r="B149" s="89" t="s">
        <v>151</v>
      </c>
      <c r="C149" s="41" t="s">
        <v>103</v>
      </c>
      <c r="D149" s="15" t="s">
        <v>104</v>
      </c>
      <c r="E149" s="10"/>
      <c r="F149" s="10"/>
      <c r="G149" s="10"/>
      <c r="H149" s="10"/>
      <c r="I149" s="10">
        <f t="shared" si="10"/>
        <v>0</v>
      </c>
      <c r="J149" s="10" t="e">
        <f t="shared" si="11"/>
        <v>#DIV/0!</v>
      </c>
      <c r="K149" s="10" t="e">
        <f t="shared" si="12"/>
        <v>#DIV/0!</v>
      </c>
      <c r="L149" s="10">
        <f t="shared" si="13"/>
        <v>0</v>
      </c>
      <c r="M149" s="10" t="e">
        <f t="shared" si="14"/>
        <v>#DIV/0!</v>
      </c>
    </row>
    <row r="150" spans="1:13" ht="15.75">
      <c r="A150" s="90"/>
      <c r="B150" s="90"/>
      <c r="C150" s="41" t="s">
        <v>13</v>
      </c>
      <c r="D150" s="15" t="s">
        <v>14</v>
      </c>
      <c r="E150" s="10">
        <v>22.2</v>
      </c>
      <c r="F150" s="10">
        <v>141.3</v>
      </c>
      <c r="G150" s="10">
        <v>11.7</v>
      </c>
      <c r="H150" s="10">
        <v>4.4</v>
      </c>
      <c r="I150" s="10">
        <f t="shared" si="10"/>
        <v>-7.299999999999999</v>
      </c>
      <c r="J150" s="10">
        <f t="shared" si="11"/>
        <v>37.606837606837615</v>
      </c>
      <c r="K150" s="10">
        <f t="shared" si="12"/>
        <v>3.113941967445152</v>
      </c>
      <c r="L150" s="10">
        <f t="shared" si="13"/>
        <v>-17.799999999999997</v>
      </c>
      <c r="M150" s="10">
        <f t="shared" si="14"/>
        <v>19.819819819819823</v>
      </c>
    </row>
    <row r="151" spans="1:13" ht="15.75" hidden="1">
      <c r="A151" s="90"/>
      <c r="B151" s="90"/>
      <c r="C151" s="41" t="s">
        <v>15</v>
      </c>
      <c r="D151" s="15" t="s">
        <v>16</v>
      </c>
      <c r="E151" s="24"/>
      <c r="F151" s="10"/>
      <c r="G151" s="10"/>
      <c r="H151" s="10"/>
      <c r="I151" s="10">
        <f t="shared" si="10"/>
        <v>0</v>
      </c>
      <c r="J151" s="10" t="e">
        <f t="shared" si="11"/>
        <v>#DIV/0!</v>
      </c>
      <c r="K151" s="10" t="e">
        <f t="shared" si="12"/>
        <v>#DIV/0!</v>
      </c>
      <c r="L151" s="10">
        <f t="shared" si="13"/>
        <v>0</v>
      </c>
      <c r="M151" s="10" t="e">
        <f t="shared" si="14"/>
        <v>#DIV/0!</v>
      </c>
    </row>
    <row r="152" spans="1:13" ht="15.75" hidden="1">
      <c r="A152" s="90"/>
      <c r="B152" s="90"/>
      <c r="C152" s="41" t="s">
        <v>181</v>
      </c>
      <c r="D152" s="15" t="s">
        <v>21</v>
      </c>
      <c r="E152" s="10"/>
      <c r="F152" s="10"/>
      <c r="G152" s="10"/>
      <c r="H152" s="10"/>
      <c r="I152" s="10">
        <f t="shared" si="10"/>
        <v>0</v>
      </c>
      <c r="J152" s="10" t="e">
        <f t="shared" si="11"/>
        <v>#DIV/0!</v>
      </c>
      <c r="K152" s="10" t="e">
        <f t="shared" si="12"/>
        <v>#DIV/0!</v>
      </c>
      <c r="L152" s="10">
        <f t="shared" si="13"/>
        <v>0</v>
      </c>
      <c r="M152" s="10" t="e">
        <f t="shared" si="14"/>
        <v>#DIV/0!</v>
      </c>
    </row>
    <row r="153" spans="1:13" ht="15.75">
      <c r="A153" s="90"/>
      <c r="B153" s="90"/>
      <c r="C153" s="41" t="s">
        <v>182</v>
      </c>
      <c r="D153" s="15" t="s">
        <v>35</v>
      </c>
      <c r="E153" s="10">
        <v>50.2</v>
      </c>
      <c r="F153" s="10">
        <v>610.8</v>
      </c>
      <c r="G153" s="10">
        <v>49.7</v>
      </c>
      <c r="H153" s="10"/>
      <c r="I153" s="10">
        <f t="shared" si="10"/>
        <v>-49.7</v>
      </c>
      <c r="J153" s="10">
        <f t="shared" si="11"/>
        <v>0</v>
      </c>
      <c r="K153" s="10">
        <f t="shared" si="12"/>
        <v>0</v>
      </c>
      <c r="L153" s="10">
        <f t="shared" si="13"/>
        <v>-50.2</v>
      </c>
      <c r="M153" s="10">
        <f t="shared" si="14"/>
        <v>0</v>
      </c>
    </row>
    <row r="154" spans="1:13" ht="15.75" hidden="1">
      <c r="A154" s="90"/>
      <c r="B154" s="90"/>
      <c r="C154" s="41" t="s">
        <v>183</v>
      </c>
      <c r="D154" s="15" t="s">
        <v>26</v>
      </c>
      <c r="E154" s="10"/>
      <c r="F154" s="10"/>
      <c r="G154" s="10"/>
      <c r="H154" s="10"/>
      <c r="I154" s="10">
        <f t="shared" si="10"/>
        <v>0</v>
      </c>
      <c r="J154" s="10" t="e">
        <f t="shared" si="11"/>
        <v>#DIV/0!</v>
      </c>
      <c r="K154" s="10" t="e">
        <f t="shared" si="12"/>
        <v>#DIV/0!</v>
      </c>
      <c r="L154" s="10">
        <f t="shared" si="13"/>
        <v>0</v>
      </c>
      <c r="M154" s="10" t="e">
        <f t="shared" si="14"/>
        <v>#DIV/0!</v>
      </c>
    </row>
    <row r="155" spans="1:13" ht="15.75" hidden="1">
      <c r="A155" s="90"/>
      <c r="B155" s="90"/>
      <c r="C155" s="41" t="s">
        <v>184</v>
      </c>
      <c r="D155" s="15" t="s">
        <v>19</v>
      </c>
      <c r="E155" s="10"/>
      <c r="F155" s="10"/>
      <c r="G155" s="10"/>
      <c r="H155" s="10"/>
      <c r="I155" s="10">
        <f t="shared" si="10"/>
        <v>0</v>
      </c>
      <c r="J155" s="10" t="e">
        <f t="shared" si="11"/>
        <v>#DIV/0!</v>
      </c>
      <c r="K155" s="10" t="e">
        <f t="shared" si="12"/>
        <v>#DIV/0!</v>
      </c>
      <c r="L155" s="10">
        <f t="shared" si="13"/>
        <v>0</v>
      </c>
      <c r="M155" s="10" t="e">
        <f t="shared" si="14"/>
        <v>#DIV/0!</v>
      </c>
    </row>
    <row r="156" spans="1:13" s="2" customFormat="1" ht="15.75">
      <c r="A156" s="91"/>
      <c r="B156" s="91"/>
      <c r="C156" s="45"/>
      <c r="D156" s="4" t="s">
        <v>31</v>
      </c>
      <c r="E156" s="3">
        <f>SUM(E149:E155)</f>
        <v>72.4</v>
      </c>
      <c r="F156" s="3">
        <f>SUM(F149:F155)</f>
        <v>752.0999999999999</v>
      </c>
      <c r="G156" s="3">
        <f>SUM(G149:G155)</f>
        <v>61.400000000000006</v>
      </c>
      <c r="H156" s="3">
        <f>SUM(H149:H155)</f>
        <v>4.4</v>
      </c>
      <c r="I156" s="3">
        <f t="shared" si="10"/>
        <v>-57.00000000000001</v>
      </c>
      <c r="J156" s="3">
        <f t="shared" si="11"/>
        <v>7.166123778501629</v>
      </c>
      <c r="K156" s="3">
        <f t="shared" si="12"/>
        <v>0.5850285866241193</v>
      </c>
      <c r="L156" s="3">
        <f t="shared" si="13"/>
        <v>-68</v>
      </c>
      <c r="M156" s="3">
        <f t="shared" si="14"/>
        <v>6.077348066298343</v>
      </c>
    </row>
    <row r="157" spans="1:13" s="2" customFormat="1" ht="63" customHeight="1">
      <c r="A157" s="89" t="s">
        <v>118</v>
      </c>
      <c r="B157" s="89" t="s">
        <v>119</v>
      </c>
      <c r="C157" s="44" t="s">
        <v>8</v>
      </c>
      <c r="D157" s="15" t="s">
        <v>170</v>
      </c>
      <c r="E157" s="3"/>
      <c r="F157" s="31">
        <v>2025.2</v>
      </c>
      <c r="G157" s="31"/>
      <c r="H157" s="31"/>
      <c r="I157" s="31">
        <f t="shared" si="10"/>
        <v>0</v>
      </c>
      <c r="J157" s="31"/>
      <c r="K157" s="31">
        <f t="shared" si="12"/>
        <v>0</v>
      </c>
      <c r="L157" s="31">
        <f t="shared" si="13"/>
        <v>0</v>
      </c>
      <c r="M157" s="31"/>
    </row>
    <row r="158" spans="1:13" ht="78.75">
      <c r="A158" s="90"/>
      <c r="B158" s="90"/>
      <c r="C158" s="44" t="s">
        <v>10</v>
      </c>
      <c r="D158" s="15" t="s">
        <v>46</v>
      </c>
      <c r="E158" s="10">
        <v>3.5</v>
      </c>
      <c r="F158" s="10"/>
      <c r="G158" s="10"/>
      <c r="H158" s="10"/>
      <c r="I158" s="10">
        <f t="shared" si="10"/>
        <v>0</v>
      </c>
      <c r="J158" s="10"/>
      <c r="K158" s="10"/>
      <c r="L158" s="10">
        <f t="shared" si="13"/>
        <v>-3.5</v>
      </c>
      <c r="M158" s="10">
        <f t="shared" si="14"/>
        <v>0</v>
      </c>
    </row>
    <row r="159" spans="1:13" ht="31.5">
      <c r="A159" s="90"/>
      <c r="B159" s="90"/>
      <c r="C159" s="41" t="s">
        <v>105</v>
      </c>
      <c r="D159" s="15" t="s">
        <v>106</v>
      </c>
      <c r="E159" s="14">
        <v>109.8</v>
      </c>
      <c r="F159" s="10">
        <v>1484.3</v>
      </c>
      <c r="G159" s="10">
        <v>51.9</v>
      </c>
      <c r="H159" s="31">
        <v>45.8</v>
      </c>
      <c r="I159" s="31">
        <f t="shared" si="10"/>
        <v>-6.100000000000001</v>
      </c>
      <c r="J159" s="31">
        <f t="shared" si="11"/>
        <v>88.24662813102118</v>
      </c>
      <c r="K159" s="31">
        <f t="shared" si="12"/>
        <v>3.0856295897055848</v>
      </c>
      <c r="L159" s="31">
        <f t="shared" si="13"/>
        <v>-64</v>
      </c>
      <c r="M159" s="31">
        <f t="shared" si="14"/>
        <v>41.712204007285976</v>
      </c>
    </row>
    <row r="160" spans="1:13" ht="31.5">
      <c r="A160" s="90"/>
      <c r="B160" s="90"/>
      <c r="C160" s="41" t="s">
        <v>103</v>
      </c>
      <c r="D160" s="15" t="s">
        <v>104</v>
      </c>
      <c r="E160" s="14">
        <v>142.5</v>
      </c>
      <c r="F160" s="10"/>
      <c r="G160" s="10"/>
      <c r="H160" s="31">
        <v>81.3</v>
      </c>
      <c r="I160" s="31">
        <f t="shared" si="10"/>
        <v>81.3</v>
      </c>
      <c r="J160" s="31"/>
      <c r="K160" s="31"/>
      <c r="L160" s="31">
        <f t="shared" si="13"/>
        <v>-61.2</v>
      </c>
      <c r="M160" s="31">
        <f t="shared" si="14"/>
        <v>57.05263157894736</v>
      </c>
    </row>
    <row r="161" spans="1:13" ht="94.5" hidden="1">
      <c r="A161" s="90"/>
      <c r="B161" s="90"/>
      <c r="C161" s="44" t="s">
        <v>101</v>
      </c>
      <c r="D161" s="15" t="s">
        <v>116</v>
      </c>
      <c r="E161" s="14"/>
      <c r="F161" s="10"/>
      <c r="G161" s="10"/>
      <c r="H161" s="14"/>
      <c r="I161" s="14">
        <f t="shared" si="10"/>
        <v>0</v>
      </c>
      <c r="J161" s="14"/>
      <c r="K161" s="14"/>
      <c r="L161" s="14">
        <f t="shared" si="13"/>
        <v>0</v>
      </c>
      <c r="M161" s="14" t="e">
        <f t="shared" si="14"/>
        <v>#DIV/0!</v>
      </c>
    </row>
    <row r="162" spans="1:13" ht="15.75">
      <c r="A162" s="90"/>
      <c r="B162" s="90"/>
      <c r="C162" s="41" t="s">
        <v>13</v>
      </c>
      <c r="D162" s="15" t="s">
        <v>14</v>
      </c>
      <c r="E162" s="10"/>
      <c r="F162" s="10"/>
      <c r="G162" s="10"/>
      <c r="H162" s="10">
        <v>0.2</v>
      </c>
      <c r="I162" s="10">
        <f t="shared" si="10"/>
        <v>0.2</v>
      </c>
      <c r="J162" s="10"/>
      <c r="K162" s="10"/>
      <c r="L162" s="10">
        <f t="shared" si="13"/>
        <v>0.2</v>
      </c>
      <c r="M162" s="10"/>
    </row>
    <row r="163" spans="1:13" ht="15.75" hidden="1">
      <c r="A163" s="90"/>
      <c r="B163" s="90"/>
      <c r="C163" s="41" t="s">
        <v>15</v>
      </c>
      <c r="D163" s="15" t="s">
        <v>16</v>
      </c>
      <c r="E163" s="10"/>
      <c r="F163" s="10"/>
      <c r="G163" s="10"/>
      <c r="H163" s="10"/>
      <c r="I163" s="10">
        <f t="shared" si="10"/>
        <v>0</v>
      </c>
      <c r="J163" s="10"/>
      <c r="K163" s="10"/>
      <c r="L163" s="10">
        <f t="shared" si="13"/>
        <v>0</v>
      </c>
      <c r="M163" s="10" t="e">
        <f t="shared" si="14"/>
        <v>#DIV/0!</v>
      </c>
    </row>
    <row r="164" spans="1:13" ht="15.75" hidden="1">
      <c r="A164" s="90"/>
      <c r="B164" s="90"/>
      <c r="C164" s="41" t="s">
        <v>17</v>
      </c>
      <c r="D164" s="15" t="s">
        <v>102</v>
      </c>
      <c r="E164" s="10"/>
      <c r="F164" s="10"/>
      <c r="G164" s="10"/>
      <c r="H164" s="10"/>
      <c r="I164" s="10">
        <f t="shared" si="10"/>
        <v>0</v>
      </c>
      <c r="J164" s="10"/>
      <c r="K164" s="10"/>
      <c r="L164" s="10">
        <f t="shared" si="13"/>
        <v>0</v>
      </c>
      <c r="M164" s="10" t="e">
        <f t="shared" si="14"/>
        <v>#DIV/0!</v>
      </c>
    </row>
    <row r="165" spans="1:13" ht="15.75" hidden="1">
      <c r="A165" s="90"/>
      <c r="B165" s="90"/>
      <c r="C165" s="41" t="s">
        <v>181</v>
      </c>
      <c r="D165" s="15" t="s">
        <v>21</v>
      </c>
      <c r="E165" s="10"/>
      <c r="F165" s="31"/>
      <c r="G165" s="31"/>
      <c r="H165" s="10"/>
      <c r="I165" s="10">
        <f t="shared" si="10"/>
        <v>0</v>
      </c>
      <c r="J165" s="10"/>
      <c r="K165" s="10"/>
      <c r="L165" s="10">
        <f t="shared" si="13"/>
        <v>0</v>
      </c>
      <c r="M165" s="10" t="e">
        <f t="shared" si="14"/>
        <v>#DIV/0!</v>
      </c>
    </row>
    <row r="166" spans="1:13" ht="15.75" hidden="1">
      <c r="A166" s="90"/>
      <c r="B166" s="90"/>
      <c r="C166" s="41" t="s">
        <v>182</v>
      </c>
      <c r="D166" s="15" t="s">
        <v>35</v>
      </c>
      <c r="E166" s="10"/>
      <c r="F166" s="31"/>
      <c r="G166" s="31"/>
      <c r="H166" s="10"/>
      <c r="I166" s="10">
        <f t="shared" si="10"/>
        <v>0</v>
      </c>
      <c r="J166" s="10"/>
      <c r="K166" s="10"/>
      <c r="L166" s="10">
        <f t="shared" si="13"/>
        <v>0</v>
      </c>
      <c r="M166" s="10" t="e">
        <f t="shared" si="14"/>
        <v>#DIV/0!</v>
      </c>
    </row>
    <row r="167" spans="1:13" ht="15.75" hidden="1">
      <c r="A167" s="90"/>
      <c r="B167" s="90"/>
      <c r="C167" s="41" t="s">
        <v>183</v>
      </c>
      <c r="D167" s="15" t="s">
        <v>26</v>
      </c>
      <c r="E167" s="10"/>
      <c r="F167" s="31"/>
      <c r="G167" s="31"/>
      <c r="H167" s="10"/>
      <c r="I167" s="10">
        <f t="shared" si="10"/>
        <v>0</v>
      </c>
      <c r="J167" s="10"/>
      <c r="K167" s="10"/>
      <c r="L167" s="10">
        <f t="shared" si="13"/>
        <v>0</v>
      </c>
      <c r="M167" s="10" t="e">
        <f t="shared" si="14"/>
        <v>#DIV/0!</v>
      </c>
    </row>
    <row r="168" spans="1:13" ht="15.75">
      <c r="A168" s="90"/>
      <c r="B168" s="90"/>
      <c r="C168" s="41" t="s">
        <v>184</v>
      </c>
      <c r="D168" s="15" t="s">
        <v>19</v>
      </c>
      <c r="E168" s="10">
        <v>-29738.7</v>
      </c>
      <c r="F168" s="14"/>
      <c r="G168" s="14"/>
      <c r="H168" s="10"/>
      <c r="I168" s="10">
        <f t="shared" si="10"/>
        <v>0</v>
      </c>
      <c r="J168" s="10"/>
      <c r="K168" s="10"/>
      <c r="L168" s="10">
        <f t="shared" si="13"/>
        <v>29738.7</v>
      </c>
      <c r="M168" s="10">
        <f t="shared" si="14"/>
        <v>0</v>
      </c>
    </row>
    <row r="169" spans="1:13" s="2" customFormat="1" ht="15.75">
      <c r="A169" s="90"/>
      <c r="B169" s="90"/>
      <c r="C169" s="43"/>
      <c r="D169" s="4" t="s">
        <v>173</v>
      </c>
      <c r="E169" s="3">
        <f>SUM(E157:E168)</f>
        <v>-29482.9</v>
      </c>
      <c r="F169" s="3">
        <f>SUM(F157:F168)</f>
        <v>3509.5</v>
      </c>
      <c r="G169" s="3">
        <f>SUM(G157:G168)</f>
        <v>51.9</v>
      </c>
      <c r="H169" s="3">
        <f>SUM(H157:H168)</f>
        <v>127.3</v>
      </c>
      <c r="I169" s="3">
        <f t="shared" si="10"/>
        <v>75.4</v>
      </c>
      <c r="J169" s="3">
        <f t="shared" si="11"/>
        <v>245.27938342967244</v>
      </c>
      <c r="K169" s="3">
        <f t="shared" si="12"/>
        <v>3.627297335802821</v>
      </c>
      <c r="L169" s="3">
        <f t="shared" si="13"/>
        <v>29610.2</v>
      </c>
      <c r="M169" s="3">
        <f t="shared" si="14"/>
        <v>-0.43177570727438613</v>
      </c>
    </row>
    <row r="170" spans="1:13" ht="15.75">
      <c r="A170" s="90"/>
      <c r="B170" s="90"/>
      <c r="C170" s="41" t="s">
        <v>13</v>
      </c>
      <c r="D170" s="15" t="s">
        <v>14</v>
      </c>
      <c r="E170" s="10">
        <v>5404.8</v>
      </c>
      <c r="F170" s="10">
        <v>56000</v>
      </c>
      <c r="G170" s="10">
        <v>3000</v>
      </c>
      <c r="H170" s="10">
        <v>4528.3</v>
      </c>
      <c r="I170" s="10">
        <f t="shared" si="10"/>
        <v>1528.3000000000002</v>
      </c>
      <c r="J170" s="10">
        <f t="shared" si="11"/>
        <v>150.94333333333333</v>
      </c>
      <c r="K170" s="10">
        <f t="shared" si="12"/>
        <v>8.08625</v>
      </c>
      <c r="L170" s="10">
        <f t="shared" si="13"/>
        <v>-876.5</v>
      </c>
      <c r="M170" s="10">
        <f t="shared" si="14"/>
        <v>83.78293368857312</v>
      </c>
    </row>
    <row r="171" spans="1:13" s="2" customFormat="1" ht="15.75">
      <c r="A171" s="90"/>
      <c r="B171" s="90"/>
      <c r="C171" s="43"/>
      <c r="D171" s="4" t="s">
        <v>23</v>
      </c>
      <c r="E171" s="3">
        <f>SUM(E170)</f>
        <v>5404.8</v>
      </c>
      <c r="F171" s="3">
        <f>SUM(F170)</f>
        <v>56000</v>
      </c>
      <c r="G171" s="3">
        <f>SUM(G170)</f>
        <v>3000</v>
      </c>
      <c r="H171" s="3">
        <f>SUM(H170)</f>
        <v>4528.3</v>
      </c>
      <c r="I171" s="3">
        <f t="shared" si="10"/>
        <v>1528.3000000000002</v>
      </c>
      <c r="J171" s="3">
        <f t="shared" si="11"/>
        <v>150.94333333333333</v>
      </c>
      <c r="K171" s="3">
        <f t="shared" si="12"/>
        <v>8.08625</v>
      </c>
      <c r="L171" s="3">
        <f t="shared" si="13"/>
        <v>-876.5</v>
      </c>
      <c r="M171" s="3">
        <f t="shared" si="14"/>
        <v>83.78293368857312</v>
      </c>
    </row>
    <row r="172" spans="1:13" s="2" customFormat="1" ht="15.75">
      <c r="A172" s="91"/>
      <c r="B172" s="91"/>
      <c r="C172" s="43"/>
      <c r="D172" s="4" t="s">
        <v>31</v>
      </c>
      <c r="E172" s="3">
        <f>E169+E171</f>
        <v>-24078.100000000002</v>
      </c>
      <c r="F172" s="3">
        <f>F169+F171</f>
        <v>59509.5</v>
      </c>
      <c r="G172" s="3">
        <f>G169+G171</f>
        <v>3051.9</v>
      </c>
      <c r="H172" s="3">
        <f>H169+H171</f>
        <v>4655.6</v>
      </c>
      <c r="I172" s="3">
        <f t="shared" si="10"/>
        <v>1603.7000000000003</v>
      </c>
      <c r="J172" s="3">
        <f t="shared" si="11"/>
        <v>152.54759330253285</v>
      </c>
      <c r="K172" s="3">
        <f t="shared" si="12"/>
        <v>7.823288718607954</v>
      </c>
      <c r="L172" s="3">
        <f t="shared" si="13"/>
        <v>28733.700000000004</v>
      </c>
      <c r="M172" s="3">
        <f t="shared" si="14"/>
        <v>-19.335412677910632</v>
      </c>
    </row>
    <row r="173" spans="1:13" s="2" customFormat="1" ht="94.5" hidden="1">
      <c r="A173" s="105">
        <v>942</v>
      </c>
      <c r="B173" s="89" t="s">
        <v>153</v>
      </c>
      <c r="C173" s="41" t="s">
        <v>169</v>
      </c>
      <c r="D173" s="21" t="s">
        <v>168</v>
      </c>
      <c r="E173" s="3"/>
      <c r="F173" s="3"/>
      <c r="G173" s="3"/>
      <c r="H173" s="31"/>
      <c r="I173" s="31">
        <f t="shared" si="10"/>
        <v>0</v>
      </c>
      <c r="J173" s="31" t="e">
        <f t="shared" si="11"/>
        <v>#DIV/0!</v>
      </c>
      <c r="K173" s="31" t="e">
        <f t="shared" si="12"/>
        <v>#DIV/0!</v>
      </c>
      <c r="L173" s="31">
        <f t="shared" si="13"/>
        <v>0</v>
      </c>
      <c r="M173" s="31" t="e">
        <f t="shared" si="14"/>
        <v>#DIV/0!</v>
      </c>
    </row>
    <row r="174" spans="1:13" s="2" customFormat="1" ht="31.5" hidden="1">
      <c r="A174" s="106"/>
      <c r="B174" s="90"/>
      <c r="C174" s="41" t="s">
        <v>105</v>
      </c>
      <c r="D174" s="15" t="s">
        <v>106</v>
      </c>
      <c r="E174" s="31"/>
      <c r="F174" s="3"/>
      <c r="G174" s="3"/>
      <c r="H174" s="31"/>
      <c r="I174" s="31">
        <f t="shared" si="10"/>
        <v>0</v>
      </c>
      <c r="J174" s="31" t="e">
        <f t="shared" si="11"/>
        <v>#DIV/0!</v>
      </c>
      <c r="K174" s="31" t="e">
        <f t="shared" si="12"/>
        <v>#DIV/0!</v>
      </c>
      <c r="L174" s="31">
        <f t="shared" si="13"/>
        <v>0</v>
      </c>
      <c r="M174" s="31" t="e">
        <f t="shared" si="14"/>
        <v>#DIV/0!</v>
      </c>
    </row>
    <row r="175" spans="1:13" s="2" customFormat="1" ht="31.5" hidden="1">
      <c r="A175" s="106"/>
      <c r="B175" s="90"/>
      <c r="C175" s="41" t="s">
        <v>103</v>
      </c>
      <c r="D175" s="15" t="s">
        <v>104</v>
      </c>
      <c r="E175" s="31"/>
      <c r="F175" s="3"/>
      <c r="G175" s="3"/>
      <c r="H175" s="31"/>
      <c r="I175" s="31">
        <f t="shared" si="10"/>
        <v>0</v>
      </c>
      <c r="J175" s="31" t="e">
        <f t="shared" si="11"/>
        <v>#DIV/0!</v>
      </c>
      <c r="K175" s="31" t="e">
        <f t="shared" si="12"/>
        <v>#DIV/0!</v>
      </c>
      <c r="L175" s="31">
        <f t="shared" si="13"/>
        <v>0</v>
      </c>
      <c r="M175" s="31" t="e">
        <f t="shared" si="14"/>
        <v>#DIV/0!</v>
      </c>
    </row>
    <row r="176" spans="1:13" s="2" customFormat="1" ht="15.75">
      <c r="A176" s="106"/>
      <c r="B176" s="90"/>
      <c r="C176" s="41" t="s">
        <v>13</v>
      </c>
      <c r="D176" s="15" t="s">
        <v>14</v>
      </c>
      <c r="E176" s="31">
        <v>3.8</v>
      </c>
      <c r="F176" s="31"/>
      <c r="G176" s="31"/>
      <c r="H176" s="31"/>
      <c r="I176" s="31">
        <f t="shared" si="10"/>
        <v>0</v>
      </c>
      <c r="J176" s="31"/>
      <c r="K176" s="31"/>
      <c r="L176" s="31">
        <f t="shared" si="13"/>
        <v>-3.8</v>
      </c>
      <c r="M176" s="31">
        <f t="shared" si="14"/>
        <v>0</v>
      </c>
    </row>
    <row r="177" spans="1:13" s="2" customFormat="1" ht="15.75">
      <c r="A177" s="106"/>
      <c r="B177" s="90"/>
      <c r="C177" s="41" t="s">
        <v>15</v>
      </c>
      <c r="D177" s="15" t="s">
        <v>16</v>
      </c>
      <c r="E177" s="31"/>
      <c r="F177" s="3"/>
      <c r="G177" s="3"/>
      <c r="H177" s="31">
        <v>5.6</v>
      </c>
      <c r="I177" s="31">
        <f t="shared" si="10"/>
        <v>5.6</v>
      </c>
      <c r="J177" s="31"/>
      <c r="K177" s="31"/>
      <c r="L177" s="31">
        <f t="shared" si="13"/>
        <v>5.6</v>
      </c>
      <c r="M177" s="31"/>
    </row>
    <row r="178" spans="1:13" s="2" customFormat="1" ht="15.75" hidden="1">
      <c r="A178" s="106"/>
      <c r="B178" s="90"/>
      <c r="C178" s="41" t="s">
        <v>181</v>
      </c>
      <c r="D178" s="15" t="s">
        <v>21</v>
      </c>
      <c r="E178" s="31"/>
      <c r="F178" s="31"/>
      <c r="G178" s="31"/>
      <c r="H178" s="31"/>
      <c r="I178" s="31">
        <f t="shared" si="10"/>
        <v>0</v>
      </c>
      <c r="J178" s="31"/>
      <c r="K178" s="31"/>
      <c r="L178" s="31">
        <f t="shared" si="13"/>
        <v>0</v>
      </c>
      <c r="M178" s="31"/>
    </row>
    <row r="179" spans="1:13" s="2" customFormat="1" ht="15.75">
      <c r="A179" s="106"/>
      <c r="B179" s="90"/>
      <c r="C179" s="41" t="s">
        <v>184</v>
      </c>
      <c r="D179" s="15" t="s">
        <v>19</v>
      </c>
      <c r="E179" s="31"/>
      <c r="F179" s="3"/>
      <c r="G179" s="3"/>
      <c r="H179" s="31">
        <v>-50000</v>
      </c>
      <c r="I179" s="31">
        <f t="shared" si="10"/>
        <v>-50000</v>
      </c>
      <c r="J179" s="31"/>
      <c r="K179" s="31"/>
      <c r="L179" s="31">
        <f t="shared" si="13"/>
        <v>-50000</v>
      </c>
      <c r="M179" s="31"/>
    </row>
    <row r="180" spans="1:13" s="2" customFormat="1" ht="15.75">
      <c r="A180" s="107"/>
      <c r="B180" s="91"/>
      <c r="C180" s="43"/>
      <c r="D180" s="4" t="s">
        <v>31</v>
      </c>
      <c r="E180" s="3">
        <f>SUM(E173:E179)</f>
        <v>3.8</v>
      </c>
      <c r="F180" s="3">
        <f>SUM(F173:F179)</f>
        <v>0</v>
      </c>
      <c r="G180" s="3">
        <f>SUM(G173:G179)</f>
        <v>0</v>
      </c>
      <c r="H180" s="3">
        <f>SUM(H173:H179)</f>
        <v>-49994.4</v>
      </c>
      <c r="I180" s="3">
        <f t="shared" si="10"/>
        <v>-49994.4</v>
      </c>
      <c r="J180" s="3"/>
      <c r="K180" s="3"/>
      <c r="L180" s="3">
        <f t="shared" si="13"/>
        <v>-49998.200000000004</v>
      </c>
      <c r="M180" s="3">
        <f t="shared" si="14"/>
        <v>-1315642.105263158</v>
      </c>
    </row>
    <row r="181" spans="1:13" s="2" customFormat="1" ht="94.5">
      <c r="A181" s="89" t="s">
        <v>47</v>
      </c>
      <c r="B181" s="89" t="s">
        <v>152</v>
      </c>
      <c r="C181" s="41" t="s">
        <v>125</v>
      </c>
      <c r="D181" s="15" t="s">
        <v>126</v>
      </c>
      <c r="E181" s="10">
        <v>12.8</v>
      </c>
      <c r="F181" s="10">
        <v>1547.2</v>
      </c>
      <c r="G181" s="10">
        <v>16</v>
      </c>
      <c r="H181" s="10">
        <v>36.8</v>
      </c>
      <c r="I181" s="10">
        <f t="shared" si="10"/>
        <v>20.799999999999997</v>
      </c>
      <c r="J181" s="10">
        <f t="shared" si="11"/>
        <v>229.99999999999997</v>
      </c>
      <c r="K181" s="10">
        <f t="shared" si="12"/>
        <v>2.3784901758014474</v>
      </c>
      <c r="L181" s="10">
        <f t="shared" si="13"/>
        <v>23.999999999999996</v>
      </c>
      <c r="M181" s="10">
        <f t="shared" si="14"/>
        <v>287.49999999999994</v>
      </c>
    </row>
    <row r="182" spans="1:13" s="2" customFormat="1" ht="15.75">
      <c r="A182" s="90"/>
      <c r="B182" s="90"/>
      <c r="C182" s="41" t="s">
        <v>6</v>
      </c>
      <c r="D182" s="15" t="s">
        <v>7</v>
      </c>
      <c r="E182" s="10"/>
      <c r="F182" s="10">
        <v>1488.1</v>
      </c>
      <c r="G182" s="10">
        <v>115.6</v>
      </c>
      <c r="H182" s="10">
        <v>115.6</v>
      </c>
      <c r="I182" s="10">
        <f t="shared" si="10"/>
        <v>0</v>
      </c>
      <c r="J182" s="10">
        <f t="shared" si="11"/>
        <v>100</v>
      </c>
      <c r="K182" s="10">
        <f t="shared" si="12"/>
        <v>7.768295141455547</v>
      </c>
      <c r="L182" s="10">
        <f t="shared" si="13"/>
        <v>115.6</v>
      </c>
      <c r="M182" s="10"/>
    </row>
    <row r="183" spans="1:13" s="2" customFormat="1" ht="94.5">
      <c r="A183" s="90"/>
      <c r="B183" s="90"/>
      <c r="C183" s="41" t="s">
        <v>169</v>
      </c>
      <c r="D183" s="21" t="s">
        <v>168</v>
      </c>
      <c r="E183" s="10"/>
      <c r="F183" s="10">
        <v>102.6</v>
      </c>
      <c r="G183" s="10"/>
      <c r="H183" s="10"/>
      <c r="I183" s="10">
        <f t="shared" si="10"/>
        <v>0</v>
      </c>
      <c r="J183" s="10"/>
      <c r="K183" s="10">
        <f t="shared" si="12"/>
        <v>0</v>
      </c>
      <c r="L183" s="10">
        <f t="shared" si="13"/>
        <v>0</v>
      </c>
      <c r="M183" s="10"/>
    </row>
    <row r="184" spans="1:13" s="2" customFormat="1" ht="63">
      <c r="A184" s="90"/>
      <c r="B184" s="90"/>
      <c r="C184" s="44" t="s">
        <v>8</v>
      </c>
      <c r="D184" s="15" t="s">
        <v>170</v>
      </c>
      <c r="E184" s="10"/>
      <c r="F184" s="10">
        <v>8653.5</v>
      </c>
      <c r="G184" s="10"/>
      <c r="H184" s="10"/>
      <c r="I184" s="10">
        <f t="shared" si="10"/>
        <v>0</v>
      </c>
      <c r="J184" s="10"/>
      <c r="K184" s="10">
        <f t="shared" si="12"/>
        <v>0</v>
      </c>
      <c r="L184" s="10">
        <f t="shared" si="13"/>
        <v>0</v>
      </c>
      <c r="M184" s="10"/>
    </row>
    <row r="185" spans="1:13" s="2" customFormat="1" ht="63">
      <c r="A185" s="90"/>
      <c r="B185" s="90"/>
      <c r="C185" s="41" t="s">
        <v>162</v>
      </c>
      <c r="D185" s="15" t="s">
        <v>163</v>
      </c>
      <c r="E185" s="10"/>
      <c r="F185" s="10">
        <v>35</v>
      </c>
      <c r="G185" s="10"/>
      <c r="H185" s="10"/>
      <c r="I185" s="10">
        <f t="shared" si="10"/>
        <v>0</v>
      </c>
      <c r="J185" s="10"/>
      <c r="K185" s="10">
        <f t="shared" si="12"/>
        <v>0</v>
      </c>
      <c r="L185" s="10">
        <f t="shared" si="13"/>
        <v>0</v>
      </c>
      <c r="M185" s="10"/>
    </row>
    <row r="186" spans="1:13" s="2" customFormat="1" ht="31.5" hidden="1">
      <c r="A186" s="90"/>
      <c r="B186" s="90"/>
      <c r="C186" s="41" t="s">
        <v>105</v>
      </c>
      <c r="D186" s="15" t="s">
        <v>106</v>
      </c>
      <c r="E186" s="10"/>
      <c r="F186" s="10"/>
      <c r="G186" s="10"/>
      <c r="H186" s="10"/>
      <c r="I186" s="10">
        <f t="shared" si="10"/>
        <v>0</v>
      </c>
      <c r="J186" s="10" t="e">
        <f t="shared" si="11"/>
        <v>#DIV/0!</v>
      </c>
      <c r="K186" s="10" t="e">
        <f t="shared" si="12"/>
        <v>#DIV/0!</v>
      </c>
      <c r="L186" s="10">
        <f t="shared" si="13"/>
        <v>0</v>
      </c>
      <c r="M186" s="10" t="e">
        <f t="shared" si="14"/>
        <v>#DIV/0!</v>
      </c>
    </row>
    <row r="187" spans="1:13" ht="31.5" hidden="1">
      <c r="A187" s="90"/>
      <c r="B187" s="90"/>
      <c r="C187" s="41" t="s">
        <v>103</v>
      </c>
      <c r="D187" s="15" t="s">
        <v>104</v>
      </c>
      <c r="E187" s="10"/>
      <c r="F187" s="10"/>
      <c r="G187" s="10"/>
      <c r="H187" s="10"/>
      <c r="I187" s="10">
        <f t="shared" si="10"/>
        <v>0</v>
      </c>
      <c r="J187" s="10" t="e">
        <f t="shared" si="11"/>
        <v>#DIV/0!</v>
      </c>
      <c r="K187" s="10" t="e">
        <f t="shared" si="12"/>
        <v>#DIV/0!</v>
      </c>
      <c r="L187" s="10">
        <f t="shared" si="13"/>
        <v>0</v>
      </c>
      <c r="M187" s="10" t="e">
        <f t="shared" si="14"/>
        <v>#DIV/0!</v>
      </c>
    </row>
    <row r="188" spans="1:13" ht="94.5" hidden="1">
      <c r="A188" s="90"/>
      <c r="B188" s="90"/>
      <c r="C188" s="44" t="s">
        <v>113</v>
      </c>
      <c r="D188" s="15" t="s">
        <v>115</v>
      </c>
      <c r="E188" s="10"/>
      <c r="F188" s="10"/>
      <c r="G188" s="10"/>
      <c r="H188" s="10"/>
      <c r="I188" s="10">
        <f t="shared" si="10"/>
        <v>0</v>
      </c>
      <c r="J188" s="10" t="e">
        <f t="shared" si="11"/>
        <v>#DIV/0!</v>
      </c>
      <c r="K188" s="10" t="e">
        <f t="shared" si="12"/>
        <v>#DIV/0!</v>
      </c>
      <c r="L188" s="10">
        <f t="shared" si="13"/>
        <v>0</v>
      </c>
      <c r="M188" s="10" t="e">
        <f t="shared" si="14"/>
        <v>#DIV/0!</v>
      </c>
    </row>
    <row r="189" spans="1:13" ht="15.75">
      <c r="A189" s="90"/>
      <c r="B189" s="90"/>
      <c r="C189" s="41" t="s">
        <v>13</v>
      </c>
      <c r="D189" s="15" t="s">
        <v>14</v>
      </c>
      <c r="E189" s="10">
        <v>314.9</v>
      </c>
      <c r="F189" s="10">
        <v>1540.7</v>
      </c>
      <c r="G189" s="10">
        <v>50</v>
      </c>
      <c r="H189" s="10">
        <v>115.2</v>
      </c>
      <c r="I189" s="10">
        <f t="shared" si="10"/>
        <v>65.2</v>
      </c>
      <c r="J189" s="10">
        <f t="shared" si="11"/>
        <v>230.40000000000003</v>
      </c>
      <c r="K189" s="10">
        <f t="shared" si="12"/>
        <v>7.4771207892516385</v>
      </c>
      <c r="L189" s="10">
        <f t="shared" si="13"/>
        <v>-199.7</v>
      </c>
      <c r="M189" s="10">
        <f t="shared" si="14"/>
        <v>36.583042235630366</v>
      </c>
    </row>
    <row r="190" spans="1:13" ht="15.75" hidden="1">
      <c r="A190" s="90"/>
      <c r="B190" s="90"/>
      <c r="C190" s="41" t="s">
        <v>15</v>
      </c>
      <c r="D190" s="15" t="s">
        <v>16</v>
      </c>
      <c r="E190" s="10"/>
      <c r="F190" s="10"/>
      <c r="G190" s="10"/>
      <c r="H190" s="10"/>
      <c r="I190" s="10">
        <f t="shared" si="10"/>
        <v>0</v>
      </c>
      <c r="J190" s="10" t="e">
        <f t="shared" si="11"/>
        <v>#DIV/0!</v>
      </c>
      <c r="K190" s="10" t="e">
        <f t="shared" si="12"/>
        <v>#DIV/0!</v>
      </c>
      <c r="L190" s="10">
        <f t="shared" si="13"/>
        <v>0</v>
      </c>
      <c r="M190" s="10" t="e">
        <f t="shared" si="14"/>
        <v>#DIV/0!</v>
      </c>
    </row>
    <row r="191" spans="1:13" ht="15.75" hidden="1">
      <c r="A191" s="90"/>
      <c r="B191" s="90"/>
      <c r="C191" s="41" t="s">
        <v>17</v>
      </c>
      <c r="D191" s="15" t="s">
        <v>18</v>
      </c>
      <c r="E191" s="10"/>
      <c r="F191" s="10"/>
      <c r="G191" s="10"/>
      <c r="H191" s="10"/>
      <c r="I191" s="10">
        <f t="shared" si="10"/>
        <v>0</v>
      </c>
      <c r="J191" s="10" t="e">
        <f t="shared" si="11"/>
        <v>#DIV/0!</v>
      </c>
      <c r="K191" s="10" t="e">
        <f t="shared" si="12"/>
        <v>#DIV/0!</v>
      </c>
      <c r="L191" s="10">
        <f t="shared" si="13"/>
        <v>0</v>
      </c>
      <c r="M191" s="10" t="e">
        <f t="shared" si="14"/>
        <v>#DIV/0!</v>
      </c>
    </row>
    <row r="192" spans="1:13" ht="15.75">
      <c r="A192" s="90"/>
      <c r="B192" s="90"/>
      <c r="C192" s="41" t="s">
        <v>181</v>
      </c>
      <c r="D192" s="15" t="s">
        <v>48</v>
      </c>
      <c r="E192" s="10"/>
      <c r="F192" s="10">
        <v>393687.4</v>
      </c>
      <c r="G192" s="10"/>
      <c r="H192" s="10"/>
      <c r="I192" s="10">
        <f t="shared" si="10"/>
        <v>0</v>
      </c>
      <c r="J192" s="10"/>
      <c r="K192" s="10">
        <f t="shared" si="12"/>
        <v>0</v>
      </c>
      <c r="L192" s="10">
        <f t="shared" si="13"/>
        <v>0</v>
      </c>
      <c r="M192" s="10"/>
    </row>
    <row r="193" spans="1:13" ht="15.75" hidden="1">
      <c r="A193" s="90"/>
      <c r="B193" s="90"/>
      <c r="C193" s="41" t="s">
        <v>182</v>
      </c>
      <c r="D193" s="15" t="s">
        <v>35</v>
      </c>
      <c r="E193" s="10"/>
      <c r="F193" s="10"/>
      <c r="G193" s="10"/>
      <c r="H193" s="10"/>
      <c r="I193" s="10">
        <f t="shared" si="10"/>
        <v>0</v>
      </c>
      <c r="J193" s="10" t="e">
        <f t="shared" si="11"/>
        <v>#DIV/0!</v>
      </c>
      <c r="K193" s="10" t="e">
        <f t="shared" si="12"/>
        <v>#DIV/0!</v>
      </c>
      <c r="L193" s="10">
        <f t="shared" si="13"/>
        <v>0</v>
      </c>
      <c r="M193" s="10" t="e">
        <f t="shared" si="14"/>
        <v>#DIV/0!</v>
      </c>
    </row>
    <row r="194" spans="1:13" ht="15.75" hidden="1">
      <c r="A194" s="90"/>
      <c r="B194" s="90"/>
      <c r="C194" s="41" t="s">
        <v>183</v>
      </c>
      <c r="D194" s="15" t="s">
        <v>26</v>
      </c>
      <c r="E194" s="10"/>
      <c r="F194" s="10"/>
      <c r="G194" s="10"/>
      <c r="H194" s="10"/>
      <c r="I194" s="10">
        <f t="shared" si="10"/>
        <v>0</v>
      </c>
      <c r="J194" s="10" t="e">
        <f t="shared" si="11"/>
        <v>#DIV/0!</v>
      </c>
      <c r="K194" s="10" t="e">
        <f t="shared" si="12"/>
        <v>#DIV/0!</v>
      </c>
      <c r="L194" s="10">
        <f t="shared" si="13"/>
        <v>0</v>
      </c>
      <c r="M194" s="10" t="e">
        <f t="shared" si="14"/>
        <v>#DIV/0!</v>
      </c>
    </row>
    <row r="195" spans="1:13" ht="15.75">
      <c r="A195" s="90"/>
      <c r="B195" s="90"/>
      <c r="C195" s="41" t="s">
        <v>184</v>
      </c>
      <c r="D195" s="15" t="s">
        <v>19</v>
      </c>
      <c r="E195" s="10"/>
      <c r="F195" s="10"/>
      <c r="G195" s="10"/>
      <c r="H195" s="10">
        <v>-8918.9</v>
      </c>
      <c r="I195" s="10">
        <f t="shared" si="10"/>
        <v>-8918.9</v>
      </c>
      <c r="J195" s="10"/>
      <c r="K195" s="10"/>
      <c r="L195" s="10">
        <f t="shared" si="13"/>
        <v>-8918.9</v>
      </c>
      <c r="M195" s="10"/>
    </row>
    <row r="196" spans="1:13" ht="15.75">
      <c r="A196" s="90"/>
      <c r="B196" s="90"/>
      <c r="C196" s="41"/>
      <c r="D196" s="4" t="s">
        <v>173</v>
      </c>
      <c r="E196" s="1">
        <f>SUM(E181:E195)</f>
        <v>327.7</v>
      </c>
      <c r="F196" s="1">
        <f>SUM(F181:F195)</f>
        <v>407054.5</v>
      </c>
      <c r="G196" s="1">
        <f>SUM(G181:G195)</f>
        <v>181.6</v>
      </c>
      <c r="H196" s="1">
        <f>SUM(H181:H195)</f>
        <v>-8651.3</v>
      </c>
      <c r="I196" s="1">
        <f aca="true" t="shared" si="15" ref="I196:I259">H196-G196</f>
        <v>-8832.9</v>
      </c>
      <c r="J196" s="1">
        <f aca="true" t="shared" si="16" ref="J196:J259">H196/G196*100</f>
        <v>-4763.931718061674</v>
      </c>
      <c r="K196" s="1">
        <f aca="true" t="shared" si="17" ref="K196:K259">H196/F196*100</f>
        <v>-2.125341938241685</v>
      </c>
      <c r="L196" s="1">
        <f aca="true" t="shared" si="18" ref="L196:L259">H196-E196</f>
        <v>-8979</v>
      </c>
      <c r="M196" s="1">
        <f aca="true" t="shared" si="19" ref="M196:M259">H196/E196*100</f>
        <v>-2640.0061031431187</v>
      </c>
    </row>
    <row r="197" spans="1:13" ht="31.5">
      <c r="A197" s="90"/>
      <c r="B197" s="90"/>
      <c r="C197" s="41" t="s">
        <v>129</v>
      </c>
      <c r="D197" s="15" t="s">
        <v>130</v>
      </c>
      <c r="E197" s="10">
        <v>2033.8</v>
      </c>
      <c r="F197" s="10">
        <v>48861.2</v>
      </c>
      <c r="G197" s="10">
        <v>3198.2</v>
      </c>
      <c r="H197" s="10">
        <v>3918.6</v>
      </c>
      <c r="I197" s="10">
        <f t="shared" si="15"/>
        <v>720.4000000000001</v>
      </c>
      <c r="J197" s="10">
        <f t="shared" si="16"/>
        <v>122.52517040835471</v>
      </c>
      <c r="K197" s="10">
        <f t="shared" si="17"/>
        <v>8.019860339082955</v>
      </c>
      <c r="L197" s="10">
        <f t="shared" si="18"/>
        <v>1884.8</v>
      </c>
      <c r="M197" s="10">
        <f t="shared" si="19"/>
        <v>192.67381256760743</v>
      </c>
    </row>
    <row r="198" spans="1:13" ht="15.75">
      <c r="A198" s="90"/>
      <c r="B198" s="90"/>
      <c r="C198" s="41" t="s">
        <v>13</v>
      </c>
      <c r="D198" s="15" t="s">
        <v>14</v>
      </c>
      <c r="E198" s="10">
        <v>0.5</v>
      </c>
      <c r="F198" s="10">
        <v>2700</v>
      </c>
      <c r="G198" s="10">
        <v>225</v>
      </c>
      <c r="H198" s="10">
        <v>805</v>
      </c>
      <c r="I198" s="10">
        <f t="shared" si="15"/>
        <v>580</v>
      </c>
      <c r="J198" s="10">
        <f t="shared" si="16"/>
        <v>357.77777777777777</v>
      </c>
      <c r="K198" s="10">
        <f t="shared" si="17"/>
        <v>29.814814814814817</v>
      </c>
      <c r="L198" s="10">
        <f t="shared" si="18"/>
        <v>804.5</v>
      </c>
      <c r="M198" s="10">
        <f t="shared" si="19"/>
        <v>161000</v>
      </c>
    </row>
    <row r="199" spans="1:13" ht="15.75">
      <c r="A199" s="90"/>
      <c r="B199" s="90"/>
      <c r="C199" s="48"/>
      <c r="D199" s="4" t="s">
        <v>23</v>
      </c>
      <c r="E199" s="1">
        <f>SUM(E197:E198)</f>
        <v>2034.3</v>
      </c>
      <c r="F199" s="1">
        <f>SUM(F197:F198)</f>
        <v>51561.2</v>
      </c>
      <c r="G199" s="1">
        <f>SUM(G197:G198)</f>
        <v>3423.2</v>
      </c>
      <c r="H199" s="1">
        <f>SUM(H197:H198)</f>
        <v>4723.6</v>
      </c>
      <c r="I199" s="1">
        <f t="shared" si="15"/>
        <v>1300.4000000000005</v>
      </c>
      <c r="J199" s="1">
        <f t="shared" si="16"/>
        <v>137.98784762795046</v>
      </c>
      <c r="K199" s="1">
        <f t="shared" si="17"/>
        <v>9.161152184200525</v>
      </c>
      <c r="L199" s="1">
        <f t="shared" si="18"/>
        <v>2689.3</v>
      </c>
      <c r="M199" s="1">
        <f t="shared" si="19"/>
        <v>232.19780759966574</v>
      </c>
    </row>
    <row r="200" spans="1:13" s="2" customFormat="1" ht="15.75">
      <c r="A200" s="91"/>
      <c r="B200" s="91"/>
      <c r="C200" s="45"/>
      <c r="D200" s="4" t="s">
        <v>31</v>
      </c>
      <c r="E200" s="1">
        <f>E196+E199</f>
        <v>2362</v>
      </c>
      <c r="F200" s="1">
        <f>F196+F199</f>
        <v>458615.7</v>
      </c>
      <c r="G200" s="1">
        <f>G196+G199</f>
        <v>3604.7999999999997</v>
      </c>
      <c r="H200" s="1">
        <f>H196+H199</f>
        <v>-3927.699999999999</v>
      </c>
      <c r="I200" s="1">
        <f t="shared" si="15"/>
        <v>-7532.499999999998</v>
      </c>
      <c r="J200" s="1">
        <f t="shared" si="16"/>
        <v>-108.95750110963158</v>
      </c>
      <c r="K200" s="1">
        <f t="shared" si="17"/>
        <v>-0.8564251071212778</v>
      </c>
      <c r="L200" s="1">
        <f t="shared" si="18"/>
        <v>-6289.699999999999</v>
      </c>
      <c r="M200" s="1">
        <f t="shared" si="19"/>
        <v>-166.28704487722266</v>
      </c>
    </row>
    <row r="201" spans="1:13" s="2" customFormat="1" ht="78.75">
      <c r="A201" s="89" t="s">
        <v>49</v>
      </c>
      <c r="B201" s="89" t="s">
        <v>154</v>
      </c>
      <c r="C201" s="41" t="s">
        <v>172</v>
      </c>
      <c r="D201" s="15" t="s">
        <v>171</v>
      </c>
      <c r="E201" s="10"/>
      <c r="F201" s="10">
        <v>41137.1</v>
      </c>
      <c r="G201" s="10">
        <v>1500</v>
      </c>
      <c r="H201" s="10">
        <v>2612.3</v>
      </c>
      <c r="I201" s="10">
        <f t="shared" si="15"/>
        <v>1112.3000000000002</v>
      </c>
      <c r="J201" s="10">
        <f t="shared" si="16"/>
        <v>174.15333333333334</v>
      </c>
      <c r="K201" s="10">
        <f t="shared" si="17"/>
        <v>6.3502288688313</v>
      </c>
      <c r="L201" s="10">
        <f t="shared" si="18"/>
        <v>2612.3</v>
      </c>
      <c r="M201" s="10"/>
    </row>
    <row r="202" spans="1:13" s="2" customFormat="1" ht="31.5">
      <c r="A202" s="90"/>
      <c r="B202" s="90"/>
      <c r="C202" s="41" t="s">
        <v>105</v>
      </c>
      <c r="D202" s="15" t="s">
        <v>106</v>
      </c>
      <c r="E202" s="10"/>
      <c r="F202" s="10"/>
      <c r="G202" s="10"/>
      <c r="H202" s="10">
        <v>9.6</v>
      </c>
      <c r="I202" s="10">
        <f t="shared" si="15"/>
        <v>9.6</v>
      </c>
      <c r="J202" s="10"/>
      <c r="K202" s="10"/>
      <c r="L202" s="10">
        <f t="shared" si="18"/>
        <v>9.6</v>
      </c>
      <c r="M202" s="10"/>
    </row>
    <row r="203" spans="1:13" s="2" customFormat="1" ht="31.5">
      <c r="A203" s="90"/>
      <c r="B203" s="90"/>
      <c r="C203" s="41" t="s">
        <v>103</v>
      </c>
      <c r="D203" s="15" t="s">
        <v>104</v>
      </c>
      <c r="E203" s="10">
        <v>785.5</v>
      </c>
      <c r="F203" s="10">
        <v>340047.1</v>
      </c>
      <c r="G203" s="10">
        <v>23562</v>
      </c>
      <c r="H203" s="10">
        <v>17616.6</v>
      </c>
      <c r="I203" s="10">
        <f t="shared" si="15"/>
        <v>-5945.4000000000015</v>
      </c>
      <c r="J203" s="10">
        <f t="shared" si="16"/>
        <v>74.76699770817417</v>
      </c>
      <c r="K203" s="10">
        <f t="shared" si="17"/>
        <v>5.180635270819836</v>
      </c>
      <c r="L203" s="10">
        <f t="shared" si="18"/>
        <v>16831.1</v>
      </c>
      <c r="M203" s="10">
        <f t="shared" si="19"/>
        <v>2242.724379376193</v>
      </c>
    </row>
    <row r="204" spans="1:13" s="2" customFormat="1" ht="15.75">
      <c r="A204" s="90"/>
      <c r="B204" s="90"/>
      <c r="C204" s="41" t="s">
        <v>13</v>
      </c>
      <c r="D204" s="15" t="s">
        <v>14</v>
      </c>
      <c r="E204" s="10">
        <v>292.2</v>
      </c>
      <c r="F204" s="10">
        <v>48414.4</v>
      </c>
      <c r="G204" s="10">
        <v>414.4</v>
      </c>
      <c r="H204" s="10">
        <v>278</v>
      </c>
      <c r="I204" s="10">
        <f t="shared" si="15"/>
        <v>-136.39999999999998</v>
      </c>
      <c r="J204" s="10">
        <f t="shared" si="16"/>
        <v>67.08494208494209</v>
      </c>
      <c r="K204" s="10">
        <f t="shared" si="17"/>
        <v>0.5742093261508973</v>
      </c>
      <c r="L204" s="10">
        <f t="shared" si="18"/>
        <v>-14.199999999999989</v>
      </c>
      <c r="M204" s="10">
        <f t="shared" si="19"/>
        <v>95.14031485284052</v>
      </c>
    </row>
    <row r="205" spans="1:13" s="2" customFormat="1" ht="15.75">
      <c r="A205" s="90"/>
      <c r="B205" s="90"/>
      <c r="C205" s="41" t="s">
        <v>15</v>
      </c>
      <c r="D205" s="15" t="s">
        <v>16</v>
      </c>
      <c r="E205" s="10">
        <v>84.1</v>
      </c>
      <c r="F205" s="10"/>
      <c r="G205" s="10"/>
      <c r="H205" s="10"/>
      <c r="I205" s="10">
        <f t="shared" si="15"/>
        <v>0</v>
      </c>
      <c r="J205" s="10"/>
      <c r="K205" s="10"/>
      <c r="L205" s="10">
        <f t="shared" si="18"/>
        <v>-84.1</v>
      </c>
      <c r="M205" s="10">
        <f t="shared" si="19"/>
        <v>0</v>
      </c>
    </row>
    <row r="206" spans="1:13" s="2" customFormat="1" ht="78.75" hidden="1">
      <c r="A206" s="90"/>
      <c r="B206" s="90"/>
      <c r="C206" s="41" t="s">
        <v>17</v>
      </c>
      <c r="D206" s="15" t="s">
        <v>50</v>
      </c>
      <c r="E206" s="10"/>
      <c r="F206" s="10"/>
      <c r="G206" s="10"/>
      <c r="H206" s="10"/>
      <c r="I206" s="10">
        <f t="shared" si="15"/>
        <v>0</v>
      </c>
      <c r="J206" s="10"/>
      <c r="K206" s="10" t="e">
        <f t="shared" si="17"/>
        <v>#DIV/0!</v>
      </c>
      <c r="L206" s="10">
        <f t="shared" si="18"/>
        <v>0</v>
      </c>
      <c r="M206" s="10" t="e">
        <f t="shared" si="19"/>
        <v>#DIV/0!</v>
      </c>
    </row>
    <row r="207" spans="1:13" s="2" customFormat="1" ht="15.75" hidden="1">
      <c r="A207" s="90"/>
      <c r="B207" s="90"/>
      <c r="C207" s="41" t="s">
        <v>181</v>
      </c>
      <c r="D207" s="15" t="s">
        <v>48</v>
      </c>
      <c r="E207" s="10"/>
      <c r="F207" s="10"/>
      <c r="G207" s="10"/>
      <c r="H207" s="10"/>
      <c r="I207" s="10">
        <f t="shared" si="15"/>
        <v>0</v>
      </c>
      <c r="J207" s="10"/>
      <c r="K207" s="10" t="e">
        <f t="shared" si="17"/>
        <v>#DIV/0!</v>
      </c>
      <c r="L207" s="10">
        <f t="shared" si="18"/>
        <v>0</v>
      </c>
      <c r="M207" s="10" t="e">
        <f t="shared" si="19"/>
        <v>#DIV/0!</v>
      </c>
    </row>
    <row r="208" spans="1:13" s="2" customFormat="1" ht="15.75">
      <c r="A208" s="90"/>
      <c r="B208" s="90"/>
      <c r="C208" s="41" t="s">
        <v>182</v>
      </c>
      <c r="D208" s="15" t="s">
        <v>35</v>
      </c>
      <c r="E208" s="10"/>
      <c r="F208" s="10">
        <v>36.7</v>
      </c>
      <c r="G208" s="10"/>
      <c r="H208" s="10"/>
      <c r="I208" s="10">
        <f t="shared" si="15"/>
        <v>0</v>
      </c>
      <c r="J208" s="10"/>
      <c r="K208" s="10">
        <f t="shared" si="17"/>
        <v>0</v>
      </c>
      <c r="L208" s="10">
        <f t="shared" si="18"/>
        <v>0</v>
      </c>
      <c r="M208" s="10"/>
    </row>
    <row r="209" spans="1:13" s="2" customFormat="1" ht="15.75">
      <c r="A209" s="90"/>
      <c r="B209" s="90"/>
      <c r="C209" s="41" t="s">
        <v>183</v>
      </c>
      <c r="D209" s="15" t="s">
        <v>26</v>
      </c>
      <c r="E209" s="10">
        <v>26703.1</v>
      </c>
      <c r="F209" s="10">
        <v>179449.3</v>
      </c>
      <c r="G209" s="10"/>
      <c r="H209" s="10"/>
      <c r="I209" s="10">
        <f t="shared" si="15"/>
        <v>0</v>
      </c>
      <c r="J209" s="10"/>
      <c r="K209" s="10">
        <f t="shared" si="17"/>
        <v>0</v>
      </c>
      <c r="L209" s="10">
        <f t="shared" si="18"/>
        <v>-26703.1</v>
      </c>
      <c r="M209" s="10">
        <f t="shared" si="19"/>
        <v>0</v>
      </c>
    </row>
    <row r="210" spans="1:13" s="2" customFormat="1" ht="31.5">
      <c r="A210" s="90"/>
      <c r="B210" s="90"/>
      <c r="C210" s="41" t="s">
        <v>98</v>
      </c>
      <c r="D210" s="15" t="s">
        <v>99</v>
      </c>
      <c r="E210" s="10">
        <v>4055.7</v>
      </c>
      <c r="F210" s="10"/>
      <c r="G210" s="10"/>
      <c r="H210" s="10"/>
      <c r="I210" s="10">
        <f t="shared" si="15"/>
        <v>0</v>
      </c>
      <c r="J210" s="10"/>
      <c r="K210" s="10"/>
      <c r="L210" s="10">
        <f t="shared" si="18"/>
        <v>-4055.7</v>
      </c>
      <c r="M210" s="10">
        <f t="shared" si="19"/>
        <v>0</v>
      </c>
    </row>
    <row r="211" spans="1:13" s="2" customFormat="1" ht="15.75">
      <c r="A211" s="90"/>
      <c r="B211" s="90"/>
      <c r="C211" s="41" t="s">
        <v>184</v>
      </c>
      <c r="D211" s="15" t="s">
        <v>19</v>
      </c>
      <c r="E211" s="10">
        <v>-4434.1</v>
      </c>
      <c r="F211" s="10"/>
      <c r="G211" s="10"/>
      <c r="H211" s="10"/>
      <c r="I211" s="10">
        <f t="shared" si="15"/>
        <v>0</v>
      </c>
      <c r="J211" s="10"/>
      <c r="K211" s="10"/>
      <c r="L211" s="10">
        <f t="shared" si="18"/>
        <v>4434.1</v>
      </c>
      <c r="M211" s="10">
        <f t="shared" si="19"/>
        <v>0</v>
      </c>
    </row>
    <row r="212" spans="1:13" s="2" customFormat="1" ht="15.75">
      <c r="A212" s="90"/>
      <c r="B212" s="90"/>
      <c r="C212" s="45"/>
      <c r="D212" s="4" t="s">
        <v>173</v>
      </c>
      <c r="E212" s="1">
        <f>SUM(E201:E211)</f>
        <v>27486.5</v>
      </c>
      <c r="F212" s="1">
        <f>SUM(F201:F211)</f>
        <v>609084.6</v>
      </c>
      <c r="G212" s="1">
        <f>SUM(G201:G211)</f>
        <v>25476.4</v>
      </c>
      <c r="H212" s="1">
        <f>SUM(H201:H211)</f>
        <v>20516.5</v>
      </c>
      <c r="I212" s="1">
        <f t="shared" si="15"/>
        <v>-4959.9000000000015</v>
      </c>
      <c r="J212" s="1">
        <f t="shared" si="16"/>
        <v>80.53139376049991</v>
      </c>
      <c r="K212" s="1">
        <f t="shared" si="17"/>
        <v>3.3684154877663954</v>
      </c>
      <c r="L212" s="1">
        <f t="shared" si="18"/>
        <v>-6970</v>
      </c>
      <c r="M212" s="1">
        <f t="shared" si="19"/>
        <v>74.64209702945082</v>
      </c>
    </row>
    <row r="213" spans="1:13" ht="15.75">
      <c r="A213" s="90"/>
      <c r="B213" s="90"/>
      <c r="C213" s="41" t="s">
        <v>51</v>
      </c>
      <c r="D213" s="15" t="s">
        <v>52</v>
      </c>
      <c r="E213" s="10">
        <v>37326.1</v>
      </c>
      <c r="F213" s="71">
        <v>1248459.2</v>
      </c>
      <c r="G213" s="71">
        <v>75100</v>
      </c>
      <c r="H213" s="10">
        <v>69647.2</v>
      </c>
      <c r="I213" s="10">
        <f t="shared" si="15"/>
        <v>-5452.800000000003</v>
      </c>
      <c r="J213" s="10">
        <f t="shared" si="16"/>
        <v>92.73928095872171</v>
      </c>
      <c r="K213" s="10">
        <f t="shared" si="17"/>
        <v>5.5786524701808435</v>
      </c>
      <c r="L213" s="10">
        <f t="shared" si="18"/>
        <v>32321.1</v>
      </c>
      <c r="M213" s="10">
        <f t="shared" si="19"/>
        <v>186.5911520357069</v>
      </c>
    </row>
    <row r="214" spans="1:13" ht="15.75">
      <c r="A214" s="90"/>
      <c r="B214" s="90"/>
      <c r="C214" s="41" t="s">
        <v>13</v>
      </c>
      <c r="D214" s="15" t="s">
        <v>14</v>
      </c>
      <c r="E214" s="10">
        <v>901.5</v>
      </c>
      <c r="F214" s="10">
        <v>12900</v>
      </c>
      <c r="G214" s="10">
        <v>1050</v>
      </c>
      <c r="H214" s="10">
        <v>419.6</v>
      </c>
      <c r="I214" s="10">
        <f t="shared" si="15"/>
        <v>-630.4</v>
      </c>
      <c r="J214" s="10">
        <f t="shared" si="16"/>
        <v>39.96190476190476</v>
      </c>
      <c r="K214" s="10">
        <f t="shared" si="17"/>
        <v>3.2527131782945737</v>
      </c>
      <c r="L214" s="10">
        <f t="shared" si="18"/>
        <v>-481.9</v>
      </c>
      <c r="M214" s="10">
        <f t="shared" si="19"/>
        <v>46.54464780920688</v>
      </c>
    </row>
    <row r="215" spans="1:13" s="2" customFormat="1" ht="15.75">
      <c r="A215" s="90"/>
      <c r="B215" s="90"/>
      <c r="C215" s="45"/>
      <c r="D215" s="4" t="s">
        <v>23</v>
      </c>
      <c r="E215" s="1">
        <f>SUM(E213:E214)</f>
        <v>38227.6</v>
      </c>
      <c r="F215" s="1">
        <f>SUM(F213:F214)</f>
        <v>1261359.2</v>
      </c>
      <c r="G215" s="1">
        <f>SUM(G213:G214)</f>
        <v>76150</v>
      </c>
      <c r="H215" s="1">
        <f>SUM(H213:H214)</f>
        <v>70066.8</v>
      </c>
      <c r="I215" s="1">
        <f t="shared" si="15"/>
        <v>-6083.199999999997</v>
      </c>
      <c r="J215" s="1">
        <f t="shared" si="16"/>
        <v>92.01155613919896</v>
      </c>
      <c r="K215" s="1">
        <f t="shared" si="17"/>
        <v>5.554864942515978</v>
      </c>
      <c r="L215" s="1">
        <f t="shared" si="18"/>
        <v>31839.200000000004</v>
      </c>
      <c r="M215" s="1">
        <f t="shared" si="19"/>
        <v>183.28851405790581</v>
      </c>
    </row>
    <row r="216" spans="1:13" s="2" customFormat="1" ht="15.75">
      <c r="A216" s="91"/>
      <c r="B216" s="91"/>
      <c r="C216" s="45"/>
      <c r="D216" s="4" t="s">
        <v>31</v>
      </c>
      <c r="E216" s="1">
        <f>E212+E215</f>
        <v>65714.1</v>
      </c>
      <c r="F216" s="1">
        <f>F212+F215</f>
        <v>1870443.7999999998</v>
      </c>
      <c r="G216" s="1">
        <f>G212+G215</f>
        <v>101626.4</v>
      </c>
      <c r="H216" s="1">
        <f>H212+H215</f>
        <v>90583.3</v>
      </c>
      <c r="I216" s="1">
        <f t="shared" si="15"/>
        <v>-11043.099999999991</v>
      </c>
      <c r="J216" s="1">
        <f t="shared" si="16"/>
        <v>89.13363063141074</v>
      </c>
      <c r="K216" s="1">
        <f t="shared" si="17"/>
        <v>4.842877396262855</v>
      </c>
      <c r="L216" s="1">
        <f t="shared" si="18"/>
        <v>24869.199999999997</v>
      </c>
      <c r="M216" s="1">
        <f t="shared" si="19"/>
        <v>137.84454173457445</v>
      </c>
    </row>
    <row r="217" spans="1:13" s="2" customFormat="1" ht="31.5" customHeight="1">
      <c r="A217" s="89" t="s">
        <v>53</v>
      </c>
      <c r="B217" s="89" t="s">
        <v>155</v>
      </c>
      <c r="C217" s="41" t="s">
        <v>59</v>
      </c>
      <c r="D217" s="15" t="s">
        <v>60</v>
      </c>
      <c r="E217" s="10">
        <v>5</v>
      </c>
      <c r="F217" s="10">
        <v>215</v>
      </c>
      <c r="G217" s="10">
        <v>5</v>
      </c>
      <c r="H217" s="10"/>
      <c r="I217" s="10">
        <f t="shared" si="15"/>
        <v>-5</v>
      </c>
      <c r="J217" s="10">
        <f t="shared" si="16"/>
        <v>0</v>
      </c>
      <c r="K217" s="10">
        <f t="shared" si="17"/>
        <v>0</v>
      </c>
      <c r="L217" s="10">
        <f t="shared" si="18"/>
        <v>-5</v>
      </c>
      <c r="M217" s="10">
        <f t="shared" si="19"/>
        <v>0</v>
      </c>
    </row>
    <row r="218" spans="1:13" s="2" customFormat="1" ht="47.25">
      <c r="A218" s="90"/>
      <c r="B218" s="90"/>
      <c r="C218" s="44" t="s">
        <v>10</v>
      </c>
      <c r="D218" s="15" t="s">
        <v>62</v>
      </c>
      <c r="E218" s="10">
        <v>7313.5</v>
      </c>
      <c r="F218" s="10">
        <v>69376.9</v>
      </c>
      <c r="G218" s="10">
        <v>5600</v>
      </c>
      <c r="H218" s="10">
        <v>4815.5</v>
      </c>
      <c r="I218" s="10">
        <f t="shared" si="15"/>
        <v>-784.5</v>
      </c>
      <c r="J218" s="10">
        <f t="shared" si="16"/>
        <v>85.99107142857143</v>
      </c>
      <c r="K218" s="10">
        <f t="shared" si="17"/>
        <v>6.941071163456424</v>
      </c>
      <c r="L218" s="10">
        <f t="shared" si="18"/>
        <v>-2498</v>
      </c>
      <c r="M218" s="10">
        <f t="shared" si="19"/>
        <v>65.84398714705682</v>
      </c>
    </row>
    <row r="219" spans="1:13" s="2" customFormat="1" ht="31.5" hidden="1">
      <c r="A219" s="90"/>
      <c r="B219" s="90"/>
      <c r="C219" s="41" t="s">
        <v>103</v>
      </c>
      <c r="D219" s="15" t="s">
        <v>104</v>
      </c>
      <c r="E219" s="10"/>
      <c r="F219" s="1"/>
      <c r="G219" s="1"/>
      <c r="H219" s="10"/>
      <c r="I219" s="10">
        <f t="shared" si="15"/>
        <v>0</v>
      </c>
      <c r="J219" s="10" t="e">
        <f t="shared" si="16"/>
        <v>#DIV/0!</v>
      </c>
      <c r="K219" s="10" t="e">
        <f t="shared" si="17"/>
        <v>#DIV/0!</v>
      </c>
      <c r="L219" s="10">
        <f t="shared" si="18"/>
        <v>0</v>
      </c>
      <c r="M219" s="10" t="e">
        <f t="shared" si="19"/>
        <v>#DIV/0!</v>
      </c>
    </row>
    <row r="220" spans="1:13" s="2" customFormat="1" ht="15.75">
      <c r="A220" s="90"/>
      <c r="B220" s="90"/>
      <c r="C220" s="41" t="s">
        <v>13</v>
      </c>
      <c r="D220" s="15" t="s">
        <v>14</v>
      </c>
      <c r="E220" s="10">
        <v>4</v>
      </c>
      <c r="F220" s="10"/>
      <c r="G220" s="10"/>
      <c r="H220" s="10">
        <v>0.3</v>
      </c>
      <c r="I220" s="10">
        <f t="shared" si="15"/>
        <v>0.3</v>
      </c>
      <c r="J220" s="10"/>
      <c r="K220" s="10"/>
      <c r="L220" s="10">
        <f t="shared" si="18"/>
        <v>-3.7</v>
      </c>
      <c r="M220" s="10">
        <f t="shared" si="19"/>
        <v>7.5</v>
      </c>
    </row>
    <row r="221" spans="1:13" s="2" customFormat="1" ht="15.75">
      <c r="A221" s="90"/>
      <c r="B221" s="90"/>
      <c r="C221" s="41" t="s">
        <v>15</v>
      </c>
      <c r="D221" s="15" t="s">
        <v>16</v>
      </c>
      <c r="E221" s="10">
        <v>0.1</v>
      </c>
      <c r="F221" s="1"/>
      <c r="G221" s="1"/>
      <c r="H221" s="10"/>
      <c r="I221" s="10">
        <f t="shared" si="15"/>
        <v>0</v>
      </c>
      <c r="J221" s="10"/>
      <c r="K221" s="10"/>
      <c r="L221" s="10">
        <f t="shared" si="18"/>
        <v>-0.1</v>
      </c>
      <c r="M221" s="10">
        <f t="shared" si="19"/>
        <v>0</v>
      </c>
    </row>
    <row r="222" spans="1:13" s="2" customFormat="1" ht="47.25">
      <c r="A222" s="90"/>
      <c r="B222" s="90"/>
      <c r="C222" s="41" t="s">
        <v>17</v>
      </c>
      <c r="D222" s="15" t="s">
        <v>174</v>
      </c>
      <c r="E222" s="10">
        <v>2540.5</v>
      </c>
      <c r="F222" s="10">
        <v>47269.8</v>
      </c>
      <c r="G222" s="10">
        <v>1300</v>
      </c>
      <c r="H222" s="10">
        <v>1883.3</v>
      </c>
      <c r="I222" s="10">
        <f t="shared" si="15"/>
        <v>583.3</v>
      </c>
      <c r="J222" s="10">
        <f t="shared" si="16"/>
        <v>144.86923076923077</v>
      </c>
      <c r="K222" s="10">
        <f t="shared" si="17"/>
        <v>3.984150557015261</v>
      </c>
      <c r="L222" s="10">
        <f t="shared" si="18"/>
        <v>-657.2</v>
      </c>
      <c r="M222" s="10">
        <f t="shared" si="19"/>
        <v>74.13107655973234</v>
      </c>
    </row>
    <row r="223" spans="1:13" s="2" customFormat="1" ht="15.75" hidden="1">
      <c r="A223" s="90"/>
      <c r="B223" s="90"/>
      <c r="C223" s="41" t="s">
        <v>181</v>
      </c>
      <c r="D223" s="15" t="s">
        <v>48</v>
      </c>
      <c r="E223" s="10"/>
      <c r="F223" s="10"/>
      <c r="G223" s="10"/>
      <c r="H223" s="10"/>
      <c r="I223" s="10">
        <f t="shared" si="15"/>
        <v>0</v>
      </c>
      <c r="J223" s="10" t="e">
        <f t="shared" si="16"/>
        <v>#DIV/0!</v>
      </c>
      <c r="K223" s="10" t="e">
        <f t="shared" si="17"/>
        <v>#DIV/0!</v>
      </c>
      <c r="L223" s="10">
        <f t="shared" si="18"/>
        <v>0</v>
      </c>
      <c r="M223" s="10" t="e">
        <f t="shared" si="19"/>
        <v>#DIV/0!</v>
      </c>
    </row>
    <row r="224" spans="1:13" s="2" customFormat="1" ht="15.75" hidden="1">
      <c r="A224" s="90"/>
      <c r="B224" s="90"/>
      <c r="C224" s="41" t="s">
        <v>182</v>
      </c>
      <c r="D224" s="15" t="s">
        <v>35</v>
      </c>
      <c r="E224" s="10"/>
      <c r="F224" s="10"/>
      <c r="G224" s="10"/>
      <c r="H224" s="10"/>
      <c r="I224" s="10">
        <f t="shared" si="15"/>
        <v>0</v>
      </c>
      <c r="J224" s="10" t="e">
        <f t="shared" si="16"/>
        <v>#DIV/0!</v>
      </c>
      <c r="K224" s="10" t="e">
        <f t="shared" si="17"/>
        <v>#DIV/0!</v>
      </c>
      <c r="L224" s="10">
        <f t="shared" si="18"/>
        <v>0</v>
      </c>
      <c r="M224" s="10" t="e">
        <f t="shared" si="19"/>
        <v>#DIV/0!</v>
      </c>
    </row>
    <row r="225" spans="1:13" s="2" customFormat="1" ht="31.5">
      <c r="A225" s="90"/>
      <c r="B225" s="90"/>
      <c r="C225" s="41" t="s">
        <v>98</v>
      </c>
      <c r="D225" s="15" t="s">
        <v>99</v>
      </c>
      <c r="E225" s="10"/>
      <c r="F225" s="10"/>
      <c r="G225" s="10"/>
      <c r="H225" s="10">
        <v>2474.4</v>
      </c>
      <c r="I225" s="10">
        <f t="shared" si="15"/>
        <v>2474.4</v>
      </c>
      <c r="J225" s="10"/>
      <c r="K225" s="10"/>
      <c r="L225" s="10">
        <f t="shared" si="18"/>
        <v>2474.4</v>
      </c>
      <c r="M225" s="10"/>
    </row>
    <row r="226" spans="1:13" s="2" customFormat="1" ht="15.75">
      <c r="A226" s="90"/>
      <c r="B226" s="90"/>
      <c r="C226" s="41" t="s">
        <v>184</v>
      </c>
      <c r="D226" s="15" t="s">
        <v>19</v>
      </c>
      <c r="E226" s="10"/>
      <c r="F226" s="10"/>
      <c r="G226" s="10"/>
      <c r="H226" s="10">
        <v>-0.2</v>
      </c>
      <c r="I226" s="10">
        <f t="shared" si="15"/>
        <v>-0.2</v>
      </c>
      <c r="J226" s="10"/>
      <c r="K226" s="10"/>
      <c r="L226" s="10">
        <f t="shared" si="18"/>
        <v>-0.2</v>
      </c>
      <c r="M226" s="10"/>
    </row>
    <row r="227" spans="1:13" s="2" customFormat="1" ht="15.75">
      <c r="A227" s="90"/>
      <c r="B227" s="90"/>
      <c r="C227" s="45"/>
      <c r="D227" s="4" t="s">
        <v>173</v>
      </c>
      <c r="E227" s="1">
        <f>SUM(E217:E226)</f>
        <v>9863.1</v>
      </c>
      <c r="F227" s="1">
        <f>SUM(F217:F226)</f>
        <v>116861.7</v>
      </c>
      <c r="G227" s="1">
        <f>SUM(G217:G226)</f>
        <v>6905</v>
      </c>
      <c r="H227" s="1">
        <f>SUM(H217:H226)</f>
        <v>9173.3</v>
      </c>
      <c r="I227" s="1">
        <f t="shared" si="15"/>
        <v>2268.2999999999993</v>
      </c>
      <c r="J227" s="1">
        <f t="shared" si="16"/>
        <v>132.85010861694423</v>
      </c>
      <c r="K227" s="1">
        <f t="shared" si="17"/>
        <v>7.849706105593192</v>
      </c>
      <c r="L227" s="1">
        <f t="shared" si="18"/>
        <v>-689.8000000000011</v>
      </c>
      <c r="M227" s="1">
        <f t="shared" si="19"/>
        <v>93.00625563970759</v>
      </c>
    </row>
    <row r="228" spans="1:13" ht="15.75">
      <c r="A228" s="90"/>
      <c r="B228" s="90"/>
      <c r="C228" s="41" t="s">
        <v>54</v>
      </c>
      <c r="D228" s="15" t="s">
        <v>55</v>
      </c>
      <c r="E228" s="10">
        <v>393533.7</v>
      </c>
      <c r="F228" s="15">
        <v>7472582.1</v>
      </c>
      <c r="G228" s="15">
        <v>413042.7</v>
      </c>
      <c r="H228" s="10">
        <v>429451.4</v>
      </c>
      <c r="I228" s="10">
        <f t="shared" si="15"/>
        <v>16408.70000000001</v>
      </c>
      <c r="J228" s="10">
        <f t="shared" si="16"/>
        <v>103.97264011686929</v>
      </c>
      <c r="K228" s="10">
        <f t="shared" si="17"/>
        <v>5.747028192570812</v>
      </c>
      <c r="L228" s="10">
        <f t="shared" si="18"/>
        <v>35917.70000000001</v>
      </c>
      <c r="M228" s="10">
        <f t="shared" si="19"/>
        <v>109.12696930402657</v>
      </c>
    </row>
    <row r="229" spans="1:13" ht="15.75">
      <c r="A229" s="90"/>
      <c r="B229" s="90"/>
      <c r="C229" s="41" t="s">
        <v>91</v>
      </c>
      <c r="D229" s="15" t="s">
        <v>90</v>
      </c>
      <c r="E229" s="10">
        <v>110640.9</v>
      </c>
      <c r="F229" s="10">
        <v>587942.7</v>
      </c>
      <c r="G229" s="10">
        <v>111106.8</v>
      </c>
      <c r="H229" s="10">
        <v>109202.8</v>
      </c>
      <c r="I229" s="10">
        <f t="shared" si="15"/>
        <v>-1904</v>
      </c>
      <c r="J229" s="10">
        <f t="shared" si="16"/>
        <v>98.28633350974017</v>
      </c>
      <c r="K229" s="10">
        <f t="shared" si="17"/>
        <v>18.573714751454524</v>
      </c>
      <c r="L229" s="10">
        <f t="shared" si="18"/>
        <v>-1438.0999999999913</v>
      </c>
      <c r="M229" s="10">
        <f t="shared" si="19"/>
        <v>98.70020941622855</v>
      </c>
    </row>
    <row r="230" spans="1:13" ht="15.75">
      <c r="A230" s="90"/>
      <c r="B230" s="90"/>
      <c r="C230" s="41" t="s">
        <v>92</v>
      </c>
      <c r="D230" s="15" t="s">
        <v>63</v>
      </c>
      <c r="E230" s="10">
        <v>27.2</v>
      </c>
      <c r="F230" s="10">
        <v>2357.6</v>
      </c>
      <c r="G230" s="10">
        <v>30</v>
      </c>
      <c r="H230" s="10">
        <v>330.7</v>
      </c>
      <c r="I230" s="10">
        <f t="shared" si="15"/>
        <v>300.7</v>
      </c>
      <c r="J230" s="10">
        <f t="shared" si="16"/>
        <v>1102.3333333333333</v>
      </c>
      <c r="K230" s="10">
        <f t="shared" si="17"/>
        <v>14.026976586359009</v>
      </c>
      <c r="L230" s="10">
        <f t="shared" si="18"/>
        <v>303.5</v>
      </c>
      <c r="M230" s="10">
        <f t="shared" si="19"/>
        <v>1215.8088235294117</v>
      </c>
    </row>
    <row r="231" spans="1:13" ht="31.5">
      <c r="A231" s="90"/>
      <c r="B231" s="90"/>
      <c r="C231" s="41" t="s">
        <v>121</v>
      </c>
      <c r="D231" s="15" t="s">
        <v>122</v>
      </c>
      <c r="E231" s="10">
        <v>1518.4</v>
      </c>
      <c r="F231" s="10">
        <v>23881.8</v>
      </c>
      <c r="G231" s="10">
        <v>1508.7</v>
      </c>
      <c r="H231" s="10">
        <v>2149.8</v>
      </c>
      <c r="I231" s="10">
        <f t="shared" si="15"/>
        <v>641.1000000000001</v>
      </c>
      <c r="J231" s="10">
        <f t="shared" si="16"/>
        <v>142.4935374826009</v>
      </c>
      <c r="K231" s="10">
        <f t="shared" si="17"/>
        <v>9.001834032610608</v>
      </c>
      <c r="L231" s="10">
        <f t="shared" si="18"/>
        <v>631.4000000000001</v>
      </c>
      <c r="M231" s="10">
        <f t="shared" si="19"/>
        <v>141.5832455216017</v>
      </c>
    </row>
    <row r="232" spans="1:13" ht="15.75">
      <c r="A232" s="90"/>
      <c r="B232" s="90"/>
      <c r="C232" s="41" t="s">
        <v>13</v>
      </c>
      <c r="D232" s="15" t="s">
        <v>14</v>
      </c>
      <c r="E232" s="10">
        <v>1481.3</v>
      </c>
      <c r="F232" s="10">
        <v>25075</v>
      </c>
      <c r="G232" s="10">
        <v>1608.5</v>
      </c>
      <c r="H232" s="10">
        <v>1612.9</v>
      </c>
      <c r="I232" s="10">
        <f t="shared" si="15"/>
        <v>4.400000000000091</v>
      </c>
      <c r="J232" s="10">
        <f t="shared" si="16"/>
        <v>100.27354678271682</v>
      </c>
      <c r="K232" s="10">
        <f t="shared" si="17"/>
        <v>6.432303090727817</v>
      </c>
      <c r="L232" s="10">
        <f t="shared" si="18"/>
        <v>131.60000000000014</v>
      </c>
      <c r="M232" s="10">
        <f t="shared" si="19"/>
        <v>108.88408830081686</v>
      </c>
    </row>
    <row r="233" spans="1:13" s="2" customFormat="1" ht="15.75">
      <c r="A233" s="90"/>
      <c r="B233" s="90"/>
      <c r="C233" s="48"/>
      <c r="D233" s="4" t="s">
        <v>23</v>
      </c>
      <c r="E233" s="1">
        <f>SUM(E228:E232)</f>
        <v>507201.5</v>
      </c>
      <c r="F233" s="1">
        <f>SUM(F228:F232)</f>
        <v>8111839.199999999</v>
      </c>
      <c r="G233" s="1">
        <f>SUM(G228:G232)</f>
        <v>527296.7</v>
      </c>
      <c r="H233" s="1">
        <f>SUM(H228:H232)</f>
        <v>542747.6000000001</v>
      </c>
      <c r="I233" s="1">
        <f t="shared" si="15"/>
        <v>15450.90000000014</v>
      </c>
      <c r="J233" s="1">
        <f t="shared" si="16"/>
        <v>102.93020987994048</v>
      </c>
      <c r="K233" s="1">
        <f t="shared" si="17"/>
        <v>6.690808170852304</v>
      </c>
      <c r="L233" s="1">
        <f t="shared" si="18"/>
        <v>35546.10000000009</v>
      </c>
      <c r="M233" s="1">
        <f t="shared" si="19"/>
        <v>107.00827974680675</v>
      </c>
    </row>
    <row r="234" spans="1:13" s="2" customFormat="1" ht="15.75">
      <c r="A234" s="91"/>
      <c r="B234" s="91"/>
      <c r="C234" s="45"/>
      <c r="D234" s="4" t="s">
        <v>31</v>
      </c>
      <c r="E234" s="1">
        <f>E227+E233</f>
        <v>517064.6</v>
      </c>
      <c r="F234" s="1">
        <f>F227+F233</f>
        <v>8228700.899999999</v>
      </c>
      <c r="G234" s="1">
        <f>G227+G233</f>
        <v>534201.7</v>
      </c>
      <c r="H234" s="1">
        <f>H227+H233</f>
        <v>551920.9000000001</v>
      </c>
      <c r="I234" s="1">
        <f t="shared" si="15"/>
        <v>17719.200000000186</v>
      </c>
      <c r="J234" s="1">
        <f t="shared" si="16"/>
        <v>103.31694938447411</v>
      </c>
      <c r="K234" s="1">
        <f t="shared" si="17"/>
        <v>6.707266513964558</v>
      </c>
      <c r="L234" s="1">
        <f t="shared" si="18"/>
        <v>34856.30000000016</v>
      </c>
      <c r="M234" s="1">
        <f t="shared" si="19"/>
        <v>106.74118862517375</v>
      </c>
    </row>
    <row r="235" spans="1:13" s="2" customFormat="1" ht="31.5" customHeight="1">
      <c r="A235" s="105">
        <v>955</v>
      </c>
      <c r="B235" s="89" t="s">
        <v>156</v>
      </c>
      <c r="C235" s="41" t="s">
        <v>103</v>
      </c>
      <c r="D235" s="15" t="s">
        <v>104</v>
      </c>
      <c r="E235" s="10">
        <v>0.2</v>
      </c>
      <c r="F235" s="1"/>
      <c r="G235" s="1"/>
      <c r="H235" s="10">
        <v>7.3</v>
      </c>
      <c r="I235" s="10">
        <f t="shared" si="15"/>
        <v>7.3</v>
      </c>
      <c r="J235" s="10"/>
      <c r="K235" s="10"/>
      <c r="L235" s="10">
        <f t="shared" si="18"/>
        <v>7.1</v>
      </c>
      <c r="M235" s="10">
        <f t="shared" si="19"/>
        <v>3650</v>
      </c>
    </row>
    <row r="236" spans="1:13" s="2" customFormat="1" ht="15.75" hidden="1">
      <c r="A236" s="106"/>
      <c r="B236" s="90"/>
      <c r="C236" s="41" t="s">
        <v>13</v>
      </c>
      <c r="D236" s="15" t="s">
        <v>14</v>
      </c>
      <c r="E236" s="10"/>
      <c r="F236" s="10"/>
      <c r="G236" s="10"/>
      <c r="H236" s="10"/>
      <c r="I236" s="10">
        <f t="shared" si="15"/>
        <v>0</v>
      </c>
      <c r="J236" s="10"/>
      <c r="K236" s="10"/>
      <c r="L236" s="10">
        <f t="shared" si="18"/>
        <v>0</v>
      </c>
      <c r="M236" s="10" t="e">
        <f t="shared" si="19"/>
        <v>#DIV/0!</v>
      </c>
    </row>
    <row r="237" spans="1:13" s="2" customFormat="1" ht="15.75">
      <c r="A237" s="106"/>
      <c r="B237" s="90"/>
      <c r="C237" s="41" t="s">
        <v>15</v>
      </c>
      <c r="D237" s="15" t="s">
        <v>16</v>
      </c>
      <c r="E237" s="10"/>
      <c r="F237" s="72"/>
      <c r="G237" s="72"/>
      <c r="H237" s="10">
        <v>91.7</v>
      </c>
      <c r="I237" s="10">
        <f t="shared" si="15"/>
        <v>91.7</v>
      </c>
      <c r="J237" s="10"/>
      <c r="K237" s="10"/>
      <c r="L237" s="10">
        <f t="shared" si="18"/>
        <v>91.7</v>
      </c>
      <c r="M237" s="10"/>
    </row>
    <row r="238" spans="1:13" s="2" customFormat="1" ht="15.75" hidden="1">
      <c r="A238" s="106"/>
      <c r="B238" s="90"/>
      <c r="C238" s="41" t="s">
        <v>17</v>
      </c>
      <c r="D238" s="15" t="s">
        <v>18</v>
      </c>
      <c r="E238" s="10"/>
      <c r="F238" s="10"/>
      <c r="G238" s="10"/>
      <c r="H238" s="10"/>
      <c r="I238" s="10">
        <f t="shared" si="15"/>
        <v>0</v>
      </c>
      <c r="J238" s="10" t="e">
        <f t="shared" si="16"/>
        <v>#DIV/0!</v>
      </c>
      <c r="K238" s="10" t="e">
        <f t="shared" si="17"/>
        <v>#DIV/0!</v>
      </c>
      <c r="L238" s="10">
        <f t="shared" si="18"/>
        <v>0</v>
      </c>
      <c r="M238" s="10" t="e">
        <f t="shared" si="19"/>
        <v>#DIV/0!</v>
      </c>
    </row>
    <row r="239" spans="1:13" ht="15.75" hidden="1">
      <c r="A239" s="106"/>
      <c r="B239" s="90"/>
      <c r="C239" s="41" t="s">
        <v>181</v>
      </c>
      <c r="D239" s="15" t="s">
        <v>48</v>
      </c>
      <c r="E239" s="14"/>
      <c r="F239" s="14"/>
      <c r="G239" s="14"/>
      <c r="H239" s="14"/>
      <c r="I239" s="14">
        <f t="shared" si="15"/>
        <v>0</v>
      </c>
      <c r="J239" s="14" t="e">
        <f t="shared" si="16"/>
        <v>#DIV/0!</v>
      </c>
      <c r="K239" s="14" t="e">
        <f t="shared" si="17"/>
        <v>#DIV/0!</v>
      </c>
      <c r="L239" s="14">
        <f t="shared" si="18"/>
        <v>0</v>
      </c>
      <c r="M239" s="14" t="e">
        <f t="shared" si="19"/>
        <v>#DIV/0!</v>
      </c>
    </row>
    <row r="240" spans="1:13" ht="15.75">
      <c r="A240" s="106"/>
      <c r="B240" s="90"/>
      <c r="C240" s="41" t="s">
        <v>182</v>
      </c>
      <c r="D240" s="15" t="s">
        <v>35</v>
      </c>
      <c r="E240" s="10">
        <v>34419.5</v>
      </c>
      <c r="F240" s="10">
        <v>152186.2</v>
      </c>
      <c r="G240" s="10">
        <v>241.7</v>
      </c>
      <c r="H240" s="14">
        <v>150</v>
      </c>
      <c r="I240" s="14">
        <f t="shared" si="15"/>
        <v>-91.69999999999999</v>
      </c>
      <c r="J240" s="14">
        <f t="shared" si="16"/>
        <v>62.06040546131568</v>
      </c>
      <c r="K240" s="14">
        <f t="shared" si="17"/>
        <v>0.09856347027522863</v>
      </c>
      <c r="L240" s="14">
        <f t="shared" si="18"/>
        <v>-34269.5</v>
      </c>
      <c r="M240" s="14">
        <f t="shared" si="19"/>
        <v>0.43579947413530123</v>
      </c>
    </row>
    <row r="241" spans="1:13" ht="15.75" hidden="1">
      <c r="A241" s="106"/>
      <c r="B241" s="90"/>
      <c r="C241" s="41" t="s">
        <v>183</v>
      </c>
      <c r="D241" s="15" t="s">
        <v>26</v>
      </c>
      <c r="E241" s="14"/>
      <c r="F241" s="31"/>
      <c r="G241" s="31"/>
      <c r="H241" s="14"/>
      <c r="I241" s="14">
        <f t="shared" si="15"/>
        <v>0</v>
      </c>
      <c r="J241" s="14" t="e">
        <f t="shared" si="16"/>
        <v>#DIV/0!</v>
      </c>
      <c r="K241" s="14" t="e">
        <f t="shared" si="17"/>
        <v>#DIV/0!</v>
      </c>
      <c r="L241" s="14">
        <f t="shared" si="18"/>
        <v>0</v>
      </c>
      <c r="M241" s="14" t="e">
        <f t="shared" si="19"/>
        <v>#DIV/0!</v>
      </c>
    </row>
    <row r="242" spans="1:13" ht="15.75" hidden="1">
      <c r="A242" s="106"/>
      <c r="B242" s="90"/>
      <c r="C242" s="41" t="s">
        <v>184</v>
      </c>
      <c r="D242" s="15" t="s">
        <v>19</v>
      </c>
      <c r="E242" s="14"/>
      <c r="F242" s="14"/>
      <c r="G242" s="14"/>
      <c r="H242" s="14"/>
      <c r="I242" s="14">
        <f t="shared" si="15"/>
        <v>0</v>
      </c>
      <c r="J242" s="14" t="e">
        <f t="shared" si="16"/>
        <v>#DIV/0!</v>
      </c>
      <c r="K242" s="14" t="e">
        <f t="shared" si="17"/>
        <v>#DIV/0!</v>
      </c>
      <c r="L242" s="14">
        <f t="shared" si="18"/>
        <v>0</v>
      </c>
      <c r="M242" s="14" t="e">
        <f t="shared" si="19"/>
        <v>#DIV/0!</v>
      </c>
    </row>
    <row r="243" spans="1:13" s="2" customFormat="1" ht="15.75">
      <c r="A243" s="106"/>
      <c r="B243" s="90"/>
      <c r="C243" s="45"/>
      <c r="D243" s="4" t="s">
        <v>173</v>
      </c>
      <c r="E243" s="3">
        <f>SUM(E235:E242)</f>
        <v>34419.7</v>
      </c>
      <c r="F243" s="3">
        <f>SUM(F235:F242)</f>
        <v>152186.2</v>
      </c>
      <c r="G243" s="3">
        <f>SUM(G235:G242)</f>
        <v>241.7</v>
      </c>
      <c r="H243" s="3">
        <f>SUM(H235:H242)</f>
        <v>249</v>
      </c>
      <c r="I243" s="3">
        <f t="shared" si="15"/>
        <v>7.300000000000011</v>
      </c>
      <c r="J243" s="3">
        <f t="shared" si="16"/>
        <v>103.02027306578402</v>
      </c>
      <c r="K243" s="3">
        <f t="shared" si="17"/>
        <v>0.1636153606568795</v>
      </c>
      <c r="L243" s="3">
        <f t="shared" si="18"/>
        <v>-34170.7</v>
      </c>
      <c r="M243" s="3">
        <f t="shared" si="19"/>
        <v>0.7234229235002049</v>
      </c>
    </row>
    <row r="244" spans="1:13" ht="15.75" hidden="1">
      <c r="A244" s="106"/>
      <c r="B244" s="90"/>
      <c r="C244" s="41" t="s">
        <v>13</v>
      </c>
      <c r="D244" s="15" t="s">
        <v>14</v>
      </c>
      <c r="E244" s="14"/>
      <c r="F244" s="14"/>
      <c r="G244" s="14"/>
      <c r="H244" s="14"/>
      <c r="I244" s="14">
        <f t="shared" si="15"/>
        <v>0</v>
      </c>
      <c r="J244" s="14" t="e">
        <f t="shared" si="16"/>
        <v>#DIV/0!</v>
      </c>
      <c r="K244" s="14" t="e">
        <f t="shared" si="17"/>
        <v>#DIV/0!</v>
      </c>
      <c r="L244" s="14">
        <f t="shared" si="18"/>
        <v>0</v>
      </c>
      <c r="M244" s="14" t="e">
        <f t="shared" si="19"/>
        <v>#DIV/0!</v>
      </c>
    </row>
    <row r="245" spans="1:13" ht="15.75">
      <c r="A245" s="106"/>
      <c r="B245" s="90"/>
      <c r="C245" s="41"/>
      <c r="D245" s="4" t="s">
        <v>23</v>
      </c>
      <c r="E245" s="3">
        <f>SUM(E244)</f>
        <v>0</v>
      </c>
      <c r="F245" s="3">
        <f>SUM(F244)</f>
        <v>0</v>
      </c>
      <c r="G245" s="3">
        <f>SUM(G244)</f>
        <v>0</v>
      </c>
      <c r="H245" s="3">
        <f>SUM(H244)</f>
        <v>0</v>
      </c>
      <c r="I245" s="3">
        <f t="shared" si="15"/>
        <v>0</v>
      </c>
      <c r="J245" s="3"/>
      <c r="K245" s="3"/>
      <c r="L245" s="3">
        <f t="shared" si="18"/>
        <v>0</v>
      </c>
      <c r="M245" s="3"/>
    </row>
    <row r="246" spans="1:13" s="2" customFormat="1" ht="15.75">
      <c r="A246" s="107"/>
      <c r="B246" s="91"/>
      <c r="C246" s="43"/>
      <c r="D246" s="4" t="s">
        <v>31</v>
      </c>
      <c r="E246" s="3">
        <f>E243+E245</f>
        <v>34419.7</v>
      </c>
      <c r="F246" s="3">
        <f>F243+F245</f>
        <v>152186.2</v>
      </c>
      <c r="G246" s="3">
        <f>G243+G245</f>
        <v>241.7</v>
      </c>
      <c r="H246" s="3">
        <f>H243+H245</f>
        <v>249</v>
      </c>
      <c r="I246" s="3">
        <f t="shared" si="15"/>
        <v>7.300000000000011</v>
      </c>
      <c r="J246" s="3">
        <f t="shared" si="16"/>
        <v>103.02027306578402</v>
      </c>
      <c r="K246" s="3">
        <f t="shared" si="17"/>
        <v>0.1636153606568795</v>
      </c>
      <c r="L246" s="3">
        <f t="shared" si="18"/>
        <v>-34170.7</v>
      </c>
      <c r="M246" s="3">
        <f t="shared" si="19"/>
        <v>0.7234229235002049</v>
      </c>
    </row>
    <row r="247" spans="1:13" s="2" customFormat="1" ht="31.5" customHeight="1">
      <c r="A247" s="89" t="s">
        <v>56</v>
      </c>
      <c r="B247" s="89" t="s">
        <v>157</v>
      </c>
      <c r="C247" s="41" t="s">
        <v>105</v>
      </c>
      <c r="D247" s="15" t="s">
        <v>106</v>
      </c>
      <c r="E247" s="14">
        <v>8.5</v>
      </c>
      <c r="F247" s="14">
        <v>200</v>
      </c>
      <c r="G247" s="14"/>
      <c r="H247" s="14">
        <v>52.5</v>
      </c>
      <c r="I247" s="14">
        <f t="shared" si="15"/>
        <v>52.5</v>
      </c>
      <c r="J247" s="14"/>
      <c r="K247" s="14">
        <f t="shared" si="17"/>
        <v>26.25</v>
      </c>
      <c r="L247" s="14">
        <f t="shared" si="18"/>
        <v>44</v>
      </c>
      <c r="M247" s="14">
        <f t="shared" si="19"/>
        <v>617.6470588235294</v>
      </c>
    </row>
    <row r="248" spans="1:13" s="2" customFormat="1" ht="31.5">
      <c r="A248" s="90"/>
      <c r="B248" s="90"/>
      <c r="C248" s="41" t="s">
        <v>103</v>
      </c>
      <c r="D248" s="15" t="s">
        <v>104</v>
      </c>
      <c r="E248" s="14"/>
      <c r="F248" s="14"/>
      <c r="G248" s="14"/>
      <c r="H248" s="31">
        <v>56.5</v>
      </c>
      <c r="I248" s="31">
        <f t="shared" si="15"/>
        <v>56.5</v>
      </c>
      <c r="J248" s="31"/>
      <c r="K248" s="31"/>
      <c r="L248" s="31">
        <f t="shared" si="18"/>
        <v>56.5</v>
      </c>
      <c r="M248" s="31"/>
    </row>
    <row r="249" spans="1:13" s="2" customFormat="1" ht="94.5" hidden="1">
      <c r="A249" s="90"/>
      <c r="B249" s="90"/>
      <c r="C249" s="44" t="s">
        <v>101</v>
      </c>
      <c r="D249" s="15" t="s">
        <v>116</v>
      </c>
      <c r="E249" s="14"/>
      <c r="F249" s="14"/>
      <c r="G249" s="14"/>
      <c r="H249" s="31"/>
      <c r="I249" s="31">
        <f t="shared" si="15"/>
        <v>0</v>
      </c>
      <c r="J249" s="31"/>
      <c r="K249" s="31" t="e">
        <f t="shared" si="17"/>
        <v>#DIV/0!</v>
      </c>
      <c r="L249" s="31">
        <f t="shared" si="18"/>
        <v>0</v>
      </c>
      <c r="M249" s="31"/>
    </row>
    <row r="250" spans="1:13" ht="15.75" hidden="1">
      <c r="A250" s="90"/>
      <c r="B250" s="90"/>
      <c r="C250" s="41" t="s">
        <v>13</v>
      </c>
      <c r="D250" s="15" t="s">
        <v>14</v>
      </c>
      <c r="E250" s="10"/>
      <c r="F250" s="10"/>
      <c r="G250" s="10"/>
      <c r="H250" s="10"/>
      <c r="I250" s="10">
        <f t="shared" si="15"/>
        <v>0</v>
      </c>
      <c r="J250" s="10"/>
      <c r="K250" s="10" t="e">
        <f t="shared" si="17"/>
        <v>#DIV/0!</v>
      </c>
      <c r="L250" s="10">
        <f t="shared" si="18"/>
        <v>0</v>
      </c>
      <c r="M250" s="10"/>
    </row>
    <row r="251" spans="1:13" ht="15.75" hidden="1">
      <c r="A251" s="90"/>
      <c r="B251" s="90"/>
      <c r="C251" s="41" t="s">
        <v>15</v>
      </c>
      <c r="D251" s="15" t="s">
        <v>16</v>
      </c>
      <c r="E251" s="10"/>
      <c r="F251" s="10"/>
      <c r="G251" s="10"/>
      <c r="H251" s="10"/>
      <c r="I251" s="10">
        <f t="shared" si="15"/>
        <v>0</v>
      </c>
      <c r="J251" s="10"/>
      <c r="K251" s="10" t="e">
        <f t="shared" si="17"/>
        <v>#DIV/0!</v>
      </c>
      <c r="L251" s="10">
        <f t="shared" si="18"/>
        <v>0</v>
      </c>
      <c r="M251" s="10"/>
    </row>
    <row r="252" spans="1:13" ht="15.75" hidden="1">
      <c r="A252" s="90"/>
      <c r="B252" s="90"/>
      <c r="C252" s="41" t="s">
        <v>17</v>
      </c>
      <c r="D252" s="15" t="s">
        <v>18</v>
      </c>
      <c r="E252" s="10"/>
      <c r="F252" s="10"/>
      <c r="G252" s="10"/>
      <c r="H252" s="10"/>
      <c r="I252" s="10">
        <f t="shared" si="15"/>
        <v>0</v>
      </c>
      <c r="J252" s="10"/>
      <c r="K252" s="10" t="e">
        <f t="shared" si="17"/>
        <v>#DIV/0!</v>
      </c>
      <c r="L252" s="10">
        <f t="shared" si="18"/>
        <v>0</v>
      </c>
      <c r="M252" s="10"/>
    </row>
    <row r="253" spans="1:13" ht="15.75">
      <c r="A253" s="90"/>
      <c r="B253" s="90"/>
      <c r="C253" s="41" t="s">
        <v>182</v>
      </c>
      <c r="D253" s="15" t="s">
        <v>35</v>
      </c>
      <c r="E253" s="10"/>
      <c r="F253" s="10">
        <v>846.5</v>
      </c>
      <c r="G253" s="10">
        <v>15</v>
      </c>
      <c r="H253" s="10"/>
      <c r="I253" s="10">
        <f t="shared" si="15"/>
        <v>-15</v>
      </c>
      <c r="J253" s="10"/>
      <c r="K253" s="10">
        <f t="shared" si="17"/>
        <v>0</v>
      </c>
      <c r="L253" s="10">
        <f t="shared" si="18"/>
        <v>0</v>
      </c>
      <c r="M253" s="10"/>
    </row>
    <row r="254" spans="1:13" ht="15.75" hidden="1">
      <c r="A254" s="90"/>
      <c r="B254" s="90"/>
      <c r="C254" s="41" t="s">
        <v>183</v>
      </c>
      <c r="D254" s="15" t="s">
        <v>26</v>
      </c>
      <c r="E254" s="10"/>
      <c r="F254" s="10"/>
      <c r="G254" s="10"/>
      <c r="H254" s="10"/>
      <c r="I254" s="10">
        <f t="shared" si="15"/>
        <v>0</v>
      </c>
      <c r="J254" s="10"/>
      <c r="K254" s="10" t="e">
        <f t="shared" si="17"/>
        <v>#DIV/0!</v>
      </c>
      <c r="L254" s="10">
        <f t="shared" si="18"/>
        <v>0</v>
      </c>
      <c r="M254" s="10" t="e">
        <f t="shared" si="19"/>
        <v>#DIV/0!</v>
      </c>
    </row>
    <row r="255" spans="1:13" ht="15.75">
      <c r="A255" s="90"/>
      <c r="B255" s="90"/>
      <c r="C255" s="41" t="s">
        <v>184</v>
      </c>
      <c r="D255" s="15" t="s">
        <v>19</v>
      </c>
      <c r="E255" s="10">
        <v>-77.7</v>
      </c>
      <c r="F255" s="10"/>
      <c r="G255" s="10"/>
      <c r="H255" s="10">
        <v>-160.1</v>
      </c>
      <c r="I255" s="10">
        <f t="shared" si="15"/>
        <v>-160.1</v>
      </c>
      <c r="J255" s="10"/>
      <c r="K255" s="10"/>
      <c r="L255" s="10">
        <f t="shared" si="18"/>
        <v>-82.39999999999999</v>
      </c>
      <c r="M255" s="10">
        <f t="shared" si="19"/>
        <v>206.04890604890605</v>
      </c>
    </row>
    <row r="256" spans="1:13" s="2" customFormat="1" ht="15.75">
      <c r="A256" s="90"/>
      <c r="B256" s="90"/>
      <c r="C256" s="45"/>
      <c r="D256" s="4" t="s">
        <v>173</v>
      </c>
      <c r="E256" s="3">
        <f>SUM(E247:E255)</f>
        <v>-69.2</v>
      </c>
      <c r="F256" s="3">
        <f>SUM(F247:F255)</f>
        <v>1046.5</v>
      </c>
      <c r="G256" s="3">
        <f>SUM(G247:G255)</f>
        <v>15</v>
      </c>
      <c r="H256" s="3">
        <f>SUM(H247:H255)</f>
        <v>-51.099999999999994</v>
      </c>
      <c r="I256" s="3">
        <f t="shared" si="15"/>
        <v>-66.1</v>
      </c>
      <c r="J256" s="3"/>
      <c r="K256" s="3">
        <f t="shared" si="17"/>
        <v>-4.882943143812708</v>
      </c>
      <c r="L256" s="3">
        <f t="shared" si="18"/>
        <v>18.10000000000001</v>
      </c>
      <c r="M256" s="3">
        <f t="shared" si="19"/>
        <v>73.84393063583813</v>
      </c>
    </row>
    <row r="257" spans="1:13" ht="15.75">
      <c r="A257" s="90"/>
      <c r="B257" s="90"/>
      <c r="C257" s="41" t="s">
        <v>57</v>
      </c>
      <c r="D257" s="15" t="s">
        <v>58</v>
      </c>
      <c r="E257" s="10">
        <v>10219</v>
      </c>
      <c r="F257" s="10">
        <v>205086.8</v>
      </c>
      <c r="G257" s="10">
        <v>10392</v>
      </c>
      <c r="H257" s="10">
        <v>10595.3</v>
      </c>
      <c r="I257" s="10">
        <f t="shared" si="15"/>
        <v>203.29999999999927</v>
      </c>
      <c r="J257" s="10">
        <f t="shared" si="16"/>
        <v>101.95631254811393</v>
      </c>
      <c r="K257" s="10">
        <f t="shared" si="17"/>
        <v>5.166251557876957</v>
      </c>
      <c r="L257" s="10">
        <f t="shared" si="18"/>
        <v>376.2999999999993</v>
      </c>
      <c r="M257" s="10">
        <f t="shared" si="19"/>
        <v>103.68235639495057</v>
      </c>
    </row>
    <row r="258" spans="1:13" ht="15.75">
      <c r="A258" s="90"/>
      <c r="B258" s="90"/>
      <c r="C258" s="41" t="s">
        <v>13</v>
      </c>
      <c r="D258" s="15" t="s">
        <v>14</v>
      </c>
      <c r="E258" s="10">
        <v>1693.8</v>
      </c>
      <c r="F258" s="10">
        <v>33391</v>
      </c>
      <c r="G258" s="10">
        <v>2786.4</v>
      </c>
      <c r="H258" s="10">
        <v>2888.4</v>
      </c>
      <c r="I258" s="10">
        <f t="shared" si="15"/>
        <v>102</v>
      </c>
      <c r="J258" s="10">
        <f t="shared" si="16"/>
        <v>103.66063738156761</v>
      </c>
      <c r="K258" s="10">
        <f t="shared" si="17"/>
        <v>8.650235093288611</v>
      </c>
      <c r="L258" s="10">
        <f t="shared" si="18"/>
        <v>1194.6000000000001</v>
      </c>
      <c r="M258" s="10">
        <f t="shared" si="19"/>
        <v>170.52780729720155</v>
      </c>
    </row>
    <row r="259" spans="1:13" s="2" customFormat="1" ht="15.75">
      <c r="A259" s="90"/>
      <c r="B259" s="90"/>
      <c r="C259" s="45"/>
      <c r="D259" s="4" t="s">
        <v>23</v>
      </c>
      <c r="E259" s="3">
        <f>SUM(E257:E258)</f>
        <v>11912.8</v>
      </c>
      <c r="F259" s="3">
        <f>SUM(F257:F258)</f>
        <v>238477.8</v>
      </c>
      <c r="G259" s="3">
        <f>SUM(G257:G258)</f>
        <v>13178.4</v>
      </c>
      <c r="H259" s="3">
        <f>SUM(H257:H258)</f>
        <v>13483.699999999999</v>
      </c>
      <c r="I259" s="3">
        <f t="shared" si="15"/>
        <v>305.2999999999993</v>
      </c>
      <c r="J259" s="3">
        <f t="shared" si="16"/>
        <v>102.31666970193649</v>
      </c>
      <c r="K259" s="3">
        <f t="shared" si="17"/>
        <v>5.654069267663489</v>
      </c>
      <c r="L259" s="3">
        <f t="shared" si="18"/>
        <v>1570.8999999999996</v>
      </c>
      <c r="M259" s="3">
        <f t="shared" si="19"/>
        <v>113.18665636961921</v>
      </c>
    </row>
    <row r="260" spans="1:13" s="2" customFormat="1" ht="15.75">
      <c r="A260" s="91"/>
      <c r="B260" s="91"/>
      <c r="C260" s="45"/>
      <c r="D260" s="4" t="s">
        <v>31</v>
      </c>
      <c r="E260" s="3">
        <f>E256+E259</f>
        <v>11843.599999999999</v>
      </c>
      <c r="F260" s="3">
        <f>F256+F259</f>
        <v>239524.3</v>
      </c>
      <c r="G260" s="3">
        <f>G256+G259</f>
        <v>13193.4</v>
      </c>
      <c r="H260" s="3">
        <f>H256+H259</f>
        <v>13432.599999999999</v>
      </c>
      <c r="I260" s="3">
        <f aca="true" t="shared" si="20" ref="I260:I323">H260-G260</f>
        <v>239.1999999999989</v>
      </c>
      <c r="J260" s="3">
        <f>H260/G260*100</f>
        <v>101.8130277259842</v>
      </c>
      <c r="K260" s="3">
        <f aca="true" t="shared" si="21" ref="K260:K321">H260/F260*100</f>
        <v>5.608032253929976</v>
      </c>
      <c r="L260" s="3">
        <f aca="true" t="shared" si="22" ref="L260:L323">H260-E260</f>
        <v>1589</v>
      </c>
      <c r="M260" s="3">
        <f aca="true" t="shared" si="23" ref="M260:M323">H260/E260*100</f>
        <v>113.41652875814788</v>
      </c>
    </row>
    <row r="261" spans="1:13" s="2" customFormat="1" ht="15.75" customHeight="1">
      <c r="A261" s="89" t="s">
        <v>64</v>
      </c>
      <c r="B261" s="89" t="s">
        <v>158</v>
      </c>
      <c r="C261" s="41" t="s">
        <v>6</v>
      </c>
      <c r="D261" s="15" t="s">
        <v>61</v>
      </c>
      <c r="E261" s="14">
        <v>109.2</v>
      </c>
      <c r="F261" s="31">
        <v>1025.7</v>
      </c>
      <c r="G261" s="31">
        <v>77.2</v>
      </c>
      <c r="H261" s="31">
        <v>28.7</v>
      </c>
      <c r="I261" s="31">
        <f t="shared" si="20"/>
        <v>-48.5</v>
      </c>
      <c r="J261" s="31">
        <f>H261/G261*100</f>
        <v>37.17616580310881</v>
      </c>
      <c r="K261" s="31">
        <f t="shared" si="21"/>
        <v>2.798089109876182</v>
      </c>
      <c r="L261" s="31">
        <f t="shared" si="22"/>
        <v>-80.5</v>
      </c>
      <c r="M261" s="31">
        <f t="shared" si="23"/>
        <v>26.282051282051285</v>
      </c>
    </row>
    <row r="262" spans="1:13" s="2" customFormat="1" ht="31.5">
      <c r="A262" s="90"/>
      <c r="B262" s="90"/>
      <c r="C262" s="41" t="s">
        <v>8</v>
      </c>
      <c r="D262" s="15" t="s">
        <v>9</v>
      </c>
      <c r="E262" s="14"/>
      <c r="F262" s="31">
        <v>10000</v>
      </c>
      <c r="G262" s="31"/>
      <c r="H262" s="31"/>
      <c r="I262" s="31">
        <f t="shared" si="20"/>
        <v>0</v>
      </c>
      <c r="J262" s="31"/>
      <c r="K262" s="31">
        <f t="shared" si="21"/>
        <v>0</v>
      </c>
      <c r="L262" s="31">
        <f t="shared" si="22"/>
        <v>0</v>
      </c>
      <c r="M262" s="31"/>
    </row>
    <row r="263" spans="1:13" ht="47.25">
      <c r="A263" s="90"/>
      <c r="B263" s="90"/>
      <c r="C263" s="41" t="s">
        <v>111</v>
      </c>
      <c r="D263" s="15" t="s">
        <v>112</v>
      </c>
      <c r="E263" s="10">
        <v>193.3</v>
      </c>
      <c r="F263" s="10"/>
      <c r="G263" s="10"/>
      <c r="H263" s="10">
        <v>284</v>
      </c>
      <c r="I263" s="10">
        <f t="shared" si="20"/>
        <v>284</v>
      </c>
      <c r="J263" s="10"/>
      <c r="K263" s="10"/>
      <c r="L263" s="10">
        <f t="shared" si="22"/>
        <v>90.69999999999999</v>
      </c>
      <c r="M263" s="10">
        <f t="shared" si="23"/>
        <v>146.92188308329023</v>
      </c>
    </row>
    <row r="264" spans="1:13" ht="31.5" hidden="1">
      <c r="A264" s="90"/>
      <c r="B264" s="90"/>
      <c r="C264" s="41" t="s">
        <v>103</v>
      </c>
      <c r="D264" s="15" t="s">
        <v>104</v>
      </c>
      <c r="E264" s="10"/>
      <c r="F264" s="10"/>
      <c r="G264" s="10"/>
      <c r="H264" s="10"/>
      <c r="I264" s="10">
        <f t="shared" si="20"/>
        <v>0</v>
      </c>
      <c r="J264" s="10"/>
      <c r="K264" s="10"/>
      <c r="L264" s="10">
        <f t="shared" si="22"/>
        <v>0</v>
      </c>
      <c r="M264" s="10" t="e">
        <f t="shared" si="23"/>
        <v>#DIV/0!</v>
      </c>
    </row>
    <row r="265" spans="1:13" ht="15.75">
      <c r="A265" s="90"/>
      <c r="B265" s="90"/>
      <c r="C265" s="41" t="s">
        <v>13</v>
      </c>
      <c r="D265" s="15" t="s">
        <v>14</v>
      </c>
      <c r="E265" s="10"/>
      <c r="F265" s="10"/>
      <c r="G265" s="10"/>
      <c r="H265" s="10">
        <v>30.5</v>
      </c>
      <c r="I265" s="10">
        <f t="shared" si="20"/>
        <v>30.5</v>
      </c>
      <c r="J265" s="10"/>
      <c r="K265" s="10"/>
      <c r="L265" s="10">
        <f t="shared" si="22"/>
        <v>30.5</v>
      </c>
      <c r="M265" s="10"/>
    </row>
    <row r="266" spans="1:13" ht="15.75" hidden="1">
      <c r="A266" s="90"/>
      <c r="B266" s="90"/>
      <c r="C266" s="41" t="s">
        <v>15</v>
      </c>
      <c r="D266" s="15" t="s">
        <v>16</v>
      </c>
      <c r="E266" s="10"/>
      <c r="F266" s="10"/>
      <c r="G266" s="10"/>
      <c r="H266" s="10"/>
      <c r="I266" s="10">
        <f t="shared" si="20"/>
        <v>0</v>
      </c>
      <c r="J266" s="10"/>
      <c r="K266" s="10" t="e">
        <f t="shared" si="21"/>
        <v>#DIV/0!</v>
      </c>
      <c r="L266" s="10">
        <f t="shared" si="22"/>
        <v>0</v>
      </c>
      <c r="M266" s="10"/>
    </row>
    <row r="267" spans="1:13" ht="15.75" hidden="1">
      <c r="A267" s="90"/>
      <c r="B267" s="90"/>
      <c r="C267" s="41" t="s">
        <v>181</v>
      </c>
      <c r="D267" s="15" t="s">
        <v>48</v>
      </c>
      <c r="E267" s="10"/>
      <c r="F267" s="10"/>
      <c r="G267" s="10"/>
      <c r="H267" s="10"/>
      <c r="I267" s="10">
        <f t="shared" si="20"/>
        <v>0</v>
      </c>
      <c r="J267" s="10"/>
      <c r="K267" s="10" t="e">
        <f t="shared" si="21"/>
        <v>#DIV/0!</v>
      </c>
      <c r="L267" s="10">
        <f t="shared" si="22"/>
        <v>0</v>
      </c>
      <c r="M267" s="10"/>
    </row>
    <row r="268" spans="1:13" ht="15.75">
      <c r="A268" s="90"/>
      <c r="B268" s="90"/>
      <c r="C268" s="41" t="s">
        <v>182</v>
      </c>
      <c r="D268" s="15" t="s">
        <v>22</v>
      </c>
      <c r="E268" s="10"/>
      <c r="F268" s="10">
        <v>3141.5</v>
      </c>
      <c r="G268" s="10"/>
      <c r="H268" s="10"/>
      <c r="I268" s="10">
        <f t="shared" si="20"/>
        <v>0</v>
      </c>
      <c r="J268" s="10"/>
      <c r="K268" s="10">
        <f t="shared" si="21"/>
        <v>0</v>
      </c>
      <c r="L268" s="10">
        <f t="shared" si="22"/>
        <v>0</v>
      </c>
      <c r="M268" s="10"/>
    </row>
    <row r="269" spans="1:13" ht="15.75" hidden="1">
      <c r="A269" s="90"/>
      <c r="B269" s="90"/>
      <c r="C269" s="41" t="s">
        <v>183</v>
      </c>
      <c r="D269" s="15" t="s">
        <v>26</v>
      </c>
      <c r="E269" s="10"/>
      <c r="F269" s="10"/>
      <c r="G269" s="10"/>
      <c r="H269" s="10"/>
      <c r="I269" s="10">
        <f t="shared" si="20"/>
        <v>0</v>
      </c>
      <c r="J269" s="10"/>
      <c r="K269" s="10" t="e">
        <f t="shared" si="21"/>
        <v>#DIV/0!</v>
      </c>
      <c r="L269" s="10">
        <f t="shared" si="22"/>
        <v>0</v>
      </c>
      <c r="M269" s="10"/>
    </row>
    <row r="270" spans="1:13" ht="31.5" hidden="1">
      <c r="A270" s="90"/>
      <c r="B270" s="90"/>
      <c r="C270" s="41" t="s">
        <v>98</v>
      </c>
      <c r="D270" s="15" t="s">
        <v>99</v>
      </c>
      <c r="E270" s="10"/>
      <c r="F270" s="10"/>
      <c r="G270" s="10"/>
      <c r="H270" s="10"/>
      <c r="I270" s="10">
        <f t="shared" si="20"/>
        <v>0</v>
      </c>
      <c r="J270" s="10"/>
      <c r="K270" s="10" t="e">
        <f t="shared" si="21"/>
        <v>#DIV/0!</v>
      </c>
      <c r="L270" s="10">
        <f t="shared" si="22"/>
        <v>0</v>
      </c>
      <c r="M270" s="10"/>
    </row>
    <row r="271" spans="1:13" ht="15.75">
      <c r="A271" s="90"/>
      <c r="B271" s="90"/>
      <c r="C271" s="41" t="s">
        <v>184</v>
      </c>
      <c r="D271" s="15" t="s">
        <v>19</v>
      </c>
      <c r="E271" s="10"/>
      <c r="F271" s="10"/>
      <c r="G271" s="10"/>
      <c r="H271" s="10">
        <v>-72.2</v>
      </c>
      <c r="I271" s="10">
        <f t="shared" si="20"/>
        <v>-72.2</v>
      </c>
      <c r="J271" s="10"/>
      <c r="K271" s="10"/>
      <c r="L271" s="10">
        <f t="shared" si="22"/>
        <v>-72.2</v>
      </c>
      <c r="M271" s="10"/>
    </row>
    <row r="272" spans="1:13" s="2" customFormat="1" ht="15.75">
      <c r="A272" s="91"/>
      <c r="B272" s="91"/>
      <c r="C272" s="45"/>
      <c r="D272" s="4" t="s">
        <v>31</v>
      </c>
      <c r="E272" s="3">
        <f>SUM(E261:E271)</f>
        <v>302.5</v>
      </c>
      <c r="F272" s="3">
        <f>SUM(F261:F271)</f>
        <v>14167.2</v>
      </c>
      <c r="G272" s="3">
        <f>SUM(G261:G271)</f>
        <v>77.2</v>
      </c>
      <c r="H272" s="3">
        <f>SUM(H261:H271)</f>
        <v>271</v>
      </c>
      <c r="I272" s="3">
        <f t="shared" si="20"/>
        <v>193.8</v>
      </c>
      <c r="J272" s="3">
        <f aca="true" t="shared" si="24" ref="J272:J278">H272/G272*100</f>
        <v>351.0362694300518</v>
      </c>
      <c r="K272" s="3">
        <f t="shared" si="21"/>
        <v>1.912869162572703</v>
      </c>
      <c r="L272" s="3">
        <f t="shared" si="22"/>
        <v>-31.5</v>
      </c>
      <c r="M272" s="3">
        <f t="shared" si="23"/>
        <v>89.58677685950414</v>
      </c>
    </row>
    <row r="273" spans="1:13" s="2" customFormat="1" ht="15.75" customHeight="1">
      <c r="A273" s="89" t="s">
        <v>65</v>
      </c>
      <c r="B273" s="89" t="s">
        <v>159</v>
      </c>
      <c r="C273" s="41" t="s">
        <v>6</v>
      </c>
      <c r="D273" s="15" t="s">
        <v>61</v>
      </c>
      <c r="E273" s="14"/>
      <c r="F273" s="31">
        <v>700.5</v>
      </c>
      <c r="G273" s="31">
        <v>58.4</v>
      </c>
      <c r="H273" s="14"/>
      <c r="I273" s="14">
        <f t="shared" si="20"/>
        <v>-58.4</v>
      </c>
      <c r="J273" s="14">
        <f t="shared" si="24"/>
        <v>0</v>
      </c>
      <c r="K273" s="14">
        <f t="shared" si="21"/>
        <v>0</v>
      </c>
      <c r="L273" s="14">
        <f t="shared" si="22"/>
        <v>0</v>
      </c>
      <c r="M273" s="14"/>
    </row>
    <row r="274" spans="1:13" s="2" customFormat="1" ht="31.5" hidden="1">
      <c r="A274" s="90"/>
      <c r="B274" s="90"/>
      <c r="C274" s="41" t="s">
        <v>103</v>
      </c>
      <c r="D274" s="15" t="s">
        <v>104</v>
      </c>
      <c r="E274" s="14"/>
      <c r="F274" s="14"/>
      <c r="G274" s="14"/>
      <c r="H274" s="31"/>
      <c r="I274" s="31">
        <f t="shared" si="20"/>
        <v>0</v>
      </c>
      <c r="J274" s="31" t="e">
        <f t="shared" si="24"/>
        <v>#DIV/0!</v>
      </c>
      <c r="K274" s="31" t="e">
        <f t="shared" si="21"/>
        <v>#DIV/0!</v>
      </c>
      <c r="L274" s="31">
        <f t="shared" si="22"/>
        <v>0</v>
      </c>
      <c r="M274" s="31"/>
    </row>
    <row r="275" spans="1:13" s="2" customFormat="1" ht="94.5" hidden="1">
      <c r="A275" s="90"/>
      <c r="B275" s="90"/>
      <c r="C275" s="44" t="s">
        <v>101</v>
      </c>
      <c r="D275" s="15" t="s">
        <v>116</v>
      </c>
      <c r="E275" s="14"/>
      <c r="F275" s="3"/>
      <c r="G275" s="3"/>
      <c r="H275" s="31"/>
      <c r="I275" s="31">
        <f t="shared" si="20"/>
        <v>0</v>
      </c>
      <c r="J275" s="31" t="e">
        <f t="shared" si="24"/>
        <v>#DIV/0!</v>
      </c>
      <c r="K275" s="31" t="e">
        <f t="shared" si="21"/>
        <v>#DIV/0!</v>
      </c>
      <c r="L275" s="31">
        <f t="shared" si="22"/>
        <v>0</v>
      </c>
      <c r="M275" s="31"/>
    </row>
    <row r="276" spans="1:13" s="2" customFormat="1" ht="15.75" hidden="1">
      <c r="A276" s="90"/>
      <c r="B276" s="90"/>
      <c r="C276" s="41" t="s">
        <v>13</v>
      </c>
      <c r="D276" s="15" t="s">
        <v>14</v>
      </c>
      <c r="E276" s="14"/>
      <c r="F276" s="14"/>
      <c r="G276" s="14"/>
      <c r="H276" s="14"/>
      <c r="I276" s="14">
        <f t="shared" si="20"/>
        <v>0</v>
      </c>
      <c r="J276" s="14" t="e">
        <f t="shared" si="24"/>
        <v>#DIV/0!</v>
      </c>
      <c r="K276" s="14" t="e">
        <f t="shared" si="21"/>
        <v>#DIV/0!</v>
      </c>
      <c r="L276" s="14">
        <f t="shared" si="22"/>
        <v>0</v>
      </c>
      <c r="M276" s="14"/>
    </row>
    <row r="277" spans="1:13" s="2" customFormat="1" ht="15.75" hidden="1">
      <c r="A277" s="90"/>
      <c r="B277" s="90"/>
      <c r="C277" s="41" t="s">
        <v>15</v>
      </c>
      <c r="D277" s="15" t="s">
        <v>16</v>
      </c>
      <c r="E277" s="14"/>
      <c r="F277" s="3"/>
      <c r="G277" s="3"/>
      <c r="H277" s="14"/>
      <c r="I277" s="14">
        <f t="shared" si="20"/>
        <v>0</v>
      </c>
      <c r="J277" s="14" t="e">
        <f t="shared" si="24"/>
        <v>#DIV/0!</v>
      </c>
      <c r="K277" s="14" t="e">
        <f t="shared" si="21"/>
        <v>#DIV/0!</v>
      </c>
      <c r="L277" s="14">
        <f t="shared" si="22"/>
        <v>0</v>
      </c>
      <c r="M277" s="14"/>
    </row>
    <row r="278" spans="1:13" s="2" customFormat="1" ht="15.75" hidden="1">
      <c r="A278" s="90"/>
      <c r="B278" s="90"/>
      <c r="C278" s="41" t="s">
        <v>17</v>
      </c>
      <c r="D278" s="15" t="s">
        <v>18</v>
      </c>
      <c r="E278" s="14"/>
      <c r="F278" s="3"/>
      <c r="G278" s="3"/>
      <c r="H278" s="14"/>
      <c r="I278" s="14">
        <f t="shared" si="20"/>
        <v>0</v>
      </c>
      <c r="J278" s="14" t="e">
        <f t="shared" si="24"/>
        <v>#DIV/0!</v>
      </c>
      <c r="K278" s="14" t="e">
        <f t="shared" si="21"/>
        <v>#DIV/0!</v>
      </c>
      <c r="L278" s="14">
        <f t="shared" si="22"/>
        <v>0</v>
      </c>
      <c r="M278" s="14"/>
    </row>
    <row r="279" spans="1:13" ht="15.75">
      <c r="A279" s="90"/>
      <c r="B279" s="90"/>
      <c r="C279" s="41" t="s">
        <v>181</v>
      </c>
      <c r="D279" s="15" t="s">
        <v>48</v>
      </c>
      <c r="E279" s="14"/>
      <c r="F279" s="31">
        <v>194.2</v>
      </c>
      <c r="G279" s="31"/>
      <c r="H279" s="14"/>
      <c r="I279" s="14">
        <f t="shared" si="20"/>
        <v>0</v>
      </c>
      <c r="J279" s="14"/>
      <c r="K279" s="14">
        <f t="shared" si="21"/>
        <v>0</v>
      </c>
      <c r="L279" s="14">
        <f t="shared" si="22"/>
        <v>0</v>
      </c>
      <c r="M279" s="14"/>
    </row>
    <row r="280" spans="1:13" ht="15.75" hidden="1">
      <c r="A280" s="90"/>
      <c r="B280" s="90"/>
      <c r="C280" s="41" t="s">
        <v>182</v>
      </c>
      <c r="D280" s="15" t="s">
        <v>22</v>
      </c>
      <c r="E280" s="14"/>
      <c r="F280" s="14"/>
      <c r="G280" s="14"/>
      <c r="H280" s="14"/>
      <c r="I280" s="14">
        <f t="shared" si="20"/>
        <v>0</v>
      </c>
      <c r="J280" s="14" t="e">
        <f>H280/G280*100</f>
        <v>#DIV/0!</v>
      </c>
      <c r="K280" s="14" t="e">
        <f t="shared" si="21"/>
        <v>#DIV/0!</v>
      </c>
      <c r="L280" s="14">
        <f t="shared" si="22"/>
        <v>0</v>
      </c>
      <c r="M280" s="14" t="e">
        <f t="shared" si="23"/>
        <v>#DIV/0!</v>
      </c>
    </row>
    <row r="281" spans="1:13" ht="15.75" hidden="1">
      <c r="A281" s="90"/>
      <c r="B281" s="90"/>
      <c r="C281" s="41" t="s">
        <v>183</v>
      </c>
      <c r="D281" s="15" t="s">
        <v>26</v>
      </c>
      <c r="E281" s="14"/>
      <c r="F281" s="31"/>
      <c r="G281" s="31"/>
      <c r="H281" s="14"/>
      <c r="I281" s="14">
        <f t="shared" si="20"/>
        <v>0</v>
      </c>
      <c r="J281" s="14" t="e">
        <f>H281/G281*100</f>
        <v>#DIV/0!</v>
      </c>
      <c r="K281" s="14" t="e">
        <f t="shared" si="21"/>
        <v>#DIV/0!</v>
      </c>
      <c r="L281" s="14">
        <f t="shared" si="22"/>
        <v>0</v>
      </c>
      <c r="M281" s="14" t="e">
        <f t="shared" si="23"/>
        <v>#DIV/0!</v>
      </c>
    </row>
    <row r="282" spans="1:13" ht="31.5">
      <c r="A282" s="90"/>
      <c r="B282" s="90"/>
      <c r="C282" s="41" t="s">
        <v>98</v>
      </c>
      <c r="D282" s="15" t="s">
        <v>99</v>
      </c>
      <c r="E282" s="14">
        <v>251.5</v>
      </c>
      <c r="F282" s="14"/>
      <c r="G282" s="14"/>
      <c r="H282" s="14">
        <v>145.7</v>
      </c>
      <c r="I282" s="14">
        <f t="shared" si="20"/>
        <v>145.7</v>
      </c>
      <c r="J282" s="14"/>
      <c r="K282" s="14"/>
      <c r="L282" s="14">
        <f t="shared" si="22"/>
        <v>-105.80000000000001</v>
      </c>
      <c r="M282" s="14">
        <f t="shared" si="23"/>
        <v>57.932405566600394</v>
      </c>
    </row>
    <row r="283" spans="1:13" ht="31.5">
      <c r="A283" s="90"/>
      <c r="B283" s="90"/>
      <c r="C283" s="41" t="s">
        <v>97</v>
      </c>
      <c r="D283" s="15" t="s">
        <v>100</v>
      </c>
      <c r="E283" s="14">
        <v>51.2</v>
      </c>
      <c r="F283" s="14"/>
      <c r="G283" s="14"/>
      <c r="H283" s="14">
        <v>156.9</v>
      </c>
      <c r="I283" s="14">
        <f t="shared" si="20"/>
        <v>156.9</v>
      </c>
      <c r="J283" s="14"/>
      <c r="K283" s="14"/>
      <c r="L283" s="14">
        <f t="shared" si="22"/>
        <v>105.7</v>
      </c>
      <c r="M283" s="14">
        <f t="shared" si="23"/>
        <v>306.4453125</v>
      </c>
    </row>
    <row r="284" spans="1:13" ht="15.75">
      <c r="A284" s="90"/>
      <c r="B284" s="90"/>
      <c r="C284" s="41" t="s">
        <v>184</v>
      </c>
      <c r="D284" s="15" t="s">
        <v>19</v>
      </c>
      <c r="E284" s="14">
        <v>-68.6</v>
      </c>
      <c r="F284" s="14"/>
      <c r="G284" s="14"/>
      <c r="H284" s="14">
        <v>-32.4</v>
      </c>
      <c r="I284" s="14">
        <f t="shared" si="20"/>
        <v>-32.4</v>
      </c>
      <c r="J284" s="14"/>
      <c r="K284" s="14"/>
      <c r="L284" s="14">
        <f t="shared" si="22"/>
        <v>36.199999999999996</v>
      </c>
      <c r="M284" s="14">
        <f t="shared" si="23"/>
        <v>47.23032069970846</v>
      </c>
    </row>
    <row r="285" spans="1:13" s="2" customFormat="1" ht="15.75">
      <c r="A285" s="91"/>
      <c r="B285" s="91"/>
      <c r="C285" s="45"/>
      <c r="D285" s="4" t="s">
        <v>31</v>
      </c>
      <c r="E285" s="3">
        <f>SUM(E273:E284)</f>
        <v>234.1</v>
      </c>
      <c r="F285" s="3">
        <f>SUM(F273:F284)</f>
        <v>894.7</v>
      </c>
      <c r="G285" s="3">
        <f>SUM(G273:G284)</f>
        <v>58.4</v>
      </c>
      <c r="H285" s="3">
        <f>SUM(H273:H284)</f>
        <v>270.20000000000005</v>
      </c>
      <c r="I285" s="3">
        <f t="shared" si="20"/>
        <v>211.80000000000004</v>
      </c>
      <c r="J285" s="3">
        <f>H285/G285*100</f>
        <v>462.6712328767124</v>
      </c>
      <c r="K285" s="3">
        <f t="shared" si="21"/>
        <v>30.20006706158489</v>
      </c>
      <c r="L285" s="3">
        <f t="shared" si="22"/>
        <v>36.10000000000005</v>
      </c>
      <c r="M285" s="3">
        <f t="shared" si="23"/>
        <v>115.42076035882103</v>
      </c>
    </row>
    <row r="286" spans="1:13" s="2" customFormat="1" ht="31.5" customHeight="1">
      <c r="A286" s="92">
        <v>977</v>
      </c>
      <c r="B286" s="89" t="s">
        <v>66</v>
      </c>
      <c r="C286" s="41" t="s">
        <v>103</v>
      </c>
      <c r="D286" s="15" t="s">
        <v>104</v>
      </c>
      <c r="E286" s="14"/>
      <c r="F286" s="14"/>
      <c r="G286" s="14"/>
      <c r="H286" s="14">
        <v>4.2</v>
      </c>
      <c r="I286" s="14">
        <f t="shared" si="20"/>
        <v>4.2</v>
      </c>
      <c r="J286" s="14"/>
      <c r="K286" s="14"/>
      <c r="L286" s="14">
        <f t="shared" si="22"/>
        <v>4.2</v>
      </c>
      <c r="M286" s="14"/>
    </row>
    <row r="287" spans="1:13" s="2" customFormat="1" ht="15.75" hidden="1">
      <c r="A287" s="93"/>
      <c r="B287" s="90"/>
      <c r="C287" s="41" t="s">
        <v>13</v>
      </c>
      <c r="D287" s="15" t="s">
        <v>14</v>
      </c>
      <c r="E287" s="14"/>
      <c r="F287" s="14"/>
      <c r="G287" s="14"/>
      <c r="H287" s="14"/>
      <c r="I287" s="14">
        <f t="shared" si="20"/>
        <v>0</v>
      </c>
      <c r="J287" s="14"/>
      <c r="K287" s="14"/>
      <c r="L287" s="14">
        <f t="shared" si="22"/>
        <v>0</v>
      </c>
      <c r="M287" s="14"/>
    </row>
    <row r="288" spans="1:13" s="2" customFormat="1" ht="15.75" hidden="1">
      <c r="A288" s="93"/>
      <c r="B288" s="90"/>
      <c r="C288" s="41" t="s">
        <v>15</v>
      </c>
      <c r="D288" s="15" t="s">
        <v>16</v>
      </c>
      <c r="E288" s="14"/>
      <c r="F288" s="14"/>
      <c r="G288" s="14"/>
      <c r="H288" s="14"/>
      <c r="I288" s="14">
        <f t="shared" si="20"/>
        <v>0</v>
      </c>
      <c r="J288" s="14"/>
      <c r="K288" s="14"/>
      <c r="L288" s="14">
        <f t="shared" si="22"/>
        <v>0</v>
      </c>
      <c r="M288" s="14"/>
    </row>
    <row r="289" spans="1:13" s="2" customFormat="1" ht="15.75" hidden="1">
      <c r="A289" s="93"/>
      <c r="B289" s="90"/>
      <c r="C289" s="41" t="s">
        <v>183</v>
      </c>
      <c r="D289" s="15" t="s">
        <v>26</v>
      </c>
      <c r="E289" s="14"/>
      <c r="F289" s="31"/>
      <c r="G289" s="31"/>
      <c r="H289" s="14"/>
      <c r="I289" s="14">
        <f t="shared" si="20"/>
        <v>0</v>
      </c>
      <c r="J289" s="14"/>
      <c r="K289" s="14"/>
      <c r="L289" s="14">
        <f t="shared" si="22"/>
        <v>0</v>
      </c>
      <c r="M289" s="14"/>
    </row>
    <row r="290" spans="1:13" s="2" customFormat="1" ht="15.75">
      <c r="A290" s="94"/>
      <c r="B290" s="91"/>
      <c r="C290" s="43"/>
      <c r="D290" s="4" t="s">
        <v>31</v>
      </c>
      <c r="E290" s="3">
        <f>SUM(E286:E289)</f>
        <v>0</v>
      </c>
      <c r="F290" s="3">
        <f>SUM(F286:F289)</f>
        <v>0</v>
      </c>
      <c r="G290" s="3">
        <f>SUM(G286:G289)</f>
        <v>0</v>
      </c>
      <c r="H290" s="3">
        <f>SUM(H286:H289)</f>
        <v>4.2</v>
      </c>
      <c r="I290" s="3">
        <f t="shared" si="20"/>
        <v>4.2</v>
      </c>
      <c r="J290" s="3"/>
      <c r="K290" s="3"/>
      <c r="L290" s="3">
        <f t="shared" si="22"/>
        <v>4.2</v>
      </c>
      <c r="M290" s="3"/>
    </row>
    <row r="291" spans="1:13" s="2" customFormat="1" ht="15.75" customHeight="1" hidden="1">
      <c r="A291" s="92">
        <v>978</v>
      </c>
      <c r="B291" s="89" t="s">
        <v>135</v>
      </c>
      <c r="C291" s="41" t="s">
        <v>17</v>
      </c>
      <c r="D291" s="15" t="s">
        <v>18</v>
      </c>
      <c r="E291" s="14"/>
      <c r="F291" s="14"/>
      <c r="G291" s="14"/>
      <c r="H291" s="14"/>
      <c r="I291" s="14">
        <f t="shared" si="20"/>
        <v>0</v>
      </c>
      <c r="J291" s="14" t="e">
        <f aca="true" t="shared" si="25" ref="J291:J303">H291/G291*100</f>
        <v>#DIV/0!</v>
      </c>
      <c r="K291" s="14" t="e">
        <f t="shared" si="21"/>
        <v>#DIV/0!</v>
      </c>
      <c r="L291" s="14">
        <f t="shared" si="22"/>
        <v>0</v>
      </c>
      <c r="M291" s="14" t="e">
        <f t="shared" si="23"/>
        <v>#DIV/0!</v>
      </c>
    </row>
    <row r="292" spans="1:13" s="2" customFormat="1" ht="15.75" hidden="1">
      <c r="A292" s="93"/>
      <c r="B292" s="90"/>
      <c r="C292" s="41"/>
      <c r="D292" s="4" t="s">
        <v>173</v>
      </c>
      <c r="E292" s="3">
        <f>SUM(E291)</f>
        <v>0</v>
      </c>
      <c r="F292" s="3">
        <f>SUM(F291)</f>
        <v>0</v>
      </c>
      <c r="G292" s="3">
        <f>SUM(G291)</f>
        <v>0</v>
      </c>
      <c r="H292" s="3">
        <f>SUM(H291)</f>
        <v>0</v>
      </c>
      <c r="I292" s="3">
        <f t="shared" si="20"/>
        <v>0</v>
      </c>
      <c r="J292" s="3" t="e">
        <f t="shared" si="25"/>
        <v>#DIV/0!</v>
      </c>
      <c r="K292" s="3" t="e">
        <f t="shared" si="21"/>
        <v>#DIV/0!</v>
      </c>
      <c r="L292" s="3">
        <f t="shared" si="22"/>
        <v>0</v>
      </c>
      <c r="M292" s="3" t="e">
        <f t="shared" si="23"/>
        <v>#DIV/0!</v>
      </c>
    </row>
    <row r="293" spans="1:13" s="2" customFormat="1" ht="15.75" hidden="1">
      <c r="A293" s="93"/>
      <c r="B293" s="90"/>
      <c r="C293" s="41" t="s">
        <v>13</v>
      </c>
      <c r="D293" s="21" t="s">
        <v>14</v>
      </c>
      <c r="E293" s="14"/>
      <c r="F293" s="14"/>
      <c r="G293" s="14"/>
      <c r="H293" s="3"/>
      <c r="I293" s="3">
        <f t="shared" si="20"/>
        <v>0</v>
      </c>
      <c r="J293" s="3" t="e">
        <f t="shared" si="25"/>
        <v>#DIV/0!</v>
      </c>
      <c r="K293" s="3" t="e">
        <f t="shared" si="21"/>
        <v>#DIV/0!</v>
      </c>
      <c r="L293" s="3">
        <f t="shared" si="22"/>
        <v>0</v>
      </c>
      <c r="M293" s="3" t="e">
        <f t="shared" si="23"/>
        <v>#DIV/0!</v>
      </c>
    </row>
    <row r="294" spans="1:13" s="2" customFormat="1" ht="15.75" hidden="1">
      <c r="A294" s="93"/>
      <c r="B294" s="90"/>
      <c r="C294" s="43"/>
      <c r="D294" s="32" t="s">
        <v>23</v>
      </c>
      <c r="E294" s="3">
        <f>SUM(E293)</f>
        <v>0</v>
      </c>
      <c r="F294" s="31">
        <f>SUM(F293)</f>
        <v>0</v>
      </c>
      <c r="G294" s="31">
        <f>SUM(G293)</f>
        <v>0</v>
      </c>
      <c r="H294" s="3">
        <f>SUM(H293)</f>
        <v>0</v>
      </c>
      <c r="I294" s="3">
        <f t="shared" si="20"/>
        <v>0</v>
      </c>
      <c r="J294" s="3" t="e">
        <f t="shared" si="25"/>
        <v>#DIV/0!</v>
      </c>
      <c r="K294" s="3" t="e">
        <f t="shared" si="21"/>
        <v>#DIV/0!</v>
      </c>
      <c r="L294" s="3">
        <f t="shared" si="22"/>
        <v>0</v>
      </c>
      <c r="M294" s="3" t="e">
        <f t="shared" si="23"/>
        <v>#DIV/0!</v>
      </c>
    </row>
    <row r="295" spans="1:13" s="2" customFormat="1" ht="15.75" hidden="1">
      <c r="A295" s="94"/>
      <c r="B295" s="91"/>
      <c r="C295" s="43"/>
      <c r="D295" s="4" t="s">
        <v>31</v>
      </c>
      <c r="E295" s="3">
        <f>E292+E294</f>
        <v>0</v>
      </c>
      <c r="F295" s="3">
        <f>F292+F294</f>
        <v>0</v>
      </c>
      <c r="G295" s="3">
        <f>G292+G294</f>
        <v>0</v>
      </c>
      <c r="H295" s="3">
        <f>H292+H294</f>
        <v>0</v>
      </c>
      <c r="I295" s="3">
        <f t="shared" si="20"/>
        <v>0</v>
      </c>
      <c r="J295" s="3" t="e">
        <f t="shared" si="25"/>
        <v>#DIV/0!</v>
      </c>
      <c r="K295" s="3" t="e">
        <f t="shared" si="21"/>
        <v>#DIV/0!</v>
      </c>
      <c r="L295" s="3">
        <f t="shared" si="22"/>
        <v>0</v>
      </c>
      <c r="M295" s="3" t="e">
        <f t="shared" si="23"/>
        <v>#DIV/0!</v>
      </c>
    </row>
    <row r="296" spans="1:13" s="2" customFormat="1" ht="31.5" hidden="1">
      <c r="A296" s="92">
        <v>985</v>
      </c>
      <c r="B296" s="89" t="s">
        <v>68</v>
      </c>
      <c r="C296" s="41" t="s">
        <v>103</v>
      </c>
      <c r="D296" s="15" t="s">
        <v>104</v>
      </c>
      <c r="E296" s="14"/>
      <c r="F296" s="31"/>
      <c r="G296" s="31"/>
      <c r="H296" s="31"/>
      <c r="I296" s="31">
        <f t="shared" si="20"/>
        <v>0</v>
      </c>
      <c r="J296" s="31" t="e">
        <f t="shared" si="25"/>
        <v>#DIV/0!</v>
      </c>
      <c r="K296" s="31" t="e">
        <f t="shared" si="21"/>
        <v>#DIV/0!</v>
      </c>
      <c r="L296" s="31">
        <f t="shared" si="22"/>
        <v>0</v>
      </c>
      <c r="M296" s="31" t="e">
        <f t="shared" si="23"/>
        <v>#DIV/0!</v>
      </c>
    </row>
    <row r="297" spans="1:13" s="2" customFormat="1" ht="15.75" hidden="1">
      <c r="A297" s="93"/>
      <c r="B297" s="90"/>
      <c r="C297" s="41" t="s">
        <v>13</v>
      </c>
      <c r="D297" s="15" t="s">
        <v>14</v>
      </c>
      <c r="E297" s="14"/>
      <c r="F297" s="14"/>
      <c r="G297" s="14"/>
      <c r="H297" s="14"/>
      <c r="I297" s="14">
        <f t="shared" si="20"/>
        <v>0</v>
      </c>
      <c r="J297" s="14" t="e">
        <f t="shared" si="25"/>
        <v>#DIV/0!</v>
      </c>
      <c r="K297" s="14" t="e">
        <f t="shared" si="21"/>
        <v>#DIV/0!</v>
      </c>
      <c r="L297" s="14">
        <f t="shared" si="22"/>
        <v>0</v>
      </c>
      <c r="M297" s="14" t="e">
        <f t="shared" si="23"/>
        <v>#DIV/0!</v>
      </c>
    </row>
    <row r="298" spans="1:13" s="2" customFormat="1" ht="15.75" hidden="1">
      <c r="A298" s="93"/>
      <c r="B298" s="90"/>
      <c r="C298" s="41" t="s">
        <v>15</v>
      </c>
      <c r="D298" s="15" t="s">
        <v>16</v>
      </c>
      <c r="E298" s="14"/>
      <c r="F298" s="14"/>
      <c r="G298" s="14"/>
      <c r="H298" s="14"/>
      <c r="I298" s="14">
        <f t="shared" si="20"/>
        <v>0</v>
      </c>
      <c r="J298" s="14" t="e">
        <f t="shared" si="25"/>
        <v>#DIV/0!</v>
      </c>
      <c r="K298" s="14" t="e">
        <f t="shared" si="21"/>
        <v>#DIV/0!</v>
      </c>
      <c r="L298" s="14">
        <f t="shared" si="22"/>
        <v>0</v>
      </c>
      <c r="M298" s="14" t="e">
        <f t="shared" si="23"/>
        <v>#DIV/0!</v>
      </c>
    </row>
    <row r="299" spans="1:13" s="2" customFormat="1" ht="15.75" hidden="1">
      <c r="A299" s="93"/>
      <c r="B299" s="90"/>
      <c r="C299" s="41" t="s">
        <v>182</v>
      </c>
      <c r="D299" s="15" t="s">
        <v>22</v>
      </c>
      <c r="E299" s="14"/>
      <c r="F299" s="14"/>
      <c r="G299" s="14"/>
      <c r="H299" s="14"/>
      <c r="I299" s="14">
        <f t="shared" si="20"/>
        <v>0</v>
      </c>
      <c r="J299" s="14" t="e">
        <f t="shared" si="25"/>
        <v>#DIV/0!</v>
      </c>
      <c r="K299" s="14" t="e">
        <f t="shared" si="21"/>
        <v>#DIV/0!</v>
      </c>
      <c r="L299" s="14">
        <f t="shared" si="22"/>
        <v>0</v>
      </c>
      <c r="M299" s="14" t="e">
        <f t="shared" si="23"/>
        <v>#DIV/0!</v>
      </c>
    </row>
    <row r="300" spans="1:13" s="2" customFormat="1" ht="15.75" hidden="1">
      <c r="A300" s="93"/>
      <c r="B300" s="90"/>
      <c r="C300" s="41" t="s">
        <v>183</v>
      </c>
      <c r="D300" s="15" t="s">
        <v>26</v>
      </c>
      <c r="E300" s="14"/>
      <c r="F300" s="31"/>
      <c r="G300" s="31"/>
      <c r="H300" s="14"/>
      <c r="I300" s="14">
        <f t="shared" si="20"/>
        <v>0</v>
      </c>
      <c r="J300" s="14" t="e">
        <f t="shared" si="25"/>
        <v>#DIV/0!</v>
      </c>
      <c r="K300" s="14" t="e">
        <f t="shared" si="21"/>
        <v>#DIV/0!</v>
      </c>
      <c r="L300" s="14">
        <f t="shared" si="22"/>
        <v>0</v>
      </c>
      <c r="M300" s="14" t="e">
        <f t="shared" si="23"/>
        <v>#DIV/0!</v>
      </c>
    </row>
    <row r="301" spans="1:13" s="2" customFormat="1" ht="15.75" hidden="1">
      <c r="A301" s="94"/>
      <c r="B301" s="91"/>
      <c r="C301" s="45"/>
      <c r="D301" s="4" t="s">
        <v>31</v>
      </c>
      <c r="E301" s="3">
        <f>SUM(E296:E300)</f>
        <v>0</v>
      </c>
      <c r="F301" s="3">
        <f>SUM(F296:F300)</f>
        <v>0</v>
      </c>
      <c r="G301" s="3">
        <f>SUM(G296:G300)</f>
        <v>0</v>
      </c>
      <c r="H301" s="3">
        <f>SUM(H296:H300)</f>
        <v>0</v>
      </c>
      <c r="I301" s="3">
        <f t="shared" si="20"/>
        <v>0</v>
      </c>
      <c r="J301" s="3" t="e">
        <f t="shared" si="25"/>
        <v>#DIV/0!</v>
      </c>
      <c r="K301" s="3" t="e">
        <f t="shared" si="21"/>
        <v>#DIV/0!</v>
      </c>
      <c r="L301" s="3">
        <f t="shared" si="22"/>
        <v>0</v>
      </c>
      <c r="M301" s="3" t="e">
        <f t="shared" si="23"/>
        <v>#DIV/0!</v>
      </c>
    </row>
    <row r="302" spans="1:13" s="2" customFormat="1" ht="78.75">
      <c r="A302" s="89" t="s">
        <v>69</v>
      </c>
      <c r="B302" s="89" t="s">
        <v>160</v>
      </c>
      <c r="C302" s="44" t="s">
        <v>10</v>
      </c>
      <c r="D302" s="15" t="s">
        <v>46</v>
      </c>
      <c r="E302" s="14">
        <v>1273.2</v>
      </c>
      <c r="F302" s="14">
        <v>31723</v>
      </c>
      <c r="G302" s="14">
        <v>2300</v>
      </c>
      <c r="H302" s="14">
        <v>2379.3</v>
      </c>
      <c r="I302" s="14">
        <f t="shared" si="20"/>
        <v>79.30000000000018</v>
      </c>
      <c r="J302" s="14">
        <f t="shared" si="25"/>
        <v>103.44782608695652</v>
      </c>
      <c r="K302" s="14">
        <f t="shared" si="21"/>
        <v>7.500236421523816</v>
      </c>
      <c r="L302" s="14">
        <f t="shared" si="22"/>
        <v>1106.1000000000001</v>
      </c>
      <c r="M302" s="14">
        <f t="shared" si="23"/>
        <v>186.87558906691802</v>
      </c>
    </row>
    <row r="303" spans="1:13" s="2" customFormat="1" ht="31.5" hidden="1">
      <c r="A303" s="90"/>
      <c r="B303" s="90"/>
      <c r="C303" s="41" t="s">
        <v>105</v>
      </c>
      <c r="D303" s="15" t="s">
        <v>106</v>
      </c>
      <c r="E303" s="14"/>
      <c r="F303" s="14"/>
      <c r="G303" s="14"/>
      <c r="H303" s="14"/>
      <c r="I303" s="14">
        <f t="shared" si="20"/>
        <v>0</v>
      </c>
      <c r="J303" s="14" t="e">
        <f t="shared" si="25"/>
        <v>#DIV/0!</v>
      </c>
      <c r="K303" s="14" t="e">
        <f t="shared" si="21"/>
        <v>#DIV/0!</v>
      </c>
      <c r="L303" s="14">
        <f t="shared" si="22"/>
        <v>0</v>
      </c>
      <c r="M303" s="14" t="e">
        <f t="shared" si="23"/>
        <v>#DIV/0!</v>
      </c>
    </row>
    <row r="304" spans="1:13" s="2" customFormat="1" ht="31.5">
      <c r="A304" s="90"/>
      <c r="B304" s="90"/>
      <c r="C304" s="41" t="s">
        <v>103</v>
      </c>
      <c r="D304" s="15" t="s">
        <v>104</v>
      </c>
      <c r="E304" s="14">
        <v>17.8</v>
      </c>
      <c r="F304" s="14">
        <v>18205.1</v>
      </c>
      <c r="G304" s="14"/>
      <c r="H304" s="14">
        <v>1698.8</v>
      </c>
      <c r="I304" s="14">
        <f t="shared" si="20"/>
        <v>1698.8</v>
      </c>
      <c r="J304" s="14"/>
      <c r="K304" s="14">
        <f t="shared" si="21"/>
        <v>9.331451076896036</v>
      </c>
      <c r="L304" s="14">
        <f t="shared" si="22"/>
        <v>1681</v>
      </c>
      <c r="M304" s="14">
        <f t="shared" si="23"/>
        <v>9543.8202247191</v>
      </c>
    </row>
    <row r="305" spans="1:13" s="2" customFormat="1" ht="15.75" hidden="1">
      <c r="A305" s="90"/>
      <c r="B305" s="90"/>
      <c r="C305" s="41" t="s">
        <v>39</v>
      </c>
      <c r="D305" s="15" t="s">
        <v>40</v>
      </c>
      <c r="E305" s="14"/>
      <c r="F305" s="14"/>
      <c r="G305" s="14"/>
      <c r="H305" s="14"/>
      <c r="I305" s="14">
        <f t="shared" si="20"/>
        <v>0</v>
      </c>
      <c r="J305" s="14"/>
      <c r="K305" s="14" t="e">
        <f t="shared" si="21"/>
        <v>#DIV/0!</v>
      </c>
      <c r="L305" s="14">
        <f t="shared" si="22"/>
        <v>0</v>
      </c>
      <c r="M305" s="14" t="e">
        <f t="shared" si="23"/>
        <v>#DIV/0!</v>
      </c>
    </row>
    <row r="306" spans="1:13" s="2" customFormat="1" ht="15.75">
      <c r="A306" s="90"/>
      <c r="B306" s="90"/>
      <c r="C306" s="41" t="s">
        <v>13</v>
      </c>
      <c r="D306" s="15" t="s">
        <v>14</v>
      </c>
      <c r="E306" s="14">
        <v>1232.9</v>
      </c>
      <c r="F306" s="14"/>
      <c r="G306" s="14"/>
      <c r="H306" s="14">
        <v>12.1</v>
      </c>
      <c r="I306" s="14">
        <f t="shared" si="20"/>
        <v>12.1</v>
      </c>
      <c r="J306" s="14"/>
      <c r="K306" s="14"/>
      <c r="L306" s="14">
        <f t="shared" si="22"/>
        <v>-1220.8000000000002</v>
      </c>
      <c r="M306" s="14">
        <f t="shared" si="23"/>
        <v>0.9814259063995457</v>
      </c>
    </row>
    <row r="307" spans="1:13" s="2" customFormat="1" ht="15.75" hidden="1">
      <c r="A307" s="90"/>
      <c r="B307" s="90"/>
      <c r="C307" s="41" t="s">
        <v>15</v>
      </c>
      <c r="D307" s="15" t="s">
        <v>16</v>
      </c>
      <c r="E307" s="14"/>
      <c r="F307" s="14"/>
      <c r="G307" s="14"/>
      <c r="H307" s="31"/>
      <c r="I307" s="31">
        <f t="shared" si="20"/>
        <v>0</v>
      </c>
      <c r="J307" s="31"/>
      <c r="K307" s="31" t="e">
        <f t="shared" si="21"/>
        <v>#DIV/0!</v>
      </c>
      <c r="L307" s="31">
        <f t="shared" si="22"/>
        <v>0</v>
      </c>
      <c r="M307" s="31" t="e">
        <f t="shared" si="23"/>
        <v>#DIV/0!</v>
      </c>
    </row>
    <row r="308" spans="1:13" s="2" customFormat="1" ht="47.25">
      <c r="A308" s="90"/>
      <c r="B308" s="90"/>
      <c r="C308" s="41" t="s">
        <v>17</v>
      </c>
      <c r="D308" s="15" t="s">
        <v>93</v>
      </c>
      <c r="E308" s="14">
        <v>2037</v>
      </c>
      <c r="F308" s="14">
        <v>2368.5</v>
      </c>
      <c r="G308" s="14"/>
      <c r="H308" s="14"/>
      <c r="I308" s="14">
        <f t="shared" si="20"/>
        <v>0</v>
      </c>
      <c r="J308" s="14"/>
      <c r="K308" s="14">
        <f t="shared" si="21"/>
        <v>0</v>
      </c>
      <c r="L308" s="14">
        <f t="shared" si="22"/>
        <v>-2037</v>
      </c>
      <c r="M308" s="14">
        <f t="shared" si="23"/>
        <v>0</v>
      </c>
    </row>
    <row r="309" spans="1:13" s="2" customFormat="1" ht="15.75">
      <c r="A309" s="90"/>
      <c r="B309" s="90"/>
      <c r="C309" s="41" t="s">
        <v>181</v>
      </c>
      <c r="D309" s="15" t="s">
        <v>21</v>
      </c>
      <c r="E309" s="10">
        <v>313.7</v>
      </c>
      <c r="F309" s="10"/>
      <c r="G309" s="10"/>
      <c r="H309" s="10"/>
      <c r="I309" s="10">
        <f t="shared" si="20"/>
        <v>0</v>
      </c>
      <c r="J309" s="10"/>
      <c r="K309" s="10"/>
      <c r="L309" s="10">
        <f t="shared" si="22"/>
        <v>-313.7</v>
      </c>
      <c r="M309" s="10">
        <f t="shared" si="23"/>
        <v>0</v>
      </c>
    </row>
    <row r="310" spans="1:13" s="2" customFormat="1" ht="15.75">
      <c r="A310" s="90"/>
      <c r="B310" s="90"/>
      <c r="C310" s="41" t="s">
        <v>182</v>
      </c>
      <c r="D310" s="15" t="s">
        <v>22</v>
      </c>
      <c r="E310" s="14">
        <v>4.7</v>
      </c>
      <c r="F310" s="31">
        <v>79481.1</v>
      </c>
      <c r="G310" s="31"/>
      <c r="H310" s="31"/>
      <c r="I310" s="31">
        <f t="shared" si="20"/>
        <v>0</v>
      </c>
      <c r="J310" s="31"/>
      <c r="K310" s="31">
        <f t="shared" si="21"/>
        <v>0</v>
      </c>
      <c r="L310" s="31">
        <f t="shared" si="22"/>
        <v>-4.7</v>
      </c>
      <c r="M310" s="31">
        <f t="shared" si="23"/>
        <v>0</v>
      </c>
    </row>
    <row r="311" spans="1:13" s="2" customFormat="1" ht="15.75" hidden="1">
      <c r="A311" s="90"/>
      <c r="B311" s="90"/>
      <c r="C311" s="41" t="s">
        <v>183</v>
      </c>
      <c r="D311" s="15" t="s">
        <v>26</v>
      </c>
      <c r="E311" s="14"/>
      <c r="F311" s="31"/>
      <c r="G311" s="31"/>
      <c r="H311" s="31"/>
      <c r="I311" s="31">
        <f t="shared" si="20"/>
        <v>0</v>
      </c>
      <c r="J311" s="31"/>
      <c r="K311" s="31" t="e">
        <f t="shared" si="21"/>
        <v>#DIV/0!</v>
      </c>
      <c r="L311" s="31">
        <f t="shared" si="22"/>
        <v>0</v>
      </c>
      <c r="M311" s="31" t="e">
        <f t="shared" si="23"/>
        <v>#DIV/0!</v>
      </c>
    </row>
    <row r="312" spans="1:13" s="2" customFormat="1" ht="15.75">
      <c r="A312" s="90"/>
      <c r="B312" s="90"/>
      <c r="C312" s="41" t="s">
        <v>184</v>
      </c>
      <c r="D312" s="15" t="s">
        <v>19</v>
      </c>
      <c r="E312" s="14">
        <v>-32520.5</v>
      </c>
      <c r="F312" s="14"/>
      <c r="G312" s="14"/>
      <c r="H312" s="31">
        <v>-33956.5</v>
      </c>
      <c r="I312" s="31">
        <f t="shared" si="20"/>
        <v>-33956.5</v>
      </c>
      <c r="J312" s="31"/>
      <c r="K312" s="31"/>
      <c r="L312" s="31">
        <f t="shared" si="22"/>
        <v>-1436</v>
      </c>
      <c r="M312" s="31">
        <f t="shared" si="23"/>
        <v>104.41567626574006</v>
      </c>
    </row>
    <row r="313" spans="1:13" s="2" customFormat="1" ht="15.75">
      <c r="A313" s="91"/>
      <c r="B313" s="91"/>
      <c r="C313" s="45"/>
      <c r="D313" s="4" t="s">
        <v>31</v>
      </c>
      <c r="E313" s="3">
        <f>SUM(E302:E312)</f>
        <v>-27641.2</v>
      </c>
      <c r="F313" s="3">
        <f>SUM(F302:F312)</f>
        <v>131777.7</v>
      </c>
      <c r="G313" s="3">
        <f>SUM(G302:G312)</f>
        <v>2300</v>
      </c>
      <c r="H313" s="3">
        <f>SUM(H302:H312)</f>
        <v>-29866.3</v>
      </c>
      <c r="I313" s="3">
        <f t="shared" si="20"/>
        <v>-32166.3</v>
      </c>
      <c r="J313" s="3">
        <f>H313/G313*100</f>
        <v>-1298.5347826086957</v>
      </c>
      <c r="K313" s="3">
        <f t="shared" si="21"/>
        <v>-22.664153343092188</v>
      </c>
      <c r="L313" s="3">
        <f t="shared" si="22"/>
        <v>-2225.0999999999985</v>
      </c>
      <c r="M313" s="3">
        <f t="shared" si="23"/>
        <v>108.04993994472018</v>
      </c>
    </row>
    <row r="314" spans="1:13" ht="63" customHeight="1">
      <c r="A314" s="89" t="s">
        <v>70</v>
      </c>
      <c r="B314" s="89" t="s">
        <v>161</v>
      </c>
      <c r="C314" s="44" t="s">
        <v>110</v>
      </c>
      <c r="D314" s="15" t="s">
        <v>5</v>
      </c>
      <c r="E314" s="10">
        <v>10805</v>
      </c>
      <c r="F314" s="10">
        <v>587242.7</v>
      </c>
      <c r="G314" s="10">
        <v>5475.8</v>
      </c>
      <c r="H314" s="10">
        <v>8600.8</v>
      </c>
      <c r="I314" s="10">
        <f t="shared" si="20"/>
        <v>3124.999999999999</v>
      </c>
      <c r="J314" s="10">
        <f>H314/G314*100</f>
        <v>157.06928667957192</v>
      </c>
      <c r="K314" s="10">
        <f t="shared" si="21"/>
        <v>1.4646073931612942</v>
      </c>
      <c r="L314" s="10">
        <f t="shared" si="22"/>
        <v>-2204.2000000000007</v>
      </c>
      <c r="M314" s="10">
        <f t="shared" si="23"/>
        <v>79.60018509949097</v>
      </c>
    </row>
    <row r="315" spans="1:13" ht="31.5">
      <c r="A315" s="90"/>
      <c r="B315" s="90"/>
      <c r="C315" s="41" t="s">
        <v>71</v>
      </c>
      <c r="D315" s="15" t="s">
        <v>72</v>
      </c>
      <c r="E315" s="10">
        <v>828.7</v>
      </c>
      <c r="F315" s="10">
        <v>57823</v>
      </c>
      <c r="G315" s="10">
        <v>786.6</v>
      </c>
      <c r="H315" s="10">
        <v>1221.2</v>
      </c>
      <c r="I315" s="10">
        <f t="shared" si="20"/>
        <v>434.6</v>
      </c>
      <c r="J315" s="10">
        <f>H315/G315*100</f>
        <v>155.2504449529621</v>
      </c>
      <c r="K315" s="10">
        <f t="shared" si="21"/>
        <v>2.1119623679158814</v>
      </c>
      <c r="L315" s="10">
        <f t="shared" si="22"/>
        <v>392.5</v>
      </c>
      <c r="M315" s="10">
        <f t="shared" si="23"/>
        <v>147.36334017135272</v>
      </c>
    </row>
    <row r="316" spans="1:13" ht="126">
      <c r="A316" s="90"/>
      <c r="B316" s="90"/>
      <c r="C316" s="41" t="s">
        <v>165</v>
      </c>
      <c r="D316" s="15" t="s">
        <v>164</v>
      </c>
      <c r="E316" s="10">
        <v>132.8</v>
      </c>
      <c r="F316" s="10">
        <v>1351.3</v>
      </c>
      <c r="G316" s="10">
        <v>67.6</v>
      </c>
      <c r="H316" s="10">
        <v>28.7</v>
      </c>
      <c r="I316" s="10">
        <f t="shared" si="20"/>
        <v>-38.89999999999999</v>
      </c>
      <c r="J316" s="10">
        <f>H316/G316*100</f>
        <v>42.455621301775146</v>
      </c>
      <c r="K316" s="10">
        <f t="shared" si="21"/>
        <v>2.123880707466884</v>
      </c>
      <c r="L316" s="10">
        <f t="shared" si="22"/>
        <v>-104.10000000000001</v>
      </c>
      <c r="M316" s="10">
        <f t="shared" si="23"/>
        <v>21.611445783132528</v>
      </c>
    </row>
    <row r="317" spans="1:13" ht="94.5">
      <c r="A317" s="90"/>
      <c r="B317" s="90"/>
      <c r="C317" s="41" t="s">
        <v>169</v>
      </c>
      <c r="D317" s="70" t="s">
        <v>168</v>
      </c>
      <c r="E317" s="10"/>
      <c r="F317" s="10">
        <v>8.5</v>
      </c>
      <c r="G317" s="10"/>
      <c r="H317" s="10"/>
      <c r="I317" s="10">
        <f t="shared" si="20"/>
        <v>0</v>
      </c>
      <c r="J317" s="10"/>
      <c r="K317" s="10">
        <f t="shared" si="21"/>
        <v>0</v>
      </c>
      <c r="L317" s="10">
        <f t="shared" si="22"/>
        <v>0</v>
      </c>
      <c r="M317" s="10"/>
    </row>
    <row r="318" spans="1:13" ht="31.5">
      <c r="A318" s="90"/>
      <c r="B318" s="90"/>
      <c r="C318" s="41" t="s">
        <v>103</v>
      </c>
      <c r="D318" s="15" t="s">
        <v>104</v>
      </c>
      <c r="E318" s="10"/>
      <c r="F318" s="10"/>
      <c r="G318" s="10"/>
      <c r="H318" s="10">
        <v>6</v>
      </c>
      <c r="I318" s="10">
        <f t="shared" si="20"/>
        <v>6</v>
      </c>
      <c r="J318" s="10"/>
      <c r="K318" s="10"/>
      <c r="L318" s="10">
        <f t="shared" si="22"/>
        <v>6</v>
      </c>
      <c r="M318" s="10"/>
    </row>
    <row r="319" spans="1:13" ht="47.25">
      <c r="A319" s="90"/>
      <c r="B319" s="90"/>
      <c r="C319" s="44" t="s">
        <v>114</v>
      </c>
      <c r="D319" s="15" t="s">
        <v>12</v>
      </c>
      <c r="E319" s="10">
        <v>13693.2</v>
      </c>
      <c r="F319" s="10">
        <v>222068.1</v>
      </c>
      <c r="G319" s="10">
        <v>8138.5</v>
      </c>
      <c r="H319" s="10">
        <v>13670.7</v>
      </c>
      <c r="I319" s="10">
        <f t="shared" si="20"/>
        <v>5532.200000000001</v>
      </c>
      <c r="J319" s="10">
        <f>H319/G319*100</f>
        <v>167.9756711924802</v>
      </c>
      <c r="K319" s="10">
        <f t="shared" si="21"/>
        <v>6.156084552441346</v>
      </c>
      <c r="L319" s="10">
        <f t="shared" si="22"/>
        <v>-22.5</v>
      </c>
      <c r="M319" s="10">
        <f t="shared" si="23"/>
        <v>99.83568486548067</v>
      </c>
    </row>
    <row r="320" spans="1:13" ht="63">
      <c r="A320" s="90"/>
      <c r="B320" s="90"/>
      <c r="C320" s="44" t="s">
        <v>107</v>
      </c>
      <c r="D320" s="15" t="s">
        <v>108</v>
      </c>
      <c r="E320" s="10"/>
      <c r="F320" s="10"/>
      <c r="G320" s="10"/>
      <c r="H320" s="10">
        <v>8764.8</v>
      </c>
      <c r="I320" s="10">
        <f t="shared" si="20"/>
        <v>8764.8</v>
      </c>
      <c r="J320" s="10"/>
      <c r="K320" s="10"/>
      <c r="L320" s="10">
        <f t="shared" si="22"/>
        <v>8764.8</v>
      </c>
      <c r="M320" s="10"/>
    </row>
    <row r="321" spans="1:13" ht="94.5">
      <c r="A321" s="90"/>
      <c r="B321" s="90"/>
      <c r="C321" s="44" t="s">
        <v>166</v>
      </c>
      <c r="D321" s="15" t="s">
        <v>167</v>
      </c>
      <c r="E321" s="10">
        <v>4023</v>
      </c>
      <c r="F321" s="10">
        <v>51247.2</v>
      </c>
      <c r="G321" s="10">
        <v>1710</v>
      </c>
      <c r="H321" s="10">
        <v>3010</v>
      </c>
      <c r="I321" s="10">
        <f t="shared" si="20"/>
        <v>1300</v>
      </c>
      <c r="J321" s="10">
        <f>H321/G321*100</f>
        <v>176.0233918128655</v>
      </c>
      <c r="K321" s="10">
        <f t="shared" si="21"/>
        <v>5.873491624908287</v>
      </c>
      <c r="L321" s="10">
        <f t="shared" si="22"/>
        <v>-1013</v>
      </c>
      <c r="M321" s="10">
        <f t="shared" si="23"/>
        <v>74.8197862291822</v>
      </c>
    </row>
    <row r="322" spans="1:13" ht="15.75">
      <c r="A322" s="90"/>
      <c r="B322" s="90"/>
      <c r="C322" s="41" t="s">
        <v>13</v>
      </c>
      <c r="D322" s="15" t="s">
        <v>14</v>
      </c>
      <c r="E322" s="10">
        <v>-1.5</v>
      </c>
      <c r="F322" s="10"/>
      <c r="G322" s="10"/>
      <c r="H322" s="10">
        <v>0.2</v>
      </c>
      <c r="I322" s="10">
        <f t="shared" si="20"/>
        <v>0.2</v>
      </c>
      <c r="J322" s="10"/>
      <c r="K322" s="10"/>
      <c r="L322" s="10">
        <f t="shared" si="22"/>
        <v>1.7</v>
      </c>
      <c r="M322" s="10">
        <f t="shared" si="23"/>
        <v>-13.333333333333334</v>
      </c>
    </row>
    <row r="323" spans="1:13" ht="15.75">
      <c r="A323" s="90"/>
      <c r="B323" s="90"/>
      <c r="C323" s="41" t="s">
        <v>15</v>
      </c>
      <c r="D323" s="15" t="s">
        <v>16</v>
      </c>
      <c r="E323" s="10">
        <v>44.1</v>
      </c>
      <c r="F323" s="10"/>
      <c r="G323" s="10"/>
      <c r="H323" s="10">
        <v>-21.6</v>
      </c>
      <c r="I323" s="10">
        <f t="shared" si="20"/>
        <v>-21.6</v>
      </c>
      <c r="J323" s="10"/>
      <c r="K323" s="10"/>
      <c r="L323" s="10">
        <f t="shared" si="22"/>
        <v>-65.7</v>
      </c>
      <c r="M323" s="10">
        <f t="shared" si="23"/>
        <v>-48.9795918367347</v>
      </c>
    </row>
    <row r="324" spans="1:13" ht="15.75">
      <c r="A324" s="90"/>
      <c r="B324" s="90"/>
      <c r="C324" s="41" t="s">
        <v>17</v>
      </c>
      <c r="D324" s="15" t="s">
        <v>67</v>
      </c>
      <c r="E324" s="10">
        <v>-567.8</v>
      </c>
      <c r="F324" s="10"/>
      <c r="G324" s="10"/>
      <c r="H324" s="10"/>
      <c r="I324" s="10">
        <f aca="true" t="shared" si="26" ref="I324:I333">H324-G324</f>
        <v>0</v>
      </c>
      <c r="J324" s="10"/>
      <c r="K324" s="10"/>
      <c r="L324" s="10">
        <f aca="true" t="shared" si="27" ref="L324:L333">H324-E324</f>
        <v>567.8</v>
      </c>
      <c r="M324" s="10">
        <f aca="true" t="shared" si="28" ref="M324:M333">H324/E324*100</f>
        <v>0</v>
      </c>
    </row>
    <row r="325" spans="1:13" s="2" customFormat="1" ht="15.75">
      <c r="A325" s="90"/>
      <c r="B325" s="90"/>
      <c r="C325" s="43"/>
      <c r="D325" s="4" t="s">
        <v>173</v>
      </c>
      <c r="E325" s="3">
        <f>SUM(E314:E324)</f>
        <v>28957.5</v>
      </c>
      <c r="F325" s="3">
        <f>SUM(F314:F324)</f>
        <v>919740.7999999999</v>
      </c>
      <c r="G325" s="3">
        <f>SUM(G314:G324)</f>
        <v>16178.5</v>
      </c>
      <c r="H325" s="3">
        <f>SUM(H314:H324)</f>
        <v>35280.799999999996</v>
      </c>
      <c r="I325" s="3">
        <f t="shared" si="26"/>
        <v>19102.299999999996</v>
      </c>
      <c r="J325" s="3">
        <f aca="true" t="shared" si="29" ref="J325:J333">H325/G325*100</f>
        <v>218.0721327687981</v>
      </c>
      <c r="K325" s="3">
        <f aca="true" t="shared" si="30" ref="K325:K333">H325/F325*100</f>
        <v>3.8359503025200143</v>
      </c>
      <c r="L325" s="3">
        <f t="shared" si="27"/>
        <v>6323.299999999996</v>
      </c>
      <c r="M325" s="3">
        <f t="shared" si="28"/>
        <v>121.83648450315117</v>
      </c>
    </row>
    <row r="326" spans="1:13" ht="15.75">
      <c r="A326" s="90"/>
      <c r="B326" s="90"/>
      <c r="C326" s="41" t="s">
        <v>73</v>
      </c>
      <c r="D326" s="15" t="s">
        <v>74</v>
      </c>
      <c r="E326" s="10">
        <v>4768.8</v>
      </c>
      <c r="F326" s="10">
        <v>338916.1</v>
      </c>
      <c r="G326" s="10">
        <v>12000</v>
      </c>
      <c r="H326" s="10">
        <v>12365.7</v>
      </c>
      <c r="I326" s="10">
        <f t="shared" si="26"/>
        <v>365.7000000000007</v>
      </c>
      <c r="J326" s="10">
        <f t="shared" si="29"/>
        <v>103.0475</v>
      </c>
      <c r="K326" s="10">
        <f t="shared" si="30"/>
        <v>3.6486021171611505</v>
      </c>
      <c r="L326" s="10">
        <f t="shared" si="27"/>
        <v>7596.900000000001</v>
      </c>
      <c r="M326" s="10">
        <f t="shared" si="28"/>
        <v>259.304227478611</v>
      </c>
    </row>
    <row r="327" spans="1:13" ht="15.75">
      <c r="A327" s="90"/>
      <c r="B327" s="90"/>
      <c r="C327" s="41" t="s">
        <v>75</v>
      </c>
      <c r="D327" s="15" t="s">
        <v>76</v>
      </c>
      <c r="E327" s="10">
        <v>296910.6</v>
      </c>
      <c r="F327" s="10">
        <v>2734629.5</v>
      </c>
      <c r="G327" s="10">
        <v>262954.7</v>
      </c>
      <c r="H327" s="10">
        <v>334845.7</v>
      </c>
      <c r="I327" s="10">
        <f t="shared" si="26"/>
        <v>71891</v>
      </c>
      <c r="J327" s="10">
        <f t="shared" si="29"/>
        <v>127.33969006828933</v>
      </c>
      <c r="K327" s="10">
        <f t="shared" si="30"/>
        <v>12.244645938325466</v>
      </c>
      <c r="L327" s="10">
        <f t="shared" si="27"/>
        <v>37935.100000000035</v>
      </c>
      <c r="M327" s="10">
        <f t="shared" si="28"/>
        <v>112.77660683047357</v>
      </c>
    </row>
    <row r="328" spans="1:13" ht="15.75" hidden="1">
      <c r="A328" s="90"/>
      <c r="B328" s="90"/>
      <c r="C328" s="41" t="s">
        <v>29</v>
      </c>
      <c r="D328" s="15" t="s">
        <v>30</v>
      </c>
      <c r="E328" s="14"/>
      <c r="F328" s="10"/>
      <c r="G328" s="10"/>
      <c r="H328" s="10"/>
      <c r="I328" s="10">
        <f t="shared" si="26"/>
        <v>0</v>
      </c>
      <c r="J328" s="10" t="e">
        <f t="shared" si="29"/>
        <v>#DIV/0!</v>
      </c>
      <c r="K328" s="10" t="e">
        <f t="shared" si="30"/>
        <v>#DIV/0!</v>
      </c>
      <c r="L328" s="10">
        <f t="shared" si="27"/>
        <v>0</v>
      </c>
      <c r="M328" s="10" t="e">
        <f t="shared" si="28"/>
        <v>#DIV/0!</v>
      </c>
    </row>
    <row r="329" spans="1:13" ht="15.75">
      <c r="A329" s="90"/>
      <c r="B329" s="90"/>
      <c r="C329" s="41" t="s">
        <v>13</v>
      </c>
      <c r="D329" s="15" t="s">
        <v>14</v>
      </c>
      <c r="E329" s="10">
        <v>46.4</v>
      </c>
      <c r="F329" s="10">
        <v>1331</v>
      </c>
      <c r="G329" s="10">
        <v>60.4</v>
      </c>
      <c r="H329" s="10">
        <v>136.6</v>
      </c>
      <c r="I329" s="10">
        <f t="shared" si="26"/>
        <v>76.19999999999999</v>
      </c>
      <c r="J329" s="10">
        <f t="shared" si="29"/>
        <v>226.15894039735102</v>
      </c>
      <c r="K329" s="10">
        <f t="shared" si="30"/>
        <v>10.262960180315552</v>
      </c>
      <c r="L329" s="10">
        <f t="shared" si="27"/>
        <v>90.19999999999999</v>
      </c>
      <c r="M329" s="10">
        <f t="shared" si="28"/>
        <v>294.39655172413796</v>
      </c>
    </row>
    <row r="330" spans="1:13" s="2" customFormat="1" ht="15.75">
      <c r="A330" s="90"/>
      <c r="B330" s="90"/>
      <c r="C330" s="43"/>
      <c r="D330" s="32" t="s">
        <v>23</v>
      </c>
      <c r="E330" s="3">
        <f>SUM(E326:E329)</f>
        <v>301725.8</v>
      </c>
      <c r="F330" s="3">
        <f>SUM(F326:F329)</f>
        <v>3074876.6</v>
      </c>
      <c r="G330" s="3">
        <f>SUM(G326:G329)</f>
        <v>275015.10000000003</v>
      </c>
      <c r="H330" s="3">
        <f>SUM(H326:H329)</f>
        <v>347348</v>
      </c>
      <c r="I330" s="3">
        <f t="shared" si="26"/>
        <v>72332.89999999997</v>
      </c>
      <c r="J330" s="3">
        <f t="shared" si="29"/>
        <v>126.30142853974198</v>
      </c>
      <c r="K330" s="3">
        <f t="shared" si="30"/>
        <v>11.296323241069251</v>
      </c>
      <c r="L330" s="3">
        <f t="shared" si="27"/>
        <v>45622.20000000001</v>
      </c>
      <c r="M330" s="3">
        <f t="shared" si="28"/>
        <v>115.12041727952995</v>
      </c>
    </row>
    <row r="331" spans="1:13" s="2" customFormat="1" ht="15.75">
      <c r="A331" s="91"/>
      <c r="B331" s="91"/>
      <c r="C331" s="43"/>
      <c r="D331" s="32" t="s">
        <v>31</v>
      </c>
      <c r="E331" s="3">
        <f>E325+E330</f>
        <v>330683.3</v>
      </c>
      <c r="F331" s="3">
        <f>F325+F330</f>
        <v>3994617.4</v>
      </c>
      <c r="G331" s="3">
        <f>G325+G330</f>
        <v>291193.60000000003</v>
      </c>
      <c r="H331" s="3">
        <f>H325+H330</f>
        <v>382628.8</v>
      </c>
      <c r="I331" s="3">
        <f t="shared" si="26"/>
        <v>91435.19999999995</v>
      </c>
      <c r="J331" s="3">
        <f t="shared" si="29"/>
        <v>131.40014066243214</v>
      </c>
      <c r="K331" s="3">
        <f t="shared" si="30"/>
        <v>9.578609455814217</v>
      </c>
      <c r="L331" s="3">
        <f t="shared" si="27"/>
        <v>51945.5</v>
      </c>
      <c r="M331" s="3">
        <f t="shared" si="28"/>
        <v>115.70853441948839</v>
      </c>
    </row>
    <row r="332" spans="1:13" s="2" customFormat="1" ht="31.5" hidden="1">
      <c r="A332" s="73">
        <v>0</v>
      </c>
      <c r="B332" s="73" t="s">
        <v>175</v>
      </c>
      <c r="C332" s="41" t="s">
        <v>20</v>
      </c>
      <c r="D332" s="15" t="s">
        <v>21</v>
      </c>
      <c r="E332" s="3"/>
      <c r="F332" s="31"/>
      <c r="G332" s="31"/>
      <c r="H332" s="3"/>
      <c r="I332" s="31">
        <f t="shared" si="26"/>
        <v>0</v>
      </c>
      <c r="J332" s="31" t="e">
        <f t="shared" si="29"/>
        <v>#DIV/0!</v>
      </c>
      <c r="K332" s="31" t="e">
        <f t="shared" si="30"/>
        <v>#DIV/0!</v>
      </c>
      <c r="L332" s="31">
        <f t="shared" si="27"/>
        <v>0</v>
      </c>
      <c r="M332" s="31" t="e">
        <f t="shared" si="28"/>
        <v>#DIV/0!</v>
      </c>
    </row>
    <row r="333" spans="1:13" s="2" customFormat="1" ht="15.75" hidden="1">
      <c r="A333" s="73"/>
      <c r="B333" s="73"/>
      <c r="C333" s="74"/>
      <c r="D333" s="32" t="s">
        <v>31</v>
      </c>
      <c r="E333" s="3"/>
      <c r="F333" s="3">
        <f>SUM(F332)</f>
        <v>0</v>
      </c>
      <c r="G333" s="3">
        <f>SUM(G332)</f>
        <v>0</v>
      </c>
      <c r="H333" s="3"/>
      <c r="I333" s="3">
        <f t="shared" si="26"/>
        <v>0</v>
      </c>
      <c r="J333" s="3" t="e">
        <f t="shared" si="29"/>
        <v>#DIV/0!</v>
      </c>
      <c r="K333" s="3" t="e">
        <f t="shared" si="30"/>
        <v>#DIV/0!</v>
      </c>
      <c r="L333" s="3">
        <f t="shared" si="27"/>
        <v>0</v>
      </c>
      <c r="M333" s="3" t="e">
        <f t="shared" si="28"/>
        <v>#DIV/0!</v>
      </c>
    </row>
    <row r="334" spans="1:13" s="2" customFormat="1" ht="7.5" customHeight="1">
      <c r="A334" s="102"/>
      <c r="B334" s="102"/>
      <c r="C334" s="99"/>
      <c r="D334" s="32"/>
      <c r="E334" s="3"/>
      <c r="F334" s="3"/>
      <c r="G334" s="3"/>
      <c r="H334" s="3"/>
      <c r="I334" s="3"/>
      <c r="J334" s="3"/>
      <c r="K334" s="3"/>
      <c r="L334" s="3"/>
      <c r="M334" s="3"/>
    </row>
    <row r="335" spans="1:13" s="2" customFormat="1" ht="18" customHeight="1">
      <c r="A335" s="103"/>
      <c r="B335" s="103"/>
      <c r="C335" s="100"/>
      <c r="D335" s="32" t="s">
        <v>77</v>
      </c>
      <c r="E335" s="3">
        <f>E346+E361</f>
        <v>931538</v>
      </c>
      <c r="F335" s="3">
        <f>F346+F361</f>
        <v>14681471.7</v>
      </c>
      <c r="G335" s="3">
        <f>G346+G361</f>
        <v>964225.8000000002</v>
      </c>
      <c r="H335" s="3">
        <f>H346+H361</f>
        <v>1089293.5</v>
      </c>
      <c r="I335" s="3">
        <f>H335-G335</f>
        <v>125067.69999999984</v>
      </c>
      <c r="J335" s="3">
        <f>H335/G335*100</f>
        <v>112.97078962209888</v>
      </c>
      <c r="K335" s="3">
        <f>H335/F335*100</f>
        <v>7.419511628388046</v>
      </c>
      <c r="L335" s="3">
        <f>H335-E335</f>
        <v>157755.5</v>
      </c>
      <c r="M335" s="3">
        <f>H335/E335*100</f>
        <v>116.9349505870936</v>
      </c>
    </row>
    <row r="336" spans="1:13" s="2" customFormat="1" ht="15.75" hidden="1">
      <c r="A336" s="103"/>
      <c r="B336" s="103"/>
      <c r="C336" s="100"/>
      <c r="D336" s="32"/>
      <c r="E336" s="3"/>
      <c r="F336" s="3"/>
      <c r="G336" s="3"/>
      <c r="H336" s="3"/>
      <c r="I336" s="3"/>
      <c r="J336" s="3"/>
      <c r="K336" s="3"/>
      <c r="L336" s="3"/>
      <c r="M336" s="3"/>
    </row>
    <row r="337" spans="1:13" s="2" customFormat="1" ht="8.25" customHeight="1">
      <c r="A337" s="103"/>
      <c r="B337" s="103"/>
      <c r="C337" s="100"/>
      <c r="D337" s="32"/>
      <c r="E337" s="3"/>
      <c r="F337" s="3"/>
      <c r="G337" s="3"/>
      <c r="H337" s="3"/>
      <c r="I337" s="3"/>
      <c r="J337" s="3"/>
      <c r="K337" s="3"/>
      <c r="L337" s="3"/>
      <c r="M337" s="3"/>
    </row>
    <row r="338" spans="1:13" s="2" customFormat="1" ht="20.25" customHeight="1">
      <c r="A338" s="104"/>
      <c r="B338" s="104"/>
      <c r="C338" s="101"/>
      <c r="D338" s="32" t="s">
        <v>88</v>
      </c>
      <c r="E338" s="4">
        <f>E20+E32+E41+E45+E58+E72+E87+E95+E104+E112+E120+E129+E138+E148+E156+E172+E180+E200+E216+E234+E246+E260+E272+E285+E290+E295+E301+E313+E331</f>
        <v>1196753.4</v>
      </c>
      <c r="F338" s="4">
        <f>F20+F32+F41+F45+F58+F72+F87+F95+F104+F112+F120+F129+F138+F148+F156+F172+F180+F200+F216+F234+F246+F260+F272+F285+F290+F295+F301+F313+F331+F333</f>
        <v>23571509.599999994</v>
      </c>
      <c r="G338" s="4">
        <f>G20+G32+G41+G45+G58+G72+G87+G95+G104+G112+G120+G129+G138+G148+G156+G172+G180+G200+G216+G234+G246+G260+G272+G285+G290+G295+G301+G313+G331+G333</f>
        <v>1238551.1</v>
      </c>
      <c r="H338" s="4">
        <f>H20+H32+H41+H45+H58+H72+H87+H95+H104+H112+H120+H129+H138+H148+H156+H172+H180+H200+H216+H234+H246+H260+H272+H285+H290+H295+H301+H313+H331</f>
        <v>1235374.2999999998</v>
      </c>
      <c r="I338" s="4">
        <f>H338-G338</f>
        <v>-3176.8000000002794</v>
      </c>
      <c r="J338" s="4">
        <f>H338/G338*100</f>
        <v>99.74350674752134</v>
      </c>
      <c r="K338" s="4">
        <f>H338/F338*100</f>
        <v>5.240963862577559</v>
      </c>
      <c r="L338" s="4">
        <f>H338-E338</f>
        <v>38620.89999999991</v>
      </c>
      <c r="M338" s="4">
        <f>H338/E338*100</f>
        <v>103.22713935886874</v>
      </c>
    </row>
    <row r="339" spans="1:10" ht="15.75">
      <c r="A339" s="25"/>
      <c r="B339" s="25"/>
      <c r="C339" s="49"/>
      <c r="D339" s="40"/>
      <c r="E339" s="40"/>
      <c r="F339" s="26"/>
      <c r="G339" s="26"/>
      <c r="H339" s="67"/>
      <c r="I339" s="60"/>
      <c r="J339" s="60"/>
    </row>
    <row r="340" spans="1:10" ht="15.75">
      <c r="A340" s="25"/>
      <c r="B340" s="25"/>
      <c r="C340" s="49"/>
      <c r="D340" s="35" t="s">
        <v>78</v>
      </c>
      <c r="E340" s="78"/>
      <c r="F340" s="75"/>
      <c r="G340" s="75"/>
      <c r="H340" s="76"/>
      <c r="I340" s="81"/>
      <c r="J340" s="81"/>
    </row>
    <row r="341" spans="1:10" ht="15.75" hidden="1">
      <c r="A341" s="25"/>
      <c r="B341" s="25"/>
      <c r="C341" s="49"/>
      <c r="D341" s="35"/>
      <c r="E341" s="77"/>
      <c r="F341" s="77"/>
      <c r="G341" s="77"/>
      <c r="H341" s="77"/>
      <c r="I341" s="81"/>
      <c r="J341" s="81"/>
    </row>
    <row r="342" spans="1:10" ht="15.75" customHeight="1" hidden="1">
      <c r="A342" s="82" t="s">
        <v>185</v>
      </c>
      <c r="B342" s="82"/>
      <c r="C342" s="82"/>
      <c r="D342" s="82"/>
      <c r="E342" s="82"/>
      <c r="F342" s="82"/>
      <c r="G342" s="82"/>
      <c r="H342" s="82"/>
      <c r="I342" s="82"/>
      <c r="J342" s="82"/>
    </row>
    <row r="343" spans="1:13" ht="15.75">
      <c r="A343" s="28"/>
      <c r="B343" s="27"/>
      <c r="C343" s="50"/>
      <c r="D343" s="36"/>
      <c r="E343" s="27"/>
      <c r="F343" s="27"/>
      <c r="G343" s="27"/>
      <c r="H343" s="62"/>
      <c r="J343" s="59"/>
      <c r="M343" s="59" t="s">
        <v>86</v>
      </c>
    </row>
    <row r="344" spans="1:13" ht="36" customHeight="1">
      <c r="A344" s="95" t="s">
        <v>0</v>
      </c>
      <c r="B344" s="97" t="s">
        <v>133</v>
      </c>
      <c r="C344" s="97" t="s">
        <v>1</v>
      </c>
      <c r="D344" s="97" t="s">
        <v>134</v>
      </c>
      <c r="E344" s="83" t="s">
        <v>187</v>
      </c>
      <c r="F344" s="85" t="s">
        <v>177</v>
      </c>
      <c r="G344" s="87" t="s">
        <v>176</v>
      </c>
      <c r="H344" s="79" t="s">
        <v>188</v>
      </c>
      <c r="I344" s="79" t="s">
        <v>189</v>
      </c>
      <c r="J344" s="79" t="s">
        <v>190</v>
      </c>
      <c r="K344" s="79" t="s">
        <v>191</v>
      </c>
      <c r="L344" s="79" t="s">
        <v>192</v>
      </c>
      <c r="M344" s="79" t="s">
        <v>193</v>
      </c>
    </row>
    <row r="345" spans="1:13" ht="58.5" customHeight="1">
      <c r="A345" s="96"/>
      <c r="B345" s="98"/>
      <c r="C345" s="98"/>
      <c r="D345" s="98"/>
      <c r="E345" s="84"/>
      <c r="F345" s="86"/>
      <c r="G345" s="88"/>
      <c r="H345" s="80"/>
      <c r="I345" s="80"/>
      <c r="J345" s="80"/>
      <c r="K345" s="80"/>
      <c r="L345" s="80"/>
      <c r="M345" s="80"/>
    </row>
    <row r="346" spans="1:13" s="2" customFormat="1" ht="20.25" customHeight="1">
      <c r="A346" s="89"/>
      <c r="B346" s="89"/>
      <c r="C346" s="43"/>
      <c r="D346" s="32" t="s">
        <v>79</v>
      </c>
      <c r="E346" s="3">
        <f>SUM(E360,E347:E355)</f>
        <v>857040.2</v>
      </c>
      <c r="F346" s="3">
        <f>SUM(F360,F347:F355)</f>
        <v>12665096.2</v>
      </c>
      <c r="G346" s="3">
        <f>SUM(G360,G347:G355)</f>
        <v>889401.0000000001</v>
      </c>
      <c r="H346" s="3">
        <f>SUM(H360,H347:H355)</f>
        <v>972588.2999999999</v>
      </c>
      <c r="I346" s="3">
        <f>H346-G346</f>
        <v>83187.29999999981</v>
      </c>
      <c r="J346" s="3">
        <f>H346/G346*100</f>
        <v>109.3531826476471</v>
      </c>
      <c r="K346" s="3">
        <f>H346/F346*100</f>
        <v>7.679280793777153</v>
      </c>
      <c r="L346" s="3">
        <f>H346-E346</f>
        <v>115548.09999999998</v>
      </c>
      <c r="M346" s="3">
        <f>H346/E346*100</f>
        <v>113.4822263879804</v>
      </c>
    </row>
    <row r="347" spans="1:13" ht="18.75" customHeight="1">
      <c r="A347" s="90"/>
      <c r="B347" s="90"/>
      <c r="C347" s="41" t="s">
        <v>54</v>
      </c>
      <c r="D347" s="21" t="s">
        <v>55</v>
      </c>
      <c r="E347" s="14">
        <f aca="true" t="shared" si="31" ref="E347:H354">SUMIF($C$6:$C$338,$C347,E$6:E$338)</f>
        <v>393533.7</v>
      </c>
      <c r="F347" s="14">
        <f t="shared" si="31"/>
        <v>7472582.1</v>
      </c>
      <c r="G347" s="14">
        <f t="shared" si="31"/>
        <v>413042.7</v>
      </c>
      <c r="H347" s="31">
        <f t="shared" si="31"/>
        <v>429451.4</v>
      </c>
      <c r="I347" s="14">
        <f aca="true" t="shared" si="32" ref="I347:I360">H347-G347</f>
        <v>16408.70000000001</v>
      </c>
      <c r="J347" s="14">
        <f aca="true" t="shared" si="33" ref="J347:J355">H347/G347*100</f>
        <v>103.97264011686929</v>
      </c>
      <c r="K347" s="14">
        <f aca="true" t="shared" si="34" ref="K347:K355">H347/F347*100</f>
        <v>5.747028192570812</v>
      </c>
      <c r="L347" s="14">
        <f aca="true" t="shared" si="35" ref="L347:L355">H347-E347</f>
        <v>35917.70000000001</v>
      </c>
      <c r="M347" s="14">
        <f aca="true" t="shared" si="36" ref="M347:M355">H347/E347*100</f>
        <v>109.12696930402657</v>
      </c>
    </row>
    <row r="348" spans="1:13" ht="31.5">
      <c r="A348" s="90"/>
      <c r="B348" s="90"/>
      <c r="C348" s="41" t="s">
        <v>129</v>
      </c>
      <c r="D348" s="23" t="s">
        <v>130</v>
      </c>
      <c r="E348" s="14">
        <f t="shared" si="31"/>
        <v>2033.8</v>
      </c>
      <c r="F348" s="14">
        <f t="shared" si="31"/>
        <v>48861.2</v>
      </c>
      <c r="G348" s="14">
        <f t="shared" si="31"/>
        <v>3198.2</v>
      </c>
      <c r="H348" s="31">
        <f t="shared" si="31"/>
        <v>3918.6</v>
      </c>
      <c r="I348" s="31">
        <f t="shared" si="32"/>
        <v>720.4000000000001</v>
      </c>
      <c r="J348" s="31">
        <f t="shared" si="33"/>
        <v>122.52517040835471</v>
      </c>
      <c r="K348" s="31">
        <f t="shared" si="34"/>
        <v>8.019860339082955</v>
      </c>
      <c r="L348" s="31">
        <f t="shared" si="35"/>
        <v>1884.8</v>
      </c>
      <c r="M348" s="31">
        <f t="shared" si="36"/>
        <v>192.67381256760743</v>
      </c>
    </row>
    <row r="349" spans="1:13" ht="18" customHeight="1">
      <c r="A349" s="90"/>
      <c r="B349" s="90"/>
      <c r="C349" s="41" t="s">
        <v>91</v>
      </c>
      <c r="D349" s="21" t="s">
        <v>90</v>
      </c>
      <c r="E349" s="14">
        <f t="shared" si="31"/>
        <v>110640.9</v>
      </c>
      <c r="F349" s="14">
        <f t="shared" si="31"/>
        <v>587942.7</v>
      </c>
      <c r="G349" s="14">
        <f t="shared" si="31"/>
        <v>111106.8</v>
      </c>
      <c r="H349" s="31">
        <f t="shared" si="31"/>
        <v>109202.8</v>
      </c>
      <c r="I349" s="14">
        <f t="shared" si="32"/>
        <v>-1904</v>
      </c>
      <c r="J349" s="14">
        <f t="shared" si="33"/>
        <v>98.28633350974017</v>
      </c>
      <c r="K349" s="14">
        <f t="shared" si="34"/>
        <v>18.573714751454524</v>
      </c>
      <c r="L349" s="14">
        <f t="shared" si="35"/>
        <v>-1438.0999999999913</v>
      </c>
      <c r="M349" s="14">
        <f t="shared" si="36"/>
        <v>98.70020941622855</v>
      </c>
    </row>
    <row r="350" spans="1:13" ht="18" customHeight="1">
      <c r="A350" s="90"/>
      <c r="B350" s="90"/>
      <c r="C350" s="41" t="s">
        <v>92</v>
      </c>
      <c r="D350" s="21" t="s">
        <v>63</v>
      </c>
      <c r="E350" s="14">
        <f t="shared" si="31"/>
        <v>27.2</v>
      </c>
      <c r="F350" s="14">
        <f t="shared" si="31"/>
        <v>2357.6</v>
      </c>
      <c r="G350" s="14">
        <f t="shared" si="31"/>
        <v>30</v>
      </c>
      <c r="H350" s="14">
        <f t="shared" si="31"/>
        <v>330.7</v>
      </c>
      <c r="I350" s="14">
        <f t="shared" si="32"/>
        <v>300.7</v>
      </c>
      <c r="J350" s="14">
        <f t="shared" si="33"/>
        <v>1102.3333333333333</v>
      </c>
      <c r="K350" s="14">
        <f t="shared" si="34"/>
        <v>14.026976586359009</v>
      </c>
      <c r="L350" s="14">
        <f t="shared" si="35"/>
        <v>303.5</v>
      </c>
      <c r="M350" s="14">
        <f t="shared" si="36"/>
        <v>1215.8088235294117</v>
      </c>
    </row>
    <row r="351" spans="1:13" ht="31.5">
      <c r="A351" s="90"/>
      <c r="B351" s="90"/>
      <c r="C351" s="41" t="s">
        <v>121</v>
      </c>
      <c r="D351" s="22" t="s">
        <v>122</v>
      </c>
      <c r="E351" s="14">
        <f t="shared" si="31"/>
        <v>1518.4</v>
      </c>
      <c r="F351" s="14">
        <f t="shared" si="31"/>
        <v>23881.8</v>
      </c>
      <c r="G351" s="14">
        <f t="shared" si="31"/>
        <v>1508.7</v>
      </c>
      <c r="H351" s="14">
        <f t="shared" si="31"/>
        <v>2149.8</v>
      </c>
      <c r="I351" s="14">
        <f t="shared" si="32"/>
        <v>641.1000000000001</v>
      </c>
      <c r="J351" s="14">
        <f t="shared" si="33"/>
        <v>142.4935374826009</v>
      </c>
      <c r="K351" s="14">
        <f t="shared" si="34"/>
        <v>9.001834032610608</v>
      </c>
      <c r="L351" s="14">
        <f t="shared" si="35"/>
        <v>631.4000000000001</v>
      </c>
      <c r="M351" s="14">
        <f t="shared" si="36"/>
        <v>141.5832455216017</v>
      </c>
    </row>
    <row r="352" spans="1:13" ht="18" customHeight="1">
      <c r="A352" s="90"/>
      <c r="B352" s="90"/>
      <c r="C352" s="41" t="s">
        <v>73</v>
      </c>
      <c r="D352" s="21" t="s">
        <v>74</v>
      </c>
      <c r="E352" s="14">
        <f t="shared" si="31"/>
        <v>4768.8</v>
      </c>
      <c r="F352" s="14">
        <f t="shared" si="31"/>
        <v>338916.1</v>
      </c>
      <c r="G352" s="14">
        <f t="shared" si="31"/>
        <v>12000</v>
      </c>
      <c r="H352" s="14">
        <f t="shared" si="31"/>
        <v>12365.7</v>
      </c>
      <c r="I352" s="14">
        <f t="shared" si="32"/>
        <v>365.7000000000007</v>
      </c>
      <c r="J352" s="14">
        <f t="shared" si="33"/>
        <v>103.0475</v>
      </c>
      <c r="K352" s="14">
        <f t="shared" si="34"/>
        <v>3.6486021171611505</v>
      </c>
      <c r="L352" s="14">
        <f t="shared" si="35"/>
        <v>7596.900000000001</v>
      </c>
      <c r="M352" s="14">
        <f t="shared" si="36"/>
        <v>259.304227478611</v>
      </c>
    </row>
    <row r="353" spans="1:13" ht="18" customHeight="1">
      <c r="A353" s="90"/>
      <c r="B353" s="90"/>
      <c r="C353" s="41" t="s">
        <v>51</v>
      </c>
      <c r="D353" s="21" t="s">
        <v>52</v>
      </c>
      <c r="E353" s="14">
        <f t="shared" si="31"/>
        <v>37326.1</v>
      </c>
      <c r="F353" s="14">
        <f t="shared" si="31"/>
        <v>1248459.2</v>
      </c>
      <c r="G353" s="14">
        <f t="shared" si="31"/>
        <v>75100</v>
      </c>
      <c r="H353" s="14">
        <f t="shared" si="31"/>
        <v>69647.2</v>
      </c>
      <c r="I353" s="14">
        <f t="shared" si="32"/>
        <v>-5452.800000000003</v>
      </c>
      <c r="J353" s="14">
        <f t="shared" si="33"/>
        <v>92.73928095872171</v>
      </c>
      <c r="K353" s="14">
        <f t="shared" si="34"/>
        <v>5.5786524701808435</v>
      </c>
      <c r="L353" s="14">
        <f t="shared" si="35"/>
        <v>32321.1</v>
      </c>
      <c r="M353" s="14">
        <f t="shared" si="36"/>
        <v>186.5911520357069</v>
      </c>
    </row>
    <row r="354" spans="1:13" ht="18" customHeight="1">
      <c r="A354" s="90"/>
      <c r="B354" s="90"/>
      <c r="C354" s="41" t="s">
        <v>75</v>
      </c>
      <c r="D354" s="21" t="s">
        <v>76</v>
      </c>
      <c r="E354" s="14">
        <f t="shared" si="31"/>
        <v>296910.6</v>
      </c>
      <c r="F354" s="14">
        <f t="shared" si="31"/>
        <v>2734629.5</v>
      </c>
      <c r="G354" s="14">
        <f t="shared" si="31"/>
        <v>262954.7</v>
      </c>
      <c r="H354" s="14">
        <f t="shared" si="31"/>
        <v>334845.7</v>
      </c>
      <c r="I354" s="14">
        <f t="shared" si="32"/>
        <v>71891</v>
      </c>
      <c r="J354" s="14">
        <f t="shared" si="33"/>
        <v>127.33969006828933</v>
      </c>
      <c r="K354" s="14">
        <f t="shared" si="34"/>
        <v>12.244645938325466</v>
      </c>
      <c r="L354" s="14">
        <f t="shared" si="35"/>
        <v>37935.100000000035</v>
      </c>
      <c r="M354" s="14">
        <f t="shared" si="36"/>
        <v>112.77660683047357</v>
      </c>
    </row>
    <row r="355" spans="1:13" ht="18" customHeight="1">
      <c r="A355" s="90"/>
      <c r="B355" s="90"/>
      <c r="C355" s="41" t="s">
        <v>80</v>
      </c>
      <c r="D355" s="21" t="s">
        <v>81</v>
      </c>
      <c r="E355" s="14">
        <f>SUM(E356:E359)</f>
        <v>10280.699999999999</v>
      </c>
      <c r="F355" s="14">
        <f>SUM(F356:F359)</f>
        <v>207466</v>
      </c>
      <c r="G355" s="14">
        <f>SUM(G356:G359)</f>
        <v>10459.9</v>
      </c>
      <c r="H355" s="31">
        <f>SUM(H356:H359)</f>
        <v>10676.399999999998</v>
      </c>
      <c r="I355" s="14">
        <f t="shared" si="32"/>
        <v>216.49999999999818</v>
      </c>
      <c r="J355" s="14">
        <f t="shared" si="33"/>
        <v>102.06980946280555</v>
      </c>
      <c r="K355" s="14">
        <f t="shared" si="34"/>
        <v>5.146096227815641</v>
      </c>
      <c r="L355" s="14">
        <f t="shared" si="35"/>
        <v>395.6999999999989</v>
      </c>
      <c r="M355" s="14">
        <f t="shared" si="36"/>
        <v>103.84895970118765</v>
      </c>
    </row>
    <row r="356" spans="1:13" ht="15.75" hidden="1">
      <c r="A356" s="90"/>
      <c r="B356" s="90"/>
      <c r="C356" s="41" t="s">
        <v>57</v>
      </c>
      <c r="D356" s="21" t="s">
        <v>58</v>
      </c>
      <c r="E356" s="14">
        <f aca="true" t="shared" si="37" ref="E356:H360">SUMIF($C$6:$C$338,$C356,E$6:E$338)</f>
        <v>10219</v>
      </c>
      <c r="F356" s="14">
        <f t="shared" si="37"/>
        <v>205086.8</v>
      </c>
      <c r="G356" s="14">
        <f t="shared" si="37"/>
        <v>10392</v>
      </c>
      <c r="H356" s="14">
        <f t="shared" si="37"/>
        <v>10595.3</v>
      </c>
      <c r="I356" s="14">
        <f t="shared" si="32"/>
        <v>203.29999999999927</v>
      </c>
      <c r="J356" s="14">
        <f aca="true" t="shared" si="38" ref="J356:J363">H356/G356*100</f>
        <v>101.95631254811393</v>
      </c>
      <c r="K356" s="14">
        <f aca="true" t="shared" si="39" ref="K356:K363">H356/F356*100</f>
        <v>5.166251557876957</v>
      </c>
      <c r="L356" s="14">
        <f aca="true" t="shared" si="40" ref="L356:L362">H356-E356</f>
        <v>376.2999999999993</v>
      </c>
      <c r="M356" s="14">
        <f aca="true" t="shared" si="41" ref="M356:M362">H356/E356*100</f>
        <v>103.68235639495057</v>
      </c>
    </row>
    <row r="357" spans="1:13" ht="110.25" hidden="1">
      <c r="A357" s="90"/>
      <c r="B357" s="90"/>
      <c r="C357" s="42" t="s">
        <v>27</v>
      </c>
      <c r="D357" s="22" t="s">
        <v>28</v>
      </c>
      <c r="E357" s="14">
        <f t="shared" si="37"/>
        <v>43.9</v>
      </c>
      <c r="F357" s="14">
        <f t="shared" si="37"/>
        <v>617</v>
      </c>
      <c r="G357" s="14">
        <f t="shared" si="37"/>
        <v>46.9</v>
      </c>
      <c r="H357" s="31">
        <f t="shared" si="37"/>
        <v>44.3</v>
      </c>
      <c r="I357" s="14">
        <f t="shared" si="32"/>
        <v>-2.6000000000000014</v>
      </c>
      <c r="J357" s="14">
        <f t="shared" si="38"/>
        <v>94.45628997867803</v>
      </c>
      <c r="K357" s="14">
        <f t="shared" si="39"/>
        <v>7.179902755267423</v>
      </c>
      <c r="L357" s="14">
        <f t="shared" si="40"/>
        <v>0.3999999999999986</v>
      </c>
      <c r="M357" s="14">
        <f t="shared" si="41"/>
        <v>100.91116173120729</v>
      </c>
    </row>
    <row r="358" spans="1:13" ht="31.5" customHeight="1" hidden="1">
      <c r="A358" s="90"/>
      <c r="B358" s="90"/>
      <c r="C358" s="41" t="s">
        <v>59</v>
      </c>
      <c r="D358" s="21" t="s">
        <v>60</v>
      </c>
      <c r="E358" s="14">
        <f t="shared" si="37"/>
        <v>5</v>
      </c>
      <c r="F358" s="14">
        <f t="shared" si="37"/>
        <v>215</v>
      </c>
      <c r="G358" s="14">
        <f t="shared" si="37"/>
        <v>5</v>
      </c>
      <c r="H358" s="14">
        <f t="shared" si="37"/>
        <v>0</v>
      </c>
      <c r="I358" s="14">
        <f t="shared" si="32"/>
        <v>-5</v>
      </c>
      <c r="J358" s="14">
        <f t="shared" si="38"/>
        <v>0</v>
      </c>
      <c r="K358" s="14">
        <f t="shared" si="39"/>
        <v>0</v>
      </c>
      <c r="L358" s="14">
        <f t="shared" si="40"/>
        <v>-5</v>
      </c>
      <c r="M358" s="14">
        <f t="shared" si="41"/>
        <v>0</v>
      </c>
    </row>
    <row r="359" spans="1:13" ht="94.5" hidden="1">
      <c r="A359" s="90"/>
      <c r="B359" s="90"/>
      <c r="C359" s="41" t="s">
        <v>125</v>
      </c>
      <c r="D359" s="22" t="s">
        <v>126</v>
      </c>
      <c r="E359" s="14">
        <f t="shared" si="37"/>
        <v>12.8</v>
      </c>
      <c r="F359" s="14">
        <f t="shared" si="37"/>
        <v>1547.2</v>
      </c>
      <c r="G359" s="14">
        <f t="shared" si="37"/>
        <v>16</v>
      </c>
      <c r="H359" s="14">
        <f t="shared" si="37"/>
        <v>36.8</v>
      </c>
      <c r="I359" s="14">
        <f t="shared" si="32"/>
        <v>20.799999999999997</v>
      </c>
      <c r="J359" s="14">
        <f t="shared" si="38"/>
        <v>229.99999999999997</v>
      </c>
      <c r="K359" s="14">
        <f t="shared" si="39"/>
        <v>2.3784901758014474</v>
      </c>
      <c r="L359" s="14">
        <f t="shared" si="40"/>
        <v>23.999999999999996</v>
      </c>
      <c r="M359" s="14">
        <f t="shared" si="41"/>
        <v>287.49999999999994</v>
      </c>
    </row>
    <row r="360" spans="1:13" ht="15.75" customHeight="1" hidden="1">
      <c r="A360" s="90"/>
      <c r="B360" s="90"/>
      <c r="C360" s="41" t="s">
        <v>29</v>
      </c>
      <c r="D360" s="21" t="s">
        <v>30</v>
      </c>
      <c r="E360" s="14">
        <f t="shared" si="37"/>
        <v>0</v>
      </c>
      <c r="F360" s="14">
        <f t="shared" si="37"/>
        <v>0</v>
      </c>
      <c r="G360" s="14">
        <f t="shared" si="37"/>
        <v>0</v>
      </c>
      <c r="H360" s="31">
        <f t="shared" si="37"/>
        <v>0</v>
      </c>
      <c r="I360" s="14">
        <f t="shared" si="32"/>
        <v>0</v>
      </c>
      <c r="J360" s="14"/>
      <c r="K360" s="14"/>
      <c r="L360" s="14">
        <f t="shared" si="40"/>
        <v>0</v>
      </c>
      <c r="M360" s="14" t="e">
        <f t="shared" si="41"/>
        <v>#DIV/0!</v>
      </c>
    </row>
    <row r="361" spans="1:13" s="2" customFormat="1" ht="20.25" customHeight="1">
      <c r="A361" s="90"/>
      <c r="B361" s="90"/>
      <c r="C361" s="43"/>
      <c r="D361" s="32" t="s">
        <v>82</v>
      </c>
      <c r="E361" s="3">
        <f>SUM(E362:E386)</f>
        <v>74497.79999999999</v>
      </c>
      <c r="F361" s="3">
        <f>SUM(F362:F386)</f>
        <v>2016375.5000000002</v>
      </c>
      <c r="G361" s="3">
        <f>SUM(G362:G386)</f>
        <v>74824.8</v>
      </c>
      <c r="H361" s="3">
        <f>SUM(H362:H386)</f>
        <v>116705.2</v>
      </c>
      <c r="I361" s="3">
        <f aca="true" t="shared" si="42" ref="I361:I369">H361-G361</f>
        <v>41880.399999999994</v>
      </c>
      <c r="J361" s="3">
        <f t="shared" si="38"/>
        <v>155.9712822486662</v>
      </c>
      <c r="K361" s="3">
        <f t="shared" si="39"/>
        <v>5.787870364423689</v>
      </c>
      <c r="L361" s="3">
        <f t="shared" si="40"/>
        <v>42207.40000000001</v>
      </c>
      <c r="M361" s="3">
        <f t="shared" si="41"/>
        <v>156.65590124809057</v>
      </c>
    </row>
    <row r="362" spans="1:13" ht="15.75" customHeight="1" hidden="1">
      <c r="A362" s="90"/>
      <c r="B362" s="90"/>
      <c r="C362" s="41" t="s">
        <v>3</v>
      </c>
      <c r="D362" s="21" t="s">
        <v>4</v>
      </c>
      <c r="E362" s="14">
        <f aca="true" t="shared" si="43" ref="E362:H386">SUMIF($C$6:$C$338,$C362,E$6:E$338)</f>
        <v>0</v>
      </c>
      <c r="F362" s="14">
        <f t="shared" si="43"/>
        <v>890.8</v>
      </c>
      <c r="G362" s="14">
        <f t="shared" si="43"/>
        <v>0</v>
      </c>
      <c r="H362" s="31">
        <f t="shared" si="43"/>
        <v>0</v>
      </c>
      <c r="I362" s="31">
        <f t="shared" si="42"/>
        <v>0</v>
      </c>
      <c r="J362" s="31" t="e">
        <f t="shared" si="38"/>
        <v>#DIV/0!</v>
      </c>
      <c r="K362" s="31">
        <f t="shared" si="39"/>
        <v>0</v>
      </c>
      <c r="L362" s="31">
        <f t="shared" si="40"/>
        <v>0</v>
      </c>
      <c r="M362" s="31" t="e">
        <f t="shared" si="41"/>
        <v>#DIV/0!</v>
      </c>
    </row>
    <row r="363" spans="1:13" ht="63">
      <c r="A363" s="90"/>
      <c r="B363" s="90"/>
      <c r="C363" s="44" t="s">
        <v>110</v>
      </c>
      <c r="D363" s="21" t="s">
        <v>5</v>
      </c>
      <c r="E363" s="14">
        <f t="shared" si="43"/>
        <v>10805</v>
      </c>
      <c r="F363" s="14">
        <f t="shared" si="43"/>
        <v>587242.7</v>
      </c>
      <c r="G363" s="14">
        <f t="shared" si="43"/>
        <v>5475.8</v>
      </c>
      <c r="H363" s="14">
        <f t="shared" si="43"/>
        <v>8600.8</v>
      </c>
      <c r="I363" s="31">
        <f t="shared" si="42"/>
        <v>3124.999999999999</v>
      </c>
      <c r="J363" s="31">
        <f t="shared" si="38"/>
        <v>157.06928667957192</v>
      </c>
      <c r="K363" s="31">
        <f t="shared" si="39"/>
        <v>1.4646073931612942</v>
      </c>
      <c r="L363" s="31">
        <f aca="true" t="shared" si="44" ref="L363:L369">H363-E363</f>
        <v>-2204.2000000000007</v>
      </c>
      <c r="M363" s="31">
        <f>H363/E363*100</f>
        <v>79.60018509949097</v>
      </c>
    </row>
    <row r="364" spans="1:13" ht="31.5">
      <c r="A364" s="90"/>
      <c r="B364" s="90"/>
      <c r="C364" s="41" t="s">
        <v>71</v>
      </c>
      <c r="D364" s="21" t="s">
        <v>72</v>
      </c>
      <c r="E364" s="14">
        <f t="shared" si="43"/>
        <v>828.7</v>
      </c>
      <c r="F364" s="14">
        <f t="shared" si="43"/>
        <v>57823</v>
      </c>
      <c r="G364" s="14">
        <f t="shared" si="43"/>
        <v>786.6</v>
      </c>
      <c r="H364" s="31">
        <f t="shared" si="43"/>
        <v>1221.2</v>
      </c>
      <c r="I364" s="14">
        <f t="shared" si="42"/>
        <v>434.6</v>
      </c>
      <c r="J364" s="14">
        <f>H364/G364*100</f>
        <v>155.2504449529621</v>
      </c>
      <c r="K364" s="14">
        <f>H364/F364*100</f>
        <v>2.1119623679158814</v>
      </c>
      <c r="L364" s="14">
        <f t="shared" si="44"/>
        <v>392.5</v>
      </c>
      <c r="M364" s="14">
        <f>H364/E364*100</f>
        <v>147.36334017135272</v>
      </c>
    </row>
    <row r="365" spans="1:13" ht="18" customHeight="1">
      <c r="A365" s="90"/>
      <c r="B365" s="90"/>
      <c r="C365" s="41" t="s">
        <v>6</v>
      </c>
      <c r="D365" s="21" t="s">
        <v>61</v>
      </c>
      <c r="E365" s="14">
        <f t="shared" si="43"/>
        <v>109.2</v>
      </c>
      <c r="F365" s="14">
        <f t="shared" si="43"/>
        <v>3214.3</v>
      </c>
      <c r="G365" s="14">
        <f t="shared" si="43"/>
        <v>251.20000000000002</v>
      </c>
      <c r="H365" s="31">
        <f t="shared" si="43"/>
        <v>144.29999999999998</v>
      </c>
      <c r="I365" s="14">
        <f t="shared" si="42"/>
        <v>-106.90000000000003</v>
      </c>
      <c r="J365" s="14">
        <f>H365/G365*100</f>
        <v>57.444267515923556</v>
      </c>
      <c r="K365" s="14">
        <f>H365/F365*100</f>
        <v>4.489313380829418</v>
      </c>
      <c r="L365" s="14">
        <f t="shared" si="44"/>
        <v>35.09999999999998</v>
      </c>
      <c r="M365" s="14">
        <f>H365/E365*100</f>
        <v>132.1428571428571</v>
      </c>
    </row>
    <row r="366" spans="1:13" ht="47.25">
      <c r="A366" s="90"/>
      <c r="B366" s="90"/>
      <c r="C366" s="41" t="s">
        <v>123</v>
      </c>
      <c r="D366" s="22" t="s">
        <v>124</v>
      </c>
      <c r="E366" s="14">
        <f t="shared" si="43"/>
        <v>6639.7</v>
      </c>
      <c r="F366" s="14">
        <f t="shared" si="43"/>
        <v>103786.3</v>
      </c>
      <c r="G366" s="14">
        <f t="shared" si="43"/>
        <v>6000</v>
      </c>
      <c r="H366" s="14">
        <f t="shared" si="43"/>
        <v>27316.4</v>
      </c>
      <c r="I366" s="14">
        <f t="shared" si="42"/>
        <v>21316.4</v>
      </c>
      <c r="J366" s="14">
        <f>H366/G366*100</f>
        <v>455.2733333333333</v>
      </c>
      <c r="K366" s="14">
        <f>H366/F366*100</f>
        <v>26.31985146401789</v>
      </c>
      <c r="L366" s="14">
        <f t="shared" si="44"/>
        <v>20676.7</v>
      </c>
      <c r="M366" s="14">
        <f>H366/E366*100</f>
        <v>411.41015407322624</v>
      </c>
    </row>
    <row r="367" spans="1:13" ht="78.75">
      <c r="A367" s="90"/>
      <c r="B367" s="90"/>
      <c r="C367" s="41" t="s">
        <v>172</v>
      </c>
      <c r="D367" s="15" t="s">
        <v>171</v>
      </c>
      <c r="E367" s="14">
        <f t="shared" si="43"/>
        <v>0</v>
      </c>
      <c r="F367" s="14">
        <f t="shared" si="43"/>
        <v>41137.1</v>
      </c>
      <c r="G367" s="14">
        <f t="shared" si="43"/>
        <v>1500</v>
      </c>
      <c r="H367" s="31">
        <f t="shared" si="43"/>
        <v>2612.3</v>
      </c>
      <c r="I367" s="14">
        <f t="shared" si="42"/>
        <v>1112.3000000000002</v>
      </c>
      <c r="J367" s="14">
        <f>H367/G367*100</f>
        <v>174.15333333333334</v>
      </c>
      <c r="K367" s="14">
        <f>H367/F367*100</f>
        <v>6.3502288688313</v>
      </c>
      <c r="L367" s="14">
        <f t="shared" si="44"/>
        <v>2612.3</v>
      </c>
      <c r="M367" s="14"/>
    </row>
    <row r="368" spans="1:13" ht="112.5" customHeight="1">
      <c r="A368" s="90"/>
      <c r="B368" s="90"/>
      <c r="C368" s="41" t="s">
        <v>165</v>
      </c>
      <c r="D368" s="21" t="s">
        <v>164</v>
      </c>
      <c r="E368" s="14">
        <f t="shared" si="43"/>
        <v>132.8</v>
      </c>
      <c r="F368" s="14">
        <f t="shared" si="43"/>
        <v>1351.3</v>
      </c>
      <c r="G368" s="14">
        <f t="shared" si="43"/>
        <v>67.6</v>
      </c>
      <c r="H368" s="31">
        <f t="shared" si="43"/>
        <v>28.7</v>
      </c>
      <c r="I368" s="31">
        <f t="shared" si="42"/>
        <v>-38.89999999999999</v>
      </c>
      <c r="J368" s="31">
        <f>H368/G368*100</f>
        <v>42.455621301775146</v>
      </c>
      <c r="K368" s="31">
        <f>H368/F368*100</f>
        <v>2.123880707466884</v>
      </c>
      <c r="L368" s="31">
        <f t="shared" si="44"/>
        <v>-104.10000000000001</v>
      </c>
      <c r="M368" s="31">
        <f>H368/E368*100</f>
        <v>21.611445783132528</v>
      </c>
    </row>
    <row r="369" spans="1:13" ht="94.5" customHeight="1" hidden="1">
      <c r="A369" s="90"/>
      <c r="B369" s="90"/>
      <c r="C369" s="41" t="s">
        <v>169</v>
      </c>
      <c r="D369" s="21" t="s">
        <v>168</v>
      </c>
      <c r="E369" s="14">
        <f t="shared" si="43"/>
        <v>0</v>
      </c>
      <c r="F369" s="14">
        <f t="shared" si="43"/>
        <v>111.1</v>
      </c>
      <c r="G369" s="14">
        <f t="shared" si="43"/>
        <v>0</v>
      </c>
      <c r="H369" s="14">
        <f t="shared" si="43"/>
        <v>0</v>
      </c>
      <c r="I369" s="14">
        <f t="shared" si="42"/>
        <v>0</v>
      </c>
      <c r="J369" s="14"/>
      <c r="K369" s="14"/>
      <c r="L369" s="14">
        <f t="shared" si="44"/>
        <v>0</v>
      </c>
      <c r="M369" s="14" t="e">
        <f>H369/E369*100</f>
        <v>#DIV/0!</v>
      </c>
    </row>
    <row r="370" spans="1:13" ht="31.5" customHeight="1" hidden="1">
      <c r="A370" s="90"/>
      <c r="B370" s="90"/>
      <c r="C370" s="41" t="s">
        <v>8</v>
      </c>
      <c r="D370" s="21" t="s">
        <v>9</v>
      </c>
      <c r="E370" s="14">
        <f t="shared" si="43"/>
        <v>0</v>
      </c>
      <c r="F370" s="14">
        <f t="shared" si="43"/>
        <v>20678.7</v>
      </c>
      <c r="G370" s="14">
        <f t="shared" si="43"/>
        <v>0</v>
      </c>
      <c r="H370" s="31">
        <f t="shared" si="43"/>
        <v>0</v>
      </c>
      <c r="I370" s="14">
        <f aca="true" t="shared" si="45" ref="I370:I386">H370-G370</f>
        <v>0</v>
      </c>
      <c r="J370" s="14" t="e">
        <f aca="true" t="shared" si="46" ref="J370:J375">H370/G370*100</f>
        <v>#DIV/0!</v>
      </c>
      <c r="K370" s="14">
        <f aca="true" t="shared" si="47" ref="K370:K375">H370/F370*100</f>
        <v>0</v>
      </c>
      <c r="L370" s="14">
        <f aca="true" t="shared" si="48" ref="L370:L386">H370-E370</f>
        <v>0</v>
      </c>
      <c r="M370" s="14" t="e">
        <f aca="true" t="shared" si="49" ref="M370:M386">H370/E370*100</f>
        <v>#DIV/0!</v>
      </c>
    </row>
    <row r="371" spans="1:13" ht="78.75">
      <c r="A371" s="90"/>
      <c r="B371" s="90"/>
      <c r="C371" s="44" t="s">
        <v>10</v>
      </c>
      <c r="D371" s="22" t="s">
        <v>83</v>
      </c>
      <c r="E371" s="14">
        <f t="shared" si="43"/>
        <v>8826.4</v>
      </c>
      <c r="F371" s="14">
        <f t="shared" si="43"/>
        <v>101656.9</v>
      </c>
      <c r="G371" s="14">
        <f t="shared" si="43"/>
        <v>7929.2</v>
      </c>
      <c r="H371" s="14">
        <f t="shared" si="43"/>
        <v>7194.8</v>
      </c>
      <c r="I371" s="14">
        <f t="shared" si="45"/>
        <v>-734.3999999999996</v>
      </c>
      <c r="J371" s="14">
        <f t="shared" si="46"/>
        <v>90.73803157947839</v>
      </c>
      <c r="K371" s="14">
        <f t="shared" si="47"/>
        <v>7.077532366224035</v>
      </c>
      <c r="L371" s="14">
        <f t="shared" si="48"/>
        <v>-1631.5999999999995</v>
      </c>
      <c r="M371" s="14">
        <f t="shared" si="49"/>
        <v>81.51454726728905</v>
      </c>
    </row>
    <row r="372" spans="1:13" ht="17.25" customHeight="1">
      <c r="A372" s="90"/>
      <c r="B372" s="90"/>
      <c r="C372" s="41" t="s">
        <v>33</v>
      </c>
      <c r="D372" s="21" t="s">
        <v>34</v>
      </c>
      <c r="E372" s="14">
        <f t="shared" si="43"/>
        <v>2715.6</v>
      </c>
      <c r="F372" s="14">
        <f t="shared" si="43"/>
        <v>8185.6</v>
      </c>
      <c r="G372" s="14">
        <f t="shared" si="43"/>
        <v>0</v>
      </c>
      <c r="H372" s="31">
        <f t="shared" si="43"/>
        <v>149.8</v>
      </c>
      <c r="I372" s="14">
        <f t="shared" si="45"/>
        <v>149.8</v>
      </c>
      <c r="J372" s="14"/>
      <c r="K372" s="14">
        <f t="shared" si="47"/>
        <v>1.8300430023455827</v>
      </c>
      <c r="L372" s="14">
        <f t="shared" si="48"/>
        <v>-2565.7999999999997</v>
      </c>
      <c r="M372" s="14">
        <f t="shared" si="49"/>
        <v>5.516276329356312</v>
      </c>
    </row>
    <row r="373" spans="1:13" ht="17.25" customHeight="1">
      <c r="A373" s="90"/>
      <c r="B373" s="90"/>
      <c r="C373" s="41" t="s">
        <v>136</v>
      </c>
      <c r="D373" s="21" t="s">
        <v>137</v>
      </c>
      <c r="E373" s="14">
        <f t="shared" si="43"/>
        <v>2.7</v>
      </c>
      <c r="F373" s="14">
        <f t="shared" si="43"/>
        <v>19</v>
      </c>
      <c r="G373" s="14">
        <f t="shared" si="43"/>
        <v>0</v>
      </c>
      <c r="H373" s="14">
        <f t="shared" si="43"/>
        <v>0.5</v>
      </c>
      <c r="I373" s="14">
        <f t="shared" si="45"/>
        <v>0.5</v>
      </c>
      <c r="J373" s="14"/>
      <c r="K373" s="14">
        <f t="shared" si="47"/>
        <v>2.631578947368421</v>
      </c>
      <c r="L373" s="14">
        <f t="shared" si="48"/>
        <v>-2.2</v>
      </c>
      <c r="M373" s="14">
        <f t="shared" si="49"/>
        <v>18.51851851851852</v>
      </c>
    </row>
    <row r="374" spans="1:13" ht="63" customHeight="1" hidden="1">
      <c r="A374" s="90"/>
      <c r="B374" s="90"/>
      <c r="C374" s="41" t="s">
        <v>162</v>
      </c>
      <c r="D374" s="21" t="s">
        <v>163</v>
      </c>
      <c r="E374" s="14">
        <f t="shared" si="43"/>
        <v>0</v>
      </c>
      <c r="F374" s="14">
        <f t="shared" si="43"/>
        <v>35</v>
      </c>
      <c r="G374" s="14">
        <f t="shared" si="43"/>
        <v>0</v>
      </c>
      <c r="H374" s="31">
        <f t="shared" si="43"/>
        <v>0</v>
      </c>
      <c r="I374" s="14">
        <f t="shared" si="45"/>
        <v>0</v>
      </c>
      <c r="J374" s="14" t="e">
        <f t="shared" si="46"/>
        <v>#DIV/0!</v>
      </c>
      <c r="K374" s="14">
        <f t="shared" si="47"/>
        <v>0</v>
      </c>
      <c r="L374" s="14">
        <f t="shared" si="48"/>
        <v>0</v>
      </c>
      <c r="M374" s="14" t="e">
        <f t="shared" si="49"/>
        <v>#DIV/0!</v>
      </c>
    </row>
    <row r="375" spans="1:13" ht="31.5">
      <c r="A375" s="90"/>
      <c r="B375" s="90"/>
      <c r="C375" s="41" t="s">
        <v>105</v>
      </c>
      <c r="D375" s="22" t="s">
        <v>106</v>
      </c>
      <c r="E375" s="14">
        <f t="shared" si="43"/>
        <v>167.5</v>
      </c>
      <c r="F375" s="14">
        <f t="shared" si="43"/>
        <v>2498.7</v>
      </c>
      <c r="G375" s="14">
        <f t="shared" si="43"/>
        <v>81.9</v>
      </c>
      <c r="H375" s="31">
        <f t="shared" si="43"/>
        <v>176.8</v>
      </c>
      <c r="I375" s="14">
        <f aca="true" t="shared" si="50" ref="I375:I383">H375-G375</f>
        <v>94.9</v>
      </c>
      <c r="J375" s="14">
        <f t="shared" si="46"/>
        <v>215.87301587301587</v>
      </c>
      <c r="K375" s="14">
        <f t="shared" si="47"/>
        <v>7.0756793532636975</v>
      </c>
      <c r="L375" s="14">
        <f aca="true" t="shared" si="51" ref="L375:L383">H375-E375</f>
        <v>9.300000000000011</v>
      </c>
      <c r="M375" s="14">
        <f aca="true" t="shared" si="52" ref="M375:M383">H375/E375*100</f>
        <v>105.55223880597015</v>
      </c>
    </row>
    <row r="376" spans="1:13" ht="47.25">
      <c r="A376" s="90"/>
      <c r="B376" s="90"/>
      <c r="C376" s="41" t="s">
        <v>111</v>
      </c>
      <c r="D376" s="21" t="s">
        <v>112</v>
      </c>
      <c r="E376" s="14">
        <f t="shared" si="43"/>
        <v>193.3</v>
      </c>
      <c r="F376" s="14">
        <f t="shared" si="43"/>
        <v>0</v>
      </c>
      <c r="G376" s="14">
        <f t="shared" si="43"/>
        <v>0</v>
      </c>
      <c r="H376" s="31">
        <f t="shared" si="43"/>
        <v>284</v>
      </c>
      <c r="I376" s="14">
        <f t="shared" si="50"/>
        <v>284</v>
      </c>
      <c r="J376" s="14"/>
      <c r="K376" s="14"/>
      <c r="L376" s="14">
        <f>H376-E376</f>
        <v>90.69999999999999</v>
      </c>
      <c r="M376" s="14">
        <f>H376/E376*100</f>
        <v>146.92188308329023</v>
      </c>
    </row>
    <row r="377" spans="1:13" ht="31.5">
      <c r="A377" s="90"/>
      <c r="B377" s="90"/>
      <c r="C377" s="41" t="s">
        <v>103</v>
      </c>
      <c r="D377" s="21" t="s">
        <v>104</v>
      </c>
      <c r="E377" s="14">
        <f t="shared" si="43"/>
        <v>1144.6</v>
      </c>
      <c r="F377" s="14">
        <f t="shared" si="43"/>
        <v>358252.19999999995</v>
      </c>
      <c r="G377" s="14">
        <f t="shared" si="43"/>
        <v>23562</v>
      </c>
      <c r="H377" s="31">
        <f t="shared" si="43"/>
        <v>19586.199999999997</v>
      </c>
      <c r="I377" s="14">
        <f t="shared" si="50"/>
        <v>-3975.800000000003</v>
      </c>
      <c r="J377" s="14">
        <f>H377/G377*100</f>
        <v>83.12622018504369</v>
      </c>
      <c r="K377" s="14">
        <f>H377/F377*100</f>
        <v>5.467154144482573</v>
      </c>
      <c r="L377" s="14">
        <f t="shared" si="51"/>
        <v>18441.6</v>
      </c>
      <c r="M377" s="14">
        <f t="shared" si="52"/>
        <v>1711.1829460073388</v>
      </c>
    </row>
    <row r="378" spans="1:13" ht="15.75" customHeight="1" hidden="1">
      <c r="A378" s="90"/>
      <c r="B378" s="90"/>
      <c r="C378" s="41" t="s">
        <v>39</v>
      </c>
      <c r="D378" s="21" t="s">
        <v>40</v>
      </c>
      <c r="E378" s="14">
        <f t="shared" si="43"/>
        <v>0</v>
      </c>
      <c r="F378" s="14">
        <f t="shared" si="43"/>
        <v>0</v>
      </c>
      <c r="G378" s="14">
        <f t="shared" si="43"/>
        <v>0</v>
      </c>
      <c r="H378" s="14">
        <f t="shared" si="43"/>
        <v>0</v>
      </c>
      <c r="I378" s="14">
        <f t="shared" si="50"/>
        <v>0</v>
      </c>
      <c r="J378" s="14"/>
      <c r="K378" s="14"/>
      <c r="L378" s="14">
        <f>H378-E378</f>
        <v>0</v>
      </c>
      <c r="M378" s="14" t="e">
        <f t="shared" si="52"/>
        <v>#DIV/0!</v>
      </c>
    </row>
    <row r="379" spans="1:13" ht="94.5" customHeight="1" hidden="1">
      <c r="A379" s="90"/>
      <c r="B379" s="90"/>
      <c r="C379" s="44" t="s">
        <v>101</v>
      </c>
      <c r="D379" s="22" t="s">
        <v>116</v>
      </c>
      <c r="E379" s="31">
        <f t="shared" si="43"/>
        <v>0</v>
      </c>
      <c r="F379" s="14">
        <f t="shared" si="43"/>
        <v>0</v>
      </c>
      <c r="G379" s="14">
        <f t="shared" si="43"/>
        <v>0</v>
      </c>
      <c r="H379" s="14">
        <f t="shared" si="43"/>
        <v>0</v>
      </c>
      <c r="I379" s="14">
        <f t="shared" si="50"/>
        <v>0</v>
      </c>
      <c r="J379" s="14"/>
      <c r="K379" s="14"/>
      <c r="L379" s="14">
        <f>H379-E379</f>
        <v>0</v>
      </c>
      <c r="M379" s="14" t="e">
        <f t="shared" si="52"/>
        <v>#DIV/0!</v>
      </c>
    </row>
    <row r="380" spans="1:13" ht="94.5">
      <c r="A380" s="90"/>
      <c r="B380" s="90"/>
      <c r="C380" s="44" t="s">
        <v>95</v>
      </c>
      <c r="D380" s="23" t="s">
        <v>96</v>
      </c>
      <c r="E380" s="14">
        <f t="shared" si="43"/>
        <v>3576.5</v>
      </c>
      <c r="F380" s="14">
        <f t="shared" si="43"/>
        <v>160483.6</v>
      </c>
      <c r="G380" s="14">
        <f t="shared" si="43"/>
        <v>5200</v>
      </c>
      <c r="H380" s="14">
        <f t="shared" si="43"/>
        <v>4190.8</v>
      </c>
      <c r="I380" s="31">
        <f t="shared" si="50"/>
        <v>-1009.1999999999998</v>
      </c>
      <c r="J380" s="31">
        <f>H380/G380*100</f>
        <v>80.5923076923077</v>
      </c>
      <c r="K380" s="31">
        <f>H380/F380*100</f>
        <v>2.6113571729447744</v>
      </c>
      <c r="L380" s="31">
        <f t="shared" si="51"/>
        <v>614.3000000000002</v>
      </c>
      <c r="M380" s="31">
        <f t="shared" si="52"/>
        <v>117.1760100657067</v>
      </c>
    </row>
    <row r="381" spans="1:13" ht="47.25">
      <c r="A381" s="90"/>
      <c r="B381" s="90"/>
      <c r="C381" s="44" t="s">
        <v>114</v>
      </c>
      <c r="D381" s="21" t="s">
        <v>12</v>
      </c>
      <c r="E381" s="14">
        <f t="shared" si="43"/>
        <v>13693.2</v>
      </c>
      <c r="F381" s="14">
        <f t="shared" si="43"/>
        <v>222068.1</v>
      </c>
      <c r="G381" s="14">
        <f t="shared" si="43"/>
        <v>8138.5</v>
      </c>
      <c r="H381" s="31">
        <f t="shared" si="43"/>
        <v>13670.7</v>
      </c>
      <c r="I381" s="31">
        <f t="shared" si="50"/>
        <v>5532.200000000001</v>
      </c>
      <c r="J381" s="31">
        <f>H381/G381*100</f>
        <v>167.9756711924802</v>
      </c>
      <c r="K381" s="31">
        <f>H381/F381*100</f>
        <v>6.156084552441346</v>
      </c>
      <c r="L381" s="31">
        <f t="shared" si="51"/>
        <v>-22.5</v>
      </c>
      <c r="M381" s="31">
        <f t="shared" si="52"/>
        <v>99.83568486548067</v>
      </c>
    </row>
    <row r="382" spans="1:13" ht="63">
      <c r="A382" s="90"/>
      <c r="B382" s="90"/>
      <c r="C382" s="44" t="s">
        <v>107</v>
      </c>
      <c r="D382" s="22" t="s">
        <v>108</v>
      </c>
      <c r="E382" s="14">
        <f t="shared" si="43"/>
        <v>0</v>
      </c>
      <c r="F382" s="14">
        <f t="shared" si="43"/>
        <v>0</v>
      </c>
      <c r="G382" s="14">
        <f t="shared" si="43"/>
        <v>0</v>
      </c>
      <c r="H382" s="31">
        <f t="shared" si="43"/>
        <v>8764.8</v>
      </c>
      <c r="I382" s="31">
        <f t="shared" si="50"/>
        <v>8764.8</v>
      </c>
      <c r="J382" s="31"/>
      <c r="K382" s="31"/>
      <c r="L382" s="31">
        <f>H382-E382</f>
        <v>8764.8</v>
      </c>
      <c r="M382" s="31"/>
    </row>
    <row r="383" spans="1:13" ht="94.5">
      <c r="A383" s="90"/>
      <c r="B383" s="90"/>
      <c r="C383" s="44" t="s">
        <v>166</v>
      </c>
      <c r="D383" s="21" t="s">
        <v>167</v>
      </c>
      <c r="E383" s="14">
        <f t="shared" si="43"/>
        <v>4023</v>
      </c>
      <c r="F383" s="14">
        <f t="shared" si="43"/>
        <v>51247.2</v>
      </c>
      <c r="G383" s="14">
        <f t="shared" si="43"/>
        <v>1710</v>
      </c>
      <c r="H383" s="31">
        <f t="shared" si="43"/>
        <v>3010</v>
      </c>
      <c r="I383" s="31">
        <f t="shared" si="50"/>
        <v>1300</v>
      </c>
      <c r="J383" s="31">
        <f>H383/G383*100</f>
        <v>176.0233918128655</v>
      </c>
      <c r="K383" s="31">
        <f>H383/F383*100</f>
        <v>5.873491624908287</v>
      </c>
      <c r="L383" s="31">
        <f t="shared" si="51"/>
        <v>-1013</v>
      </c>
      <c r="M383" s="31">
        <f t="shared" si="52"/>
        <v>74.8197862291822</v>
      </c>
    </row>
    <row r="384" spans="1:13" ht="18" customHeight="1">
      <c r="A384" s="90"/>
      <c r="B384" s="90"/>
      <c r="C384" s="41" t="s">
        <v>13</v>
      </c>
      <c r="D384" s="21" t="s">
        <v>14</v>
      </c>
      <c r="E384" s="31">
        <f t="shared" si="43"/>
        <v>17020.5</v>
      </c>
      <c r="F384" s="14">
        <f t="shared" si="43"/>
        <v>235073.1</v>
      </c>
      <c r="G384" s="14">
        <f t="shared" si="43"/>
        <v>11906.8</v>
      </c>
      <c r="H384" s="31">
        <f t="shared" si="43"/>
        <v>15907.699999999999</v>
      </c>
      <c r="I384" s="31">
        <f t="shared" si="45"/>
        <v>4000.8999999999996</v>
      </c>
      <c r="J384" s="31">
        <f>H384/G384*100</f>
        <v>133.60180737057817</v>
      </c>
      <c r="K384" s="31">
        <f>H384/F384*100</f>
        <v>6.767129033479373</v>
      </c>
      <c r="L384" s="31">
        <f t="shared" si="48"/>
        <v>-1112.800000000001</v>
      </c>
      <c r="M384" s="31">
        <f t="shared" si="49"/>
        <v>93.46200170382774</v>
      </c>
    </row>
    <row r="385" spans="1:13" ht="18" customHeight="1">
      <c r="A385" s="90"/>
      <c r="B385" s="90"/>
      <c r="C385" s="41" t="s">
        <v>15</v>
      </c>
      <c r="D385" s="21" t="s">
        <v>16</v>
      </c>
      <c r="E385" s="31">
        <f t="shared" si="43"/>
        <v>609.4000000000001</v>
      </c>
      <c r="F385" s="14">
        <f t="shared" si="43"/>
        <v>0</v>
      </c>
      <c r="G385" s="14">
        <f t="shared" si="43"/>
        <v>0</v>
      </c>
      <c r="H385" s="31">
        <f t="shared" si="43"/>
        <v>78.69999999999999</v>
      </c>
      <c r="I385" s="31">
        <f t="shared" si="45"/>
        <v>78.69999999999999</v>
      </c>
      <c r="J385" s="31"/>
      <c r="K385" s="31"/>
      <c r="L385" s="31">
        <f t="shared" si="48"/>
        <v>-530.7</v>
      </c>
      <c r="M385" s="31">
        <f t="shared" si="49"/>
        <v>12.914341975713814</v>
      </c>
    </row>
    <row r="386" spans="1:13" ht="18" customHeight="1">
      <c r="A386" s="90"/>
      <c r="B386" s="90"/>
      <c r="C386" s="41" t="s">
        <v>17</v>
      </c>
      <c r="D386" s="21" t="s">
        <v>67</v>
      </c>
      <c r="E386" s="14">
        <f t="shared" si="43"/>
        <v>4009.7</v>
      </c>
      <c r="F386" s="14">
        <f t="shared" si="43"/>
        <v>60620.8</v>
      </c>
      <c r="G386" s="14">
        <f t="shared" si="43"/>
        <v>2215.2</v>
      </c>
      <c r="H386" s="31">
        <f t="shared" si="43"/>
        <v>3766.7</v>
      </c>
      <c r="I386" s="31">
        <f t="shared" si="45"/>
        <v>1551.5</v>
      </c>
      <c r="J386" s="31">
        <f aca="true" t="shared" si="53" ref="J386:J391">H386/G386*100</f>
        <v>170.03882267966773</v>
      </c>
      <c r="K386" s="31">
        <f>H386/F386*100</f>
        <v>6.213543866131756</v>
      </c>
      <c r="L386" s="31">
        <f t="shared" si="48"/>
        <v>-243</v>
      </c>
      <c r="M386" s="31">
        <f t="shared" si="49"/>
        <v>93.93969623662618</v>
      </c>
    </row>
    <row r="387" spans="1:13" s="30" customFormat="1" ht="18" customHeight="1">
      <c r="A387" s="90"/>
      <c r="B387" s="90"/>
      <c r="C387" s="45"/>
      <c r="D387" s="33" t="s">
        <v>77</v>
      </c>
      <c r="E387" s="29">
        <f>E346+E361</f>
        <v>931538</v>
      </c>
      <c r="F387" s="29">
        <f>F346+F361</f>
        <v>14681471.7</v>
      </c>
      <c r="G387" s="29">
        <f>G346+G361</f>
        <v>964225.8000000002</v>
      </c>
      <c r="H387" s="3">
        <f>H346+H361</f>
        <v>1089293.5</v>
      </c>
      <c r="I387" s="3">
        <f>H387-G387</f>
        <v>125067.69999999984</v>
      </c>
      <c r="J387" s="3">
        <f t="shared" si="53"/>
        <v>112.97078962209888</v>
      </c>
      <c r="K387" s="3">
        <f aca="true" t="shared" si="54" ref="K387:K392">H387/F387*100</f>
        <v>7.419511628388046</v>
      </c>
      <c r="L387" s="3">
        <f>H387-E387</f>
        <v>157755.5</v>
      </c>
      <c r="M387" s="3">
        <f>H387/E387*100</f>
        <v>116.9349505870936</v>
      </c>
    </row>
    <row r="388" spans="1:13" s="2" customFormat="1" ht="33.75" customHeight="1">
      <c r="A388" s="90"/>
      <c r="B388" s="90"/>
      <c r="C388" s="45" t="s">
        <v>120</v>
      </c>
      <c r="D388" s="32" t="s">
        <v>84</v>
      </c>
      <c r="E388" s="3">
        <f>SUM(E389:E395)</f>
        <v>265215.4</v>
      </c>
      <c r="F388" s="3">
        <f>SUM(F389:F395)</f>
        <v>8890037.9</v>
      </c>
      <c r="G388" s="3">
        <f>SUM(G389:G395)</f>
        <v>274325.30000000005</v>
      </c>
      <c r="H388" s="3">
        <f>SUM(H389:H395)</f>
        <v>146080.80000000005</v>
      </c>
      <c r="I388" s="3">
        <f>H388-G388</f>
        <v>-128244.5</v>
      </c>
      <c r="J388" s="3">
        <f t="shared" si="53"/>
        <v>53.25093966907173</v>
      </c>
      <c r="K388" s="3">
        <f t="shared" si="54"/>
        <v>1.643196594246241</v>
      </c>
      <c r="L388" s="3">
        <f>H388-E388</f>
        <v>-119134.59999999998</v>
      </c>
      <c r="M388" s="3">
        <f>H388/E388*100</f>
        <v>55.08005945356116</v>
      </c>
    </row>
    <row r="389" spans="1:13" ht="47.25">
      <c r="A389" s="90"/>
      <c r="B389" s="90"/>
      <c r="C389" s="41" t="s">
        <v>131</v>
      </c>
      <c r="D389" s="21" t="s">
        <v>132</v>
      </c>
      <c r="E389" s="14">
        <f aca="true" t="shared" si="55" ref="E389:H395">SUMIF($C$6:$C$338,$C389,E$6:E$338)</f>
        <v>0</v>
      </c>
      <c r="F389" s="14">
        <f t="shared" si="55"/>
        <v>290842.4</v>
      </c>
      <c r="G389" s="14">
        <f t="shared" si="55"/>
        <v>24236.8</v>
      </c>
      <c r="H389" s="14">
        <f t="shared" si="55"/>
        <v>24236.8</v>
      </c>
      <c r="I389" s="31">
        <f>H389-G389</f>
        <v>0</v>
      </c>
      <c r="J389" s="31">
        <f t="shared" si="53"/>
        <v>100</v>
      </c>
      <c r="K389" s="31">
        <f t="shared" si="54"/>
        <v>8.333310411411816</v>
      </c>
      <c r="L389" s="31">
        <f>H389-E389</f>
        <v>24236.8</v>
      </c>
      <c r="M389" s="31"/>
    </row>
    <row r="390" spans="1:13" ht="18.75" customHeight="1">
      <c r="A390" s="90"/>
      <c r="B390" s="90"/>
      <c r="C390" s="41" t="s">
        <v>181</v>
      </c>
      <c r="D390" s="21" t="s">
        <v>85</v>
      </c>
      <c r="E390" s="14">
        <f t="shared" si="55"/>
        <v>9810.2</v>
      </c>
      <c r="F390" s="14">
        <f t="shared" si="55"/>
        <v>605960.5</v>
      </c>
      <c r="G390" s="14">
        <f t="shared" si="55"/>
        <v>8620.4</v>
      </c>
      <c r="H390" s="14">
        <f t="shared" si="55"/>
        <v>0</v>
      </c>
      <c r="I390" s="31">
        <f aca="true" t="shared" si="56" ref="I390:I395">H390-G390</f>
        <v>-8620.4</v>
      </c>
      <c r="J390" s="31">
        <f t="shared" si="53"/>
        <v>0</v>
      </c>
      <c r="K390" s="31">
        <f t="shared" si="54"/>
        <v>0</v>
      </c>
      <c r="L390" s="31">
        <f aca="true" t="shared" si="57" ref="L390:L395">H390-E390</f>
        <v>-9810.2</v>
      </c>
      <c r="M390" s="31">
        <f aca="true" t="shared" si="58" ref="M390:M395">H390/E390*100</f>
        <v>0</v>
      </c>
    </row>
    <row r="391" spans="1:13" ht="18.75" customHeight="1">
      <c r="A391" s="90"/>
      <c r="B391" s="90"/>
      <c r="C391" s="41" t="s">
        <v>182</v>
      </c>
      <c r="D391" s="21" t="s">
        <v>35</v>
      </c>
      <c r="E391" s="14">
        <f t="shared" si="55"/>
        <v>280814.2</v>
      </c>
      <c r="F391" s="14">
        <f t="shared" si="55"/>
        <v>7813785.7</v>
      </c>
      <c r="G391" s="14">
        <f t="shared" si="55"/>
        <v>241468.10000000006</v>
      </c>
      <c r="H391" s="14">
        <f t="shared" si="55"/>
        <v>240478.10000000003</v>
      </c>
      <c r="I391" s="31">
        <f t="shared" si="56"/>
        <v>-990.0000000000291</v>
      </c>
      <c r="J391" s="31">
        <f t="shared" si="53"/>
        <v>99.59000795550217</v>
      </c>
      <c r="K391" s="31">
        <f t="shared" si="54"/>
        <v>3.0776131984269806</v>
      </c>
      <c r="L391" s="31">
        <f t="shared" si="57"/>
        <v>-40336.09999999998</v>
      </c>
      <c r="M391" s="31">
        <f t="shared" si="58"/>
        <v>85.6360184064766</v>
      </c>
    </row>
    <row r="392" spans="1:13" ht="18.75" customHeight="1">
      <c r="A392" s="90"/>
      <c r="B392" s="90"/>
      <c r="C392" s="41" t="s">
        <v>183</v>
      </c>
      <c r="D392" s="21" t="s">
        <v>26</v>
      </c>
      <c r="E392" s="14">
        <f t="shared" si="55"/>
        <v>26703.1</v>
      </c>
      <c r="F392" s="14">
        <f t="shared" si="55"/>
        <v>179449.3</v>
      </c>
      <c r="G392" s="14">
        <f t="shared" si="55"/>
        <v>0</v>
      </c>
      <c r="H392" s="14">
        <f t="shared" si="55"/>
        <v>0</v>
      </c>
      <c r="I392" s="31">
        <f t="shared" si="56"/>
        <v>0</v>
      </c>
      <c r="J392" s="31"/>
      <c r="K392" s="31">
        <f t="shared" si="54"/>
        <v>0</v>
      </c>
      <c r="L392" s="31">
        <f t="shared" si="57"/>
        <v>-26703.1</v>
      </c>
      <c r="M392" s="31">
        <f t="shared" si="58"/>
        <v>0</v>
      </c>
    </row>
    <row r="393" spans="1:13" ht="31.5">
      <c r="A393" s="90"/>
      <c r="B393" s="90"/>
      <c r="C393" s="41" t="s">
        <v>98</v>
      </c>
      <c r="D393" s="21" t="s">
        <v>99</v>
      </c>
      <c r="E393" s="14">
        <f t="shared" si="55"/>
        <v>5383.9</v>
      </c>
      <c r="F393" s="14">
        <f t="shared" si="55"/>
        <v>0</v>
      </c>
      <c r="G393" s="14">
        <f t="shared" si="55"/>
        <v>0</v>
      </c>
      <c r="H393" s="14">
        <f t="shared" si="55"/>
        <v>4793</v>
      </c>
      <c r="I393" s="31">
        <f t="shared" si="56"/>
        <v>4793</v>
      </c>
      <c r="J393" s="31"/>
      <c r="K393" s="31"/>
      <c r="L393" s="31">
        <f t="shared" si="57"/>
        <v>-590.8999999999996</v>
      </c>
      <c r="M393" s="31">
        <f t="shared" si="58"/>
        <v>89.02468470811122</v>
      </c>
    </row>
    <row r="394" spans="1:13" ht="31.5">
      <c r="A394" s="90"/>
      <c r="B394" s="90"/>
      <c r="C394" s="41" t="s">
        <v>97</v>
      </c>
      <c r="D394" s="21" t="s">
        <v>100</v>
      </c>
      <c r="E394" s="14">
        <f t="shared" si="55"/>
        <v>12753</v>
      </c>
      <c r="F394" s="14">
        <f t="shared" si="55"/>
        <v>0</v>
      </c>
      <c r="G394" s="14">
        <f t="shared" si="55"/>
        <v>0</v>
      </c>
      <c r="H394" s="14">
        <f t="shared" si="55"/>
        <v>20461.7</v>
      </c>
      <c r="I394" s="31">
        <f t="shared" si="56"/>
        <v>20461.7</v>
      </c>
      <c r="J394" s="31"/>
      <c r="K394" s="31"/>
      <c r="L394" s="31">
        <f t="shared" si="57"/>
        <v>7708.700000000001</v>
      </c>
      <c r="M394" s="31">
        <f t="shared" si="58"/>
        <v>160.44616952873832</v>
      </c>
    </row>
    <row r="395" spans="1:13" ht="18" customHeight="1">
      <c r="A395" s="90"/>
      <c r="B395" s="90"/>
      <c r="C395" s="41" t="s">
        <v>184</v>
      </c>
      <c r="D395" s="21" t="s">
        <v>19</v>
      </c>
      <c r="E395" s="14">
        <f t="shared" si="55"/>
        <v>-70249</v>
      </c>
      <c r="F395" s="14">
        <f t="shared" si="55"/>
        <v>0</v>
      </c>
      <c r="G395" s="14">
        <f t="shared" si="55"/>
        <v>0</v>
      </c>
      <c r="H395" s="14">
        <f t="shared" si="55"/>
        <v>-143888.8</v>
      </c>
      <c r="I395" s="31">
        <f t="shared" si="56"/>
        <v>-143888.8</v>
      </c>
      <c r="J395" s="31"/>
      <c r="K395" s="31"/>
      <c r="L395" s="31">
        <f t="shared" si="57"/>
        <v>-73639.79999999999</v>
      </c>
      <c r="M395" s="31">
        <f t="shared" si="58"/>
        <v>204.82683027516404</v>
      </c>
    </row>
    <row r="396" spans="1:13" s="2" customFormat="1" ht="21.75" customHeight="1">
      <c r="A396" s="91"/>
      <c r="B396" s="91"/>
      <c r="C396" s="43"/>
      <c r="D396" s="32" t="s">
        <v>89</v>
      </c>
      <c r="E396" s="3">
        <f>E387+E388</f>
        <v>1196753.4</v>
      </c>
      <c r="F396" s="3">
        <f>F387+F388</f>
        <v>23571509.6</v>
      </c>
      <c r="G396" s="3">
        <f>G387+G388</f>
        <v>1238551.1</v>
      </c>
      <c r="H396" s="3">
        <f>H387+H388</f>
        <v>1235374.3</v>
      </c>
      <c r="I396" s="3">
        <f>H396-G396</f>
        <v>-3176.8000000000466</v>
      </c>
      <c r="J396" s="3">
        <f>H396/G396*100</f>
        <v>99.74350674752135</v>
      </c>
      <c r="K396" s="3">
        <f>H396/F396*100</f>
        <v>5.2409638625775585</v>
      </c>
      <c r="L396" s="3">
        <f>H396-E396</f>
        <v>38620.90000000014</v>
      </c>
      <c r="M396" s="3">
        <f>H396/E396*100</f>
        <v>103.22713935886875</v>
      </c>
    </row>
    <row r="397" spans="1:13" s="57" customFormat="1" ht="15.75">
      <c r="A397" s="53"/>
      <c r="B397" s="53"/>
      <c r="C397" s="54"/>
      <c r="D397" s="55"/>
      <c r="E397" s="56"/>
      <c r="F397" s="56"/>
      <c r="G397" s="56"/>
      <c r="H397" s="63"/>
      <c r="I397" s="64"/>
      <c r="J397" s="64"/>
      <c r="K397" s="65"/>
      <c r="L397" s="65"/>
      <c r="M397" s="65"/>
    </row>
    <row r="398" spans="1:13" ht="15.75" hidden="1">
      <c r="A398" s="5" t="s">
        <v>109</v>
      </c>
      <c r="B398" s="5"/>
      <c r="C398" s="51"/>
      <c r="D398" s="34"/>
      <c r="E398" s="19">
        <f aca="true" t="shared" si="59" ref="E398:M398">E338-E396</f>
        <v>0</v>
      </c>
      <c r="F398" s="19">
        <f t="shared" si="59"/>
        <v>0</v>
      </c>
      <c r="G398" s="19">
        <f t="shared" si="59"/>
        <v>0</v>
      </c>
      <c r="H398" s="19">
        <f t="shared" si="59"/>
        <v>0</v>
      </c>
      <c r="I398" s="19">
        <f t="shared" si="59"/>
        <v>-2.3283064365386963E-10</v>
      </c>
      <c r="J398" s="19">
        <f t="shared" si="59"/>
        <v>0</v>
      </c>
      <c r="K398" s="19">
        <f t="shared" si="59"/>
        <v>0</v>
      </c>
      <c r="L398" s="19">
        <f t="shared" si="59"/>
        <v>-2.3283064365386963E-10</v>
      </c>
      <c r="M398" s="19">
        <f t="shared" si="59"/>
        <v>0</v>
      </c>
    </row>
    <row r="399" spans="1:13" ht="15.75" hidden="1">
      <c r="A399" s="5"/>
      <c r="B399" s="5"/>
      <c r="C399" s="51"/>
      <c r="D399" s="34"/>
      <c r="E399" s="19"/>
      <c r="F399" s="19"/>
      <c r="G399" s="19"/>
      <c r="H399" s="19"/>
      <c r="I399" s="19"/>
      <c r="J399" s="19"/>
      <c r="K399" s="19"/>
      <c r="L399" s="19"/>
      <c r="M399" s="19"/>
    </row>
    <row r="400" spans="1:13" ht="15.75" hidden="1">
      <c r="A400" s="6"/>
      <c r="B400" s="7"/>
      <c r="C400" s="52"/>
      <c r="D400" s="37"/>
      <c r="E400" s="16">
        <f aca="true" t="shared" si="60" ref="E400:M400">E338-E396</f>
        <v>0</v>
      </c>
      <c r="F400" s="16">
        <f t="shared" si="60"/>
        <v>0</v>
      </c>
      <c r="G400" s="16">
        <f t="shared" si="60"/>
        <v>0</v>
      </c>
      <c r="H400" s="16">
        <f t="shared" si="60"/>
        <v>0</v>
      </c>
      <c r="I400" s="16">
        <f t="shared" si="60"/>
        <v>-2.3283064365386963E-10</v>
      </c>
      <c r="J400" s="16">
        <f t="shared" si="60"/>
        <v>0</v>
      </c>
      <c r="K400" s="16">
        <f t="shared" si="60"/>
        <v>0</v>
      </c>
      <c r="L400" s="16">
        <f t="shared" si="60"/>
        <v>-2.3283064365386963E-10</v>
      </c>
      <c r="M400" s="16">
        <f t="shared" si="60"/>
        <v>0</v>
      </c>
    </row>
    <row r="401" spans="1:9" ht="15.75">
      <c r="A401" s="6"/>
      <c r="B401" s="7"/>
      <c r="C401" s="52"/>
      <c r="D401" s="37"/>
      <c r="E401" s="16"/>
      <c r="F401" s="16"/>
      <c r="G401" s="16"/>
      <c r="H401" s="67"/>
      <c r="I401" s="60"/>
    </row>
    <row r="402" spans="1:9" ht="15.75">
      <c r="A402" s="6"/>
      <c r="B402" s="7"/>
      <c r="C402" s="52"/>
      <c r="D402" s="37"/>
      <c r="E402" s="16"/>
      <c r="F402" s="16"/>
      <c r="G402" s="16"/>
      <c r="H402" s="69"/>
      <c r="I402" s="60"/>
    </row>
    <row r="403" spans="1:8" ht="15.75">
      <c r="A403" s="8"/>
      <c r="B403" s="7"/>
      <c r="C403" s="52"/>
      <c r="D403" s="37"/>
      <c r="E403" s="16"/>
      <c r="F403" s="16"/>
      <c r="G403" s="16"/>
      <c r="H403" s="61"/>
    </row>
    <row r="404" spans="1:8" ht="15.75">
      <c r="A404" s="8"/>
      <c r="B404" s="7"/>
      <c r="C404" s="52"/>
      <c r="D404" s="37"/>
      <c r="E404" s="16"/>
      <c r="F404" s="16"/>
      <c r="G404" s="16"/>
      <c r="H404" s="61"/>
    </row>
    <row r="405" spans="1:8" ht="15.75">
      <c r="A405" s="8"/>
      <c r="B405" s="7"/>
      <c r="C405" s="52"/>
      <c r="D405" s="37"/>
      <c r="E405" s="16"/>
      <c r="F405" s="16"/>
      <c r="G405" s="16"/>
      <c r="H405" s="61"/>
    </row>
    <row r="406" spans="1:8" ht="15.75">
      <c r="A406" s="8"/>
      <c r="B406" s="7"/>
      <c r="C406" s="52"/>
      <c r="D406" s="37"/>
      <c r="E406" s="16"/>
      <c r="F406" s="16"/>
      <c r="G406" s="16"/>
      <c r="H406" s="61"/>
    </row>
    <row r="407" spans="1:8" ht="15.75">
      <c r="A407" s="8"/>
      <c r="B407" s="7"/>
      <c r="C407" s="52"/>
      <c r="D407" s="37"/>
      <c r="E407" s="16"/>
      <c r="F407" s="16"/>
      <c r="G407" s="16"/>
      <c r="H407" s="61"/>
    </row>
    <row r="408" spans="1:8" ht="15.75">
      <c r="A408" s="8"/>
      <c r="B408" s="7"/>
      <c r="C408" s="52"/>
      <c r="D408" s="37"/>
      <c r="E408" s="16"/>
      <c r="F408" s="16"/>
      <c r="G408" s="16"/>
      <c r="H408" s="61"/>
    </row>
    <row r="409" spans="1:8" ht="15.75">
      <c r="A409" s="8"/>
      <c r="B409" s="7"/>
      <c r="C409" s="52"/>
      <c r="D409" s="37"/>
      <c r="E409" s="16"/>
      <c r="F409" s="16"/>
      <c r="G409" s="16"/>
      <c r="H409" s="61"/>
    </row>
    <row r="410" spans="1:8" ht="15.75">
      <c r="A410" s="8"/>
      <c r="B410" s="7"/>
      <c r="C410" s="52"/>
      <c r="D410" s="37"/>
      <c r="E410" s="16"/>
      <c r="F410" s="16"/>
      <c r="G410" s="16"/>
      <c r="H410" s="61"/>
    </row>
    <row r="411" spans="1:8" ht="15.75">
      <c r="A411" s="8"/>
      <c r="B411" s="7"/>
      <c r="C411" s="52"/>
      <c r="D411" s="37"/>
      <c r="E411" s="16"/>
      <c r="F411" s="16"/>
      <c r="G411" s="16"/>
      <c r="H411" s="61"/>
    </row>
    <row r="412" spans="1:8" ht="15.75">
      <c r="A412" s="8"/>
      <c r="B412" s="7"/>
      <c r="C412" s="52"/>
      <c r="D412" s="37"/>
      <c r="E412" s="16"/>
      <c r="F412" s="16"/>
      <c r="G412" s="16"/>
      <c r="H412" s="61"/>
    </row>
    <row r="413" spans="1:8" ht="15.75">
      <c r="A413" s="8"/>
      <c r="B413" s="7"/>
      <c r="C413" s="52"/>
      <c r="D413" s="37"/>
      <c r="E413" s="16"/>
      <c r="F413" s="16"/>
      <c r="G413" s="16"/>
      <c r="H413" s="61"/>
    </row>
    <row r="414" spans="1:8" ht="15.75">
      <c r="A414" s="8"/>
      <c r="B414" s="7"/>
      <c r="C414" s="52"/>
      <c r="D414" s="37"/>
      <c r="E414" s="16"/>
      <c r="F414" s="16"/>
      <c r="G414" s="16"/>
      <c r="H414" s="61"/>
    </row>
    <row r="415" spans="1:8" ht="15.75">
      <c r="A415" s="8"/>
      <c r="B415" s="7"/>
      <c r="C415" s="52"/>
      <c r="D415" s="37"/>
      <c r="E415" s="16"/>
      <c r="F415" s="16"/>
      <c r="G415" s="16"/>
      <c r="H415" s="61"/>
    </row>
    <row r="416" spans="1:8" ht="15.75">
      <c r="A416" s="8"/>
      <c r="B416" s="7"/>
      <c r="C416" s="52"/>
      <c r="D416" s="37"/>
      <c r="E416" s="16"/>
      <c r="F416" s="16"/>
      <c r="G416" s="16"/>
      <c r="H416" s="61"/>
    </row>
    <row r="417" spans="1:8" ht="15.75">
      <c r="A417" s="8"/>
      <c r="B417" s="7"/>
      <c r="C417" s="52"/>
      <c r="D417" s="37"/>
      <c r="E417" s="16"/>
      <c r="F417" s="16"/>
      <c r="G417" s="16"/>
      <c r="H417" s="61"/>
    </row>
    <row r="418" spans="1:8" ht="15.75">
      <c r="A418" s="8"/>
      <c r="B418" s="7"/>
      <c r="C418" s="52"/>
      <c r="D418" s="37"/>
      <c r="E418" s="16"/>
      <c r="F418" s="16"/>
      <c r="G418" s="16"/>
      <c r="H418" s="61"/>
    </row>
    <row r="419" spans="1:8" ht="15.75">
      <c r="A419" s="8"/>
      <c r="B419" s="7"/>
      <c r="C419" s="52"/>
      <c r="D419" s="37"/>
      <c r="E419" s="16"/>
      <c r="F419" s="16"/>
      <c r="G419" s="16"/>
      <c r="H419" s="61"/>
    </row>
    <row r="420" spans="1:8" ht="15.75">
      <c r="A420" s="8"/>
      <c r="B420" s="7"/>
      <c r="C420" s="52"/>
      <c r="D420" s="37"/>
      <c r="E420" s="16"/>
      <c r="F420" s="16"/>
      <c r="G420" s="16"/>
      <c r="H420" s="61"/>
    </row>
    <row r="421" spans="1:8" ht="15.75">
      <c r="A421" s="8"/>
      <c r="B421" s="7"/>
      <c r="C421" s="52"/>
      <c r="D421" s="37"/>
      <c r="E421" s="16"/>
      <c r="F421" s="16"/>
      <c r="G421" s="16"/>
      <c r="H421" s="61"/>
    </row>
    <row r="422" spans="1:8" ht="15.75">
      <c r="A422" s="8"/>
      <c r="B422" s="7"/>
      <c r="C422" s="52"/>
      <c r="D422" s="37"/>
      <c r="E422" s="16"/>
      <c r="F422" s="16"/>
      <c r="G422" s="16"/>
      <c r="H422" s="61"/>
    </row>
    <row r="423" spans="1:8" ht="15.75">
      <c r="A423" s="8"/>
      <c r="B423" s="7"/>
      <c r="C423" s="52"/>
      <c r="D423" s="37"/>
      <c r="E423" s="16"/>
      <c r="F423" s="16"/>
      <c r="G423" s="16"/>
      <c r="H423" s="61"/>
    </row>
    <row r="424" spans="1:8" ht="15.75">
      <c r="A424" s="8"/>
      <c r="B424" s="7"/>
      <c r="C424" s="52"/>
      <c r="D424" s="37"/>
      <c r="E424" s="16"/>
      <c r="F424" s="16"/>
      <c r="G424" s="16"/>
      <c r="H424" s="61"/>
    </row>
    <row r="425" spans="2:8" ht="15.75">
      <c r="B425" s="17"/>
      <c r="C425" s="52"/>
      <c r="D425" s="37"/>
      <c r="E425" s="16"/>
      <c r="F425" s="16"/>
      <c r="G425" s="16"/>
      <c r="H425" s="61"/>
    </row>
    <row r="426" spans="2:8" ht="15.75">
      <c r="B426" s="17"/>
      <c r="C426" s="52"/>
      <c r="D426" s="37"/>
      <c r="E426" s="16"/>
      <c r="F426" s="16"/>
      <c r="G426" s="16"/>
      <c r="H426" s="61"/>
    </row>
    <row r="427" spans="1:8" ht="15.75">
      <c r="A427" s="9"/>
      <c r="B427" s="17"/>
      <c r="C427" s="52"/>
      <c r="D427" s="37"/>
      <c r="E427" s="16"/>
      <c r="F427" s="16"/>
      <c r="G427" s="16"/>
      <c r="H427" s="61"/>
    </row>
    <row r="428" spans="1:8" ht="15.75">
      <c r="A428" s="9"/>
      <c r="B428" s="17"/>
      <c r="C428" s="52"/>
      <c r="D428" s="37"/>
      <c r="E428" s="16"/>
      <c r="F428" s="16"/>
      <c r="G428" s="16"/>
      <c r="H428" s="61"/>
    </row>
    <row r="429" spans="1:8" ht="15.75">
      <c r="A429" s="9"/>
      <c r="B429" s="17"/>
      <c r="C429" s="52"/>
      <c r="D429" s="37"/>
      <c r="E429" s="16"/>
      <c r="F429" s="16"/>
      <c r="G429" s="16"/>
      <c r="H429" s="61"/>
    </row>
    <row r="430" spans="1:8" ht="15.75">
      <c r="A430" s="9"/>
      <c r="B430" s="17"/>
      <c r="C430" s="52"/>
      <c r="D430" s="37"/>
      <c r="E430" s="16"/>
      <c r="F430" s="16"/>
      <c r="G430" s="16"/>
      <c r="H430" s="61"/>
    </row>
    <row r="431" spans="1:8" ht="15.75">
      <c r="A431" s="9"/>
      <c r="B431" s="17"/>
      <c r="C431" s="52"/>
      <c r="D431" s="37"/>
      <c r="E431" s="16"/>
      <c r="F431" s="16"/>
      <c r="G431" s="16"/>
      <c r="H431" s="61"/>
    </row>
    <row r="432" spans="1:8" ht="15.75">
      <c r="A432" s="9"/>
      <c r="B432" s="17"/>
      <c r="C432" s="52"/>
      <c r="D432" s="37"/>
      <c r="E432" s="16"/>
      <c r="F432" s="16"/>
      <c r="G432" s="16"/>
      <c r="H432" s="61"/>
    </row>
    <row r="433" spans="1:8" ht="15.75">
      <c r="A433" s="9"/>
      <c r="B433" s="17"/>
      <c r="C433" s="52"/>
      <c r="D433" s="37"/>
      <c r="E433" s="16"/>
      <c r="F433" s="16"/>
      <c r="G433" s="16"/>
      <c r="H433" s="61"/>
    </row>
    <row r="434" spans="1:8" ht="15.75">
      <c r="A434" s="9"/>
      <c r="B434" s="17"/>
      <c r="C434" s="52"/>
      <c r="D434" s="37"/>
      <c r="E434" s="16"/>
      <c r="F434" s="16"/>
      <c r="G434" s="16"/>
      <c r="H434" s="61"/>
    </row>
    <row r="435" spans="1:8" ht="15.75">
      <c r="A435" s="9"/>
      <c r="B435" s="17"/>
      <c r="C435" s="52"/>
      <c r="D435" s="37"/>
      <c r="E435" s="16"/>
      <c r="F435" s="16"/>
      <c r="G435" s="16"/>
      <c r="H435" s="61"/>
    </row>
    <row r="436" spans="1:8" ht="15.75">
      <c r="A436" s="9"/>
      <c r="B436" s="17"/>
      <c r="C436" s="52"/>
      <c r="D436" s="37"/>
      <c r="E436" s="16"/>
      <c r="F436" s="16"/>
      <c r="G436" s="16"/>
      <c r="H436" s="61"/>
    </row>
    <row r="437" spans="1:8" ht="15.75">
      <c r="A437" s="9"/>
      <c r="B437" s="17"/>
      <c r="C437" s="52"/>
      <c r="D437" s="37"/>
      <c r="E437" s="16"/>
      <c r="F437" s="16"/>
      <c r="G437" s="16"/>
      <c r="H437" s="61"/>
    </row>
    <row r="438" spans="1:8" ht="15.75">
      <c r="A438" s="9"/>
      <c r="B438" s="17"/>
      <c r="C438" s="52"/>
      <c r="D438" s="37"/>
      <c r="E438" s="16"/>
      <c r="F438" s="16"/>
      <c r="G438" s="16"/>
      <c r="H438" s="61"/>
    </row>
    <row r="439" spans="1:8" ht="15.75">
      <c r="A439" s="9"/>
      <c r="B439" s="17"/>
      <c r="C439" s="52"/>
      <c r="D439" s="37"/>
      <c r="E439" s="16"/>
      <c r="F439" s="16"/>
      <c r="G439" s="16"/>
      <c r="H439" s="61"/>
    </row>
    <row r="440" spans="1:8" ht="15.75">
      <c r="A440" s="9"/>
      <c r="B440" s="17"/>
      <c r="C440" s="52"/>
      <c r="D440" s="37"/>
      <c r="E440" s="16"/>
      <c r="F440" s="16"/>
      <c r="G440" s="16"/>
      <c r="H440" s="61"/>
    </row>
    <row r="441" spans="1:8" ht="15.75">
      <c r="A441" s="9"/>
      <c r="B441" s="17"/>
      <c r="C441" s="52"/>
      <c r="D441" s="37"/>
      <c r="E441" s="16"/>
      <c r="F441" s="16"/>
      <c r="G441" s="16"/>
      <c r="H441" s="61"/>
    </row>
    <row r="442" spans="1:8" ht="15.75">
      <c r="A442" s="9"/>
      <c r="B442" s="17"/>
      <c r="C442" s="52"/>
      <c r="D442" s="37"/>
      <c r="E442" s="16"/>
      <c r="F442" s="16"/>
      <c r="G442" s="16"/>
      <c r="H442" s="61"/>
    </row>
    <row r="443" spans="1:8" ht="15.75">
      <c r="A443" s="9"/>
      <c r="B443" s="17"/>
      <c r="C443" s="52"/>
      <c r="D443" s="37"/>
      <c r="E443" s="16"/>
      <c r="F443" s="16"/>
      <c r="G443" s="16"/>
      <c r="H443" s="61"/>
    </row>
    <row r="444" spans="1:8" ht="15.75">
      <c r="A444" s="9"/>
      <c r="B444" s="17"/>
      <c r="C444" s="52"/>
      <c r="D444" s="37"/>
      <c r="E444" s="16"/>
      <c r="F444" s="16"/>
      <c r="G444" s="16"/>
      <c r="H444" s="61"/>
    </row>
    <row r="445" spans="1:8" ht="15.75">
      <c r="A445" s="9"/>
      <c r="B445" s="17"/>
      <c r="C445" s="52"/>
      <c r="D445" s="37"/>
      <c r="E445" s="16"/>
      <c r="F445" s="16"/>
      <c r="G445" s="16"/>
      <c r="H445" s="61"/>
    </row>
    <row r="446" spans="1:8" ht="15.75">
      <c r="A446" s="9"/>
      <c r="B446" s="17"/>
      <c r="C446" s="52"/>
      <c r="D446" s="37"/>
      <c r="E446" s="16"/>
      <c r="F446" s="16"/>
      <c r="G446" s="16"/>
      <c r="H446" s="61"/>
    </row>
    <row r="447" spans="1:8" ht="15.75">
      <c r="A447" s="9"/>
      <c r="B447" s="17"/>
      <c r="C447" s="52"/>
      <c r="D447" s="37"/>
      <c r="E447" s="16"/>
      <c r="F447" s="16"/>
      <c r="G447" s="16"/>
      <c r="H447" s="61"/>
    </row>
    <row r="448" spans="1:8" ht="15.75">
      <c r="A448" s="9"/>
      <c r="B448" s="17"/>
      <c r="C448" s="52"/>
      <c r="D448" s="37"/>
      <c r="E448" s="16"/>
      <c r="F448" s="16"/>
      <c r="G448" s="16"/>
      <c r="H448" s="61"/>
    </row>
    <row r="449" spans="1:8" ht="15.75">
      <c r="A449" s="9"/>
      <c r="B449" s="17"/>
      <c r="C449" s="52"/>
      <c r="D449" s="37"/>
      <c r="E449" s="16"/>
      <c r="F449" s="16"/>
      <c r="G449" s="16"/>
      <c r="H449" s="61"/>
    </row>
    <row r="450" spans="1:8" ht="15.75">
      <c r="A450" s="9"/>
      <c r="B450" s="17"/>
      <c r="C450" s="52"/>
      <c r="D450" s="37"/>
      <c r="E450" s="16"/>
      <c r="F450" s="16"/>
      <c r="G450" s="16"/>
      <c r="H450" s="61"/>
    </row>
    <row r="451" spans="1:8" ht="15.75">
      <c r="A451" s="9"/>
      <c r="B451" s="17"/>
      <c r="C451" s="52"/>
      <c r="D451" s="37"/>
      <c r="E451" s="16"/>
      <c r="F451" s="16"/>
      <c r="G451" s="16"/>
      <c r="H451" s="61"/>
    </row>
    <row r="452" spans="1:8" ht="15.75">
      <c r="A452" s="9"/>
      <c r="B452" s="17"/>
      <c r="C452" s="52"/>
      <c r="D452" s="37"/>
      <c r="E452" s="16"/>
      <c r="F452" s="16"/>
      <c r="G452" s="16"/>
      <c r="H452" s="61"/>
    </row>
    <row r="453" spans="1:8" ht="15.75">
      <c r="A453" s="9"/>
      <c r="B453" s="17"/>
      <c r="C453" s="52"/>
      <c r="D453" s="37"/>
      <c r="E453" s="16"/>
      <c r="F453" s="16"/>
      <c r="G453" s="16"/>
      <c r="H453" s="61"/>
    </row>
    <row r="454" spans="1:8" ht="15.75">
      <c r="A454" s="9"/>
      <c r="B454" s="17"/>
      <c r="C454" s="52"/>
      <c r="D454" s="37"/>
      <c r="E454" s="16"/>
      <c r="F454" s="16"/>
      <c r="G454" s="16"/>
      <c r="H454" s="61"/>
    </row>
    <row r="455" spans="1:8" ht="15.75">
      <c r="A455" s="9"/>
      <c r="B455" s="17"/>
      <c r="C455" s="52"/>
      <c r="D455" s="37"/>
      <c r="E455" s="16"/>
      <c r="F455" s="16"/>
      <c r="G455" s="16"/>
      <c r="H455" s="61"/>
    </row>
    <row r="456" spans="1:8" ht="15.75">
      <c r="A456" s="9"/>
      <c r="B456" s="17"/>
      <c r="C456" s="52"/>
      <c r="D456" s="37"/>
      <c r="E456" s="16"/>
      <c r="F456" s="16"/>
      <c r="G456" s="16"/>
      <c r="H456" s="61"/>
    </row>
    <row r="457" spans="1:8" ht="15.75">
      <c r="A457" s="9"/>
      <c r="B457" s="17"/>
      <c r="C457" s="52"/>
      <c r="D457" s="37"/>
      <c r="E457" s="16"/>
      <c r="F457" s="16"/>
      <c r="G457" s="16"/>
      <c r="H457" s="61"/>
    </row>
    <row r="458" spans="1:8" ht="15.75">
      <c r="A458" s="9"/>
      <c r="B458" s="17"/>
      <c r="C458" s="52"/>
      <c r="D458" s="37"/>
      <c r="E458" s="16"/>
      <c r="F458" s="16"/>
      <c r="G458" s="16"/>
      <c r="H458" s="61"/>
    </row>
    <row r="459" spans="1:8" ht="15.75">
      <c r="A459" s="9"/>
      <c r="B459" s="17"/>
      <c r="C459" s="52"/>
      <c r="D459" s="37"/>
      <c r="E459" s="16"/>
      <c r="F459" s="16"/>
      <c r="G459" s="16"/>
      <c r="H459" s="61"/>
    </row>
    <row r="460" spans="1:8" ht="15.75">
      <c r="A460" s="9"/>
      <c r="B460" s="17"/>
      <c r="C460" s="52"/>
      <c r="D460" s="37"/>
      <c r="E460" s="16"/>
      <c r="F460" s="16"/>
      <c r="G460" s="16"/>
      <c r="H460" s="61"/>
    </row>
    <row r="461" spans="1:8" ht="15.75">
      <c r="A461" s="9"/>
      <c r="B461" s="17"/>
      <c r="C461" s="52"/>
      <c r="D461" s="37"/>
      <c r="E461" s="16"/>
      <c r="F461" s="16"/>
      <c r="G461" s="16"/>
      <c r="H461" s="61"/>
    </row>
    <row r="462" spans="1:8" ht="15.75">
      <c r="A462" s="9"/>
      <c r="B462" s="17"/>
      <c r="C462" s="52"/>
      <c r="D462" s="37"/>
      <c r="E462" s="16"/>
      <c r="F462" s="16"/>
      <c r="G462" s="16"/>
      <c r="H462" s="61"/>
    </row>
    <row r="463" spans="1:8" ht="15.75">
      <c r="A463" s="9"/>
      <c r="B463" s="17"/>
      <c r="C463" s="52"/>
      <c r="D463" s="37"/>
      <c r="E463" s="16"/>
      <c r="F463" s="16"/>
      <c r="G463" s="16"/>
      <c r="H463" s="61"/>
    </row>
    <row r="464" spans="1:8" ht="15.75">
      <c r="A464" s="9"/>
      <c r="B464" s="17"/>
      <c r="C464" s="52"/>
      <c r="D464" s="37"/>
      <c r="E464" s="16"/>
      <c r="F464" s="16"/>
      <c r="G464" s="16"/>
      <c r="H464" s="61"/>
    </row>
    <row r="465" spans="1:8" ht="15.75">
      <c r="A465" s="9"/>
      <c r="B465" s="17"/>
      <c r="C465" s="52"/>
      <c r="D465" s="37"/>
      <c r="E465" s="16"/>
      <c r="F465" s="16"/>
      <c r="G465" s="16"/>
      <c r="H465" s="61"/>
    </row>
    <row r="466" spans="1:8" ht="15.75">
      <c r="A466" s="9"/>
      <c r="B466" s="17"/>
      <c r="C466" s="52"/>
      <c r="D466" s="37"/>
      <c r="E466" s="16"/>
      <c r="F466" s="16"/>
      <c r="G466" s="16"/>
      <c r="H466" s="61"/>
    </row>
    <row r="467" spans="1:8" ht="15.75">
      <c r="A467" s="9"/>
      <c r="B467" s="17"/>
      <c r="C467" s="52"/>
      <c r="D467" s="37"/>
      <c r="E467" s="16"/>
      <c r="F467" s="16"/>
      <c r="G467" s="16"/>
      <c r="H467" s="61"/>
    </row>
    <row r="468" spans="1:8" ht="15.75">
      <c r="A468" s="9"/>
      <c r="B468" s="17"/>
      <c r="C468" s="52"/>
      <c r="D468" s="37"/>
      <c r="E468" s="16"/>
      <c r="F468" s="16"/>
      <c r="G468" s="16"/>
      <c r="H468" s="61"/>
    </row>
    <row r="469" spans="1:8" ht="15.75">
      <c r="A469" s="9"/>
      <c r="B469" s="17"/>
      <c r="C469" s="52"/>
      <c r="D469" s="37"/>
      <c r="E469" s="16"/>
      <c r="F469" s="16"/>
      <c r="G469" s="16"/>
      <c r="H469" s="61"/>
    </row>
    <row r="470" spans="1:8" ht="15.75">
      <c r="A470" s="9"/>
      <c r="B470" s="17"/>
      <c r="C470" s="52"/>
      <c r="D470" s="37"/>
      <c r="E470" s="16"/>
      <c r="F470" s="16"/>
      <c r="G470" s="16"/>
      <c r="H470" s="61"/>
    </row>
    <row r="471" spans="1:8" ht="15.75">
      <c r="A471" s="9"/>
      <c r="B471" s="17"/>
      <c r="C471" s="52"/>
      <c r="D471" s="37"/>
      <c r="E471" s="16"/>
      <c r="F471" s="16"/>
      <c r="G471" s="16"/>
      <c r="H471" s="61"/>
    </row>
    <row r="472" spans="1:8" ht="15.75">
      <c r="A472" s="9"/>
      <c r="B472" s="17"/>
      <c r="C472" s="52"/>
      <c r="D472" s="37"/>
      <c r="E472" s="16"/>
      <c r="F472" s="16"/>
      <c r="G472" s="16"/>
      <c r="H472" s="61"/>
    </row>
    <row r="473" spans="1:8" ht="15.75">
      <c r="A473" s="9"/>
      <c r="B473" s="17"/>
      <c r="C473" s="52"/>
      <c r="D473" s="37"/>
      <c r="E473" s="16"/>
      <c r="F473" s="16"/>
      <c r="G473" s="16"/>
      <c r="H473" s="61"/>
    </row>
    <row r="474" spans="1:8" ht="15.75">
      <c r="A474" s="9"/>
      <c r="B474" s="17"/>
      <c r="C474" s="52"/>
      <c r="D474" s="37"/>
      <c r="E474" s="16"/>
      <c r="F474" s="16"/>
      <c r="G474" s="16"/>
      <c r="H474" s="61"/>
    </row>
    <row r="475" spans="1:8" ht="15.75">
      <c r="A475" s="9"/>
      <c r="B475" s="17"/>
      <c r="C475" s="52"/>
      <c r="D475" s="37"/>
      <c r="E475" s="16"/>
      <c r="F475" s="16"/>
      <c r="G475" s="16"/>
      <c r="H475" s="61"/>
    </row>
    <row r="476" spans="1:8" ht="15.75">
      <c r="A476" s="9"/>
      <c r="B476" s="17"/>
      <c r="C476" s="52"/>
      <c r="D476" s="38"/>
      <c r="E476" s="16"/>
      <c r="F476" s="16"/>
      <c r="G476" s="16"/>
      <c r="H476" s="61"/>
    </row>
    <row r="477" spans="1:8" ht="15.75">
      <c r="A477" s="9"/>
      <c r="B477" s="17"/>
      <c r="C477" s="52"/>
      <c r="D477" s="38"/>
      <c r="E477" s="16"/>
      <c r="F477" s="16"/>
      <c r="G477" s="16"/>
      <c r="H477" s="61"/>
    </row>
    <row r="478" spans="1:8" ht="15.75">
      <c r="A478" s="9"/>
      <c r="B478" s="17"/>
      <c r="C478" s="52"/>
      <c r="D478" s="38"/>
      <c r="E478" s="16"/>
      <c r="F478" s="16"/>
      <c r="G478" s="16"/>
      <c r="H478" s="61"/>
    </row>
    <row r="479" spans="1:8" ht="15.75">
      <c r="A479" s="9"/>
      <c r="B479" s="17"/>
      <c r="C479" s="52"/>
      <c r="D479" s="38"/>
      <c r="E479" s="16"/>
      <c r="F479" s="16"/>
      <c r="G479" s="16"/>
      <c r="H479" s="61"/>
    </row>
    <row r="480" spans="1:8" ht="15.75">
      <c r="A480" s="9"/>
      <c r="B480" s="17"/>
      <c r="C480" s="52"/>
      <c r="D480" s="38"/>
      <c r="E480" s="16"/>
      <c r="F480" s="16"/>
      <c r="G480" s="16"/>
      <c r="H480" s="61"/>
    </row>
    <row r="481" spans="1:8" ht="15.75">
      <c r="A481" s="9"/>
      <c r="B481" s="17"/>
      <c r="C481" s="52"/>
      <c r="D481" s="38"/>
      <c r="E481" s="16"/>
      <c r="F481" s="16"/>
      <c r="G481" s="16"/>
      <c r="H481" s="61"/>
    </row>
    <row r="482" spans="1:8" ht="15.75">
      <c r="A482" s="9"/>
      <c r="B482" s="17"/>
      <c r="C482" s="52"/>
      <c r="D482" s="38"/>
      <c r="E482" s="16"/>
      <c r="F482" s="16"/>
      <c r="G482" s="16"/>
      <c r="H482" s="61"/>
    </row>
    <row r="483" spans="1:8" ht="15.75">
      <c r="A483" s="9"/>
      <c r="B483" s="17"/>
      <c r="C483" s="52"/>
      <c r="D483" s="38"/>
      <c r="E483" s="16"/>
      <c r="F483" s="16"/>
      <c r="G483" s="16"/>
      <c r="H483" s="61"/>
    </row>
    <row r="484" spans="1:8" ht="15.75">
      <c r="A484" s="9"/>
      <c r="B484" s="17"/>
      <c r="C484" s="52"/>
      <c r="D484" s="38"/>
      <c r="E484" s="16"/>
      <c r="F484" s="16"/>
      <c r="G484" s="16"/>
      <c r="H484" s="61"/>
    </row>
    <row r="485" spans="1:8" ht="15.75">
      <c r="A485" s="9"/>
      <c r="B485" s="17"/>
      <c r="C485" s="52"/>
      <c r="D485" s="38"/>
      <c r="E485" s="16"/>
      <c r="F485" s="16"/>
      <c r="G485" s="16"/>
      <c r="H485" s="61"/>
    </row>
    <row r="486" spans="1:8" ht="15.75">
      <c r="A486" s="9"/>
      <c r="B486" s="17"/>
      <c r="C486" s="52"/>
      <c r="D486" s="38"/>
      <c r="E486" s="16"/>
      <c r="F486" s="16"/>
      <c r="G486" s="16"/>
      <c r="H486" s="61"/>
    </row>
    <row r="487" spans="1:8" ht="15.75">
      <c r="A487" s="9"/>
      <c r="B487" s="17"/>
      <c r="C487" s="52"/>
      <c r="D487" s="38"/>
      <c r="E487" s="16"/>
      <c r="F487" s="16"/>
      <c r="G487" s="16"/>
      <c r="H487" s="61"/>
    </row>
    <row r="488" spans="1:8" ht="15.75">
      <c r="A488" s="9"/>
      <c r="B488" s="17"/>
      <c r="C488" s="52"/>
      <c r="D488" s="38"/>
      <c r="E488" s="16"/>
      <c r="F488" s="16"/>
      <c r="G488" s="16"/>
      <c r="H488" s="61"/>
    </row>
    <row r="489" spans="1:8" ht="15.75">
      <c r="A489" s="9"/>
      <c r="B489" s="17"/>
      <c r="C489" s="52"/>
      <c r="D489" s="38"/>
      <c r="E489" s="16"/>
      <c r="F489" s="16"/>
      <c r="G489" s="16"/>
      <c r="H489" s="61"/>
    </row>
    <row r="490" spans="1:8" ht="15.75">
      <c r="A490" s="9"/>
      <c r="B490" s="17"/>
      <c r="C490" s="52"/>
      <c r="D490" s="38"/>
      <c r="E490" s="16"/>
      <c r="F490" s="16"/>
      <c r="G490" s="16"/>
      <c r="H490" s="61"/>
    </row>
    <row r="491" spans="1:8" ht="15.75">
      <c r="A491" s="9"/>
      <c r="B491" s="17"/>
      <c r="C491" s="52"/>
      <c r="D491" s="38"/>
      <c r="E491" s="16"/>
      <c r="F491" s="16"/>
      <c r="G491" s="16"/>
      <c r="H491" s="61"/>
    </row>
    <row r="492" spans="1:8" ht="15.75">
      <c r="A492" s="9"/>
      <c r="B492" s="17"/>
      <c r="C492" s="52"/>
      <c r="D492" s="38"/>
      <c r="E492" s="16"/>
      <c r="F492" s="16"/>
      <c r="G492" s="16"/>
      <c r="H492" s="61"/>
    </row>
    <row r="493" spans="1:8" ht="15.75">
      <c r="A493" s="9"/>
      <c r="B493" s="17"/>
      <c r="C493" s="52"/>
      <c r="D493" s="38"/>
      <c r="E493" s="16"/>
      <c r="F493" s="16"/>
      <c r="G493" s="16"/>
      <c r="H493" s="61"/>
    </row>
    <row r="494" spans="1:8" ht="15.75">
      <c r="A494" s="9"/>
      <c r="B494" s="17"/>
      <c r="C494" s="52"/>
      <c r="D494" s="38"/>
      <c r="E494" s="16"/>
      <c r="F494" s="16"/>
      <c r="G494" s="16"/>
      <c r="H494" s="61"/>
    </row>
    <row r="495" spans="1:8" ht="15.75">
      <c r="A495" s="9"/>
      <c r="B495" s="17"/>
      <c r="C495" s="52"/>
      <c r="D495" s="38"/>
      <c r="E495" s="16"/>
      <c r="F495" s="16"/>
      <c r="G495" s="16"/>
      <c r="H495" s="61"/>
    </row>
    <row r="496" spans="1:8" ht="15.75">
      <c r="A496" s="9"/>
      <c r="B496" s="17"/>
      <c r="C496" s="52"/>
      <c r="D496" s="38"/>
      <c r="E496" s="16"/>
      <c r="F496" s="16"/>
      <c r="G496" s="16"/>
      <c r="H496" s="61"/>
    </row>
    <row r="497" spans="1:8" ht="15.75">
      <c r="A497" s="9"/>
      <c r="B497" s="17"/>
      <c r="C497" s="52"/>
      <c r="D497" s="38"/>
      <c r="E497" s="16"/>
      <c r="F497" s="16"/>
      <c r="G497" s="16"/>
      <c r="H497" s="61"/>
    </row>
    <row r="498" spans="1:8" ht="15.75">
      <c r="A498" s="9"/>
      <c r="B498" s="17"/>
      <c r="C498" s="52"/>
      <c r="D498" s="38"/>
      <c r="E498" s="16"/>
      <c r="F498" s="16"/>
      <c r="G498" s="16"/>
      <c r="H498" s="61"/>
    </row>
    <row r="499" spans="1:8" ht="15.75">
      <c r="A499" s="9"/>
      <c r="B499" s="17"/>
      <c r="C499" s="52"/>
      <c r="D499" s="38"/>
      <c r="E499" s="16"/>
      <c r="F499" s="16"/>
      <c r="G499" s="16"/>
      <c r="H499" s="61"/>
    </row>
    <row r="500" spans="1:8" ht="15.75">
      <c r="A500" s="9"/>
      <c r="B500" s="17"/>
      <c r="C500" s="52"/>
      <c r="D500" s="38"/>
      <c r="E500" s="16"/>
      <c r="F500" s="16"/>
      <c r="G500" s="16"/>
      <c r="H500" s="61"/>
    </row>
    <row r="501" spans="1:8" ht="15.75">
      <c r="A501" s="9"/>
      <c r="B501" s="17"/>
      <c r="C501" s="52"/>
      <c r="D501" s="38"/>
      <c r="E501" s="16"/>
      <c r="F501" s="16"/>
      <c r="G501" s="16"/>
      <c r="H501" s="61"/>
    </row>
    <row r="502" spans="1:8" ht="15.75">
      <c r="A502" s="9"/>
      <c r="B502" s="17"/>
      <c r="C502" s="52"/>
      <c r="D502" s="38"/>
      <c r="E502" s="16"/>
      <c r="F502" s="16"/>
      <c r="G502" s="16"/>
      <c r="H502" s="61"/>
    </row>
    <row r="503" spans="1:8" ht="15.75">
      <c r="A503" s="9"/>
      <c r="B503" s="17"/>
      <c r="C503" s="52"/>
      <c r="D503" s="38"/>
      <c r="E503" s="16"/>
      <c r="F503" s="16"/>
      <c r="G503" s="16"/>
      <c r="H503" s="61"/>
    </row>
    <row r="504" spans="1:8" ht="15.75">
      <c r="A504" s="9"/>
      <c r="B504" s="17"/>
      <c r="C504" s="52"/>
      <c r="D504" s="38"/>
      <c r="E504" s="16"/>
      <c r="F504" s="16"/>
      <c r="G504" s="16"/>
      <c r="H504" s="61"/>
    </row>
    <row r="505" spans="1:8" ht="15.75">
      <c r="A505" s="9"/>
      <c r="B505" s="17"/>
      <c r="C505" s="52"/>
      <c r="D505" s="38"/>
      <c r="E505" s="16"/>
      <c r="F505" s="16"/>
      <c r="G505" s="16"/>
      <c r="H505" s="61"/>
    </row>
    <row r="506" spans="1:8" ht="15.75">
      <c r="A506" s="9"/>
      <c r="B506" s="17"/>
      <c r="C506" s="52"/>
      <c r="D506" s="38"/>
      <c r="E506" s="16"/>
      <c r="F506" s="16"/>
      <c r="G506" s="16"/>
      <c r="H506" s="61"/>
    </row>
    <row r="507" spans="1:8" ht="15.75">
      <c r="A507" s="9"/>
      <c r="B507" s="17"/>
      <c r="C507" s="52"/>
      <c r="D507" s="38"/>
      <c r="E507" s="16"/>
      <c r="F507" s="16"/>
      <c r="G507" s="16"/>
      <c r="H507" s="61"/>
    </row>
    <row r="508" spans="1:8" ht="15.75">
      <c r="A508" s="9"/>
      <c r="B508" s="17"/>
      <c r="C508" s="52"/>
      <c r="D508" s="38"/>
      <c r="E508" s="16"/>
      <c r="F508" s="16"/>
      <c r="G508" s="16"/>
      <c r="H508" s="61"/>
    </row>
    <row r="509" spans="1:8" ht="15.75">
      <c r="A509" s="9"/>
      <c r="B509" s="17"/>
      <c r="C509" s="52"/>
      <c r="D509" s="38"/>
      <c r="E509" s="16"/>
      <c r="F509" s="16"/>
      <c r="G509" s="16"/>
      <c r="H509" s="61"/>
    </row>
    <row r="510" spans="1:8" ht="15.75">
      <c r="A510" s="9"/>
      <c r="B510" s="17"/>
      <c r="C510" s="52"/>
      <c r="D510" s="38"/>
      <c r="E510" s="16"/>
      <c r="F510" s="16"/>
      <c r="G510" s="16"/>
      <c r="H510" s="61"/>
    </row>
    <row r="511" spans="1:8" ht="15.75">
      <c r="A511" s="9"/>
      <c r="B511" s="17"/>
      <c r="C511" s="52"/>
      <c r="D511" s="38"/>
      <c r="E511" s="16"/>
      <c r="F511" s="16"/>
      <c r="G511" s="16"/>
      <c r="H511" s="61"/>
    </row>
    <row r="512" spans="1:8" ht="15.75">
      <c r="A512" s="9"/>
      <c r="B512" s="17"/>
      <c r="C512" s="52"/>
      <c r="D512" s="38"/>
      <c r="E512" s="16"/>
      <c r="F512" s="16"/>
      <c r="G512" s="16"/>
      <c r="H512" s="61"/>
    </row>
    <row r="513" spans="1:8" ht="15.75">
      <c r="A513" s="9"/>
      <c r="B513" s="17"/>
      <c r="C513" s="52"/>
      <c r="D513" s="38"/>
      <c r="E513" s="16"/>
      <c r="F513" s="16"/>
      <c r="G513" s="16"/>
      <c r="H513" s="61"/>
    </row>
    <row r="514" spans="1:8" ht="15.75">
      <c r="A514" s="9"/>
      <c r="B514" s="17"/>
      <c r="C514" s="52"/>
      <c r="D514" s="38"/>
      <c r="E514" s="16"/>
      <c r="F514" s="16"/>
      <c r="G514" s="16"/>
      <c r="H514" s="61"/>
    </row>
    <row r="515" spans="1:8" ht="15.75">
      <c r="A515" s="9"/>
      <c r="B515" s="17"/>
      <c r="C515" s="52"/>
      <c r="D515" s="38"/>
      <c r="E515" s="16"/>
      <c r="F515" s="16"/>
      <c r="G515" s="16"/>
      <c r="H515" s="61"/>
    </row>
    <row r="516" spans="1:8" ht="15.75">
      <c r="A516" s="9"/>
      <c r="B516" s="17"/>
      <c r="C516" s="52"/>
      <c r="D516" s="38"/>
      <c r="E516" s="16"/>
      <c r="F516" s="16"/>
      <c r="G516" s="16"/>
      <c r="H516" s="61"/>
    </row>
    <row r="517" spans="1:8" ht="15.75">
      <c r="A517" s="9"/>
      <c r="B517" s="17"/>
      <c r="C517" s="52"/>
      <c r="D517" s="38"/>
      <c r="E517" s="16"/>
      <c r="F517" s="16"/>
      <c r="G517" s="16"/>
      <c r="H517" s="61"/>
    </row>
    <row r="518" spans="1:8" ht="15.75">
      <c r="A518" s="9"/>
      <c r="B518" s="17"/>
      <c r="C518" s="52"/>
      <c r="D518" s="38"/>
      <c r="E518" s="16"/>
      <c r="F518" s="16"/>
      <c r="G518" s="16"/>
      <c r="H518" s="61"/>
    </row>
    <row r="519" spans="1:8" ht="15.75">
      <c r="A519" s="9"/>
      <c r="B519" s="17"/>
      <c r="C519" s="52"/>
      <c r="D519" s="38"/>
      <c r="E519" s="16"/>
      <c r="F519" s="16"/>
      <c r="G519" s="16"/>
      <c r="H519" s="61"/>
    </row>
    <row r="520" spans="1:8" ht="15.75">
      <c r="A520" s="9"/>
      <c r="B520" s="17"/>
      <c r="C520" s="52"/>
      <c r="D520" s="38"/>
      <c r="E520" s="16"/>
      <c r="F520" s="16"/>
      <c r="G520" s="16"/>
      <c r="H520" s="61"/>
    </row>
    <row r="521" spans="1:8" ht="15.75">
      <c r="A521" s="9"/>
      <c r="B521" s="17"/>
      <c r="C521" s="52"/>
      <c r="D521" s="38"/>
      <c r="E521" s="16"/>
      <c r="F521" s="16"/>
      <c r="G521" s="16"/>
      <c r="H521" s="61"/>
    </row>
    <row r="522" spans="1:8" ht="15.75">
      <c r="A522" s="9"/>
      <c r="B522" s="17"/>
      <c r="C522" s="52"/>
      <c r="D522" s="38"/>
      <c r="E522" s="16"/>
      <c r="F522" s="16"/>
      <c r="G522" s="16"/>
      <c r="H522" s="61"/>
    </row>
    <row r="523" spans="1:8" ht="15.75">
      <c r="A523" s="9"/>
      <c r="B523" s="17"/>
      <c r="C523" s="52"/>
      <c r="D523" s="38"/>
      <c r="E523" s="16"/>
      <c r="F523" s="16"/>
      <c r="G523" s="16"/>
      <c r="H523" s="61"/>
    </row>
    <row r="524" spans="1:8" ht="15.75">
      <c r="A524" s="9"/>
      <c r="B524" s="17"/>
      <c r="C524" s="52"/>
      <c r="D524" s="38"/>
      <c r="E524" s="16"/>
      <c r="F524" s="16"/>
      <c r="G524" s="16"/>
      <c r="H524" s="61"/>
    </row>
    <row r="525" spans="1:8" ht="15.75">
      <c r="A525" s="9"/>
      <c r="B525" s="17"/>
      <c r="C525" s="52"/>
      <c r="D525" s="38"/>
      <c r="E525" s="16"/>
      <c r="F525" s="16"/>
      <c r="G525" s="16"/>
      <c r="H525" s="61"/>
    </row>
    <row r="526" spans="1:8" ht="15.75">
      <c r="A526" s="9"/>
      <c r="B526" s="17"/>
      <c r="C526" s="52"/>
      <c r="D526" s="38"/>
      <c r="E526" s="16"/>
      <c r="F526" s="16"/>
      <c r="G526" s="16"/>
      <c r="H526" s="61"/>
    </row>
    <row r="527" spans="1:8" ht="15.75">
      <c r="A527" s="9"/>
      <c r="B527" s="17"/>
      <c r="C527" s="52"/>
      <c r="D527" s="38"/>
      <c r="E527" s="16"/>
      <c r="F527" s="16"/>
      <c r="G527" s="16"/>
      <c r="H527" s="61"/>
    </row>
    <row r="528" spans="1:8" ht="15.75">
      <c r="A528" s="9"/>
      <c r="B528" s="17"/>
      <c r="C528" s="52"/>
      <c r="D528" s="38"/>
      <c r="E528" s="16"/>
      <c r="F528" s="16"/>
      <c r="G528" s="16"/>
      <c r="H528" s="61"/>
    </row>
    <row r="529" spans="1:8" ht="15.75">
      <c r="A529" s="9"/>
      <c r="B529" s="17"/>
      <c r="C529" s="52"/>
      <c r="D529" s="38"/>
      <c r="E529" s="16"/>
      <c r="F529" s="16"/>
      <c r="G529" s="16"/>
      <c r="H529" s="61"/>
    </row>
    <row r="530" spans="1:8" ht="15.75">
      <c r="A530" s="9"/>
      <c r="B530" s="17"/>
      <c r="C530" s="52"/>
      <c r="D530" s="38"/>
      <c r="E530" s="16"/>
      <c r="F530" s="16"/>
      <c r="G530" s="16"/>
      <c r="H530" s="61"/>
    </row>
    <row r="531" spans="1:8" ht="15.75">
      <c r="A531" s="9"/>
      <c r="B531" s="17"/>
      <c r="C531" s="52"/>
      <c r="D531" s="38"/>
      <c r="E531" s="16"/>
      <c r="F531" s="16"/>
      <c r="G531" s="16"/>
      <c r="H531" s="61"/>
    </row>
    <row r="532" spans="1:8" ht="15.75">
      <c r="A532" s="9"/>
      <c r="B532" s="17"/>
      <c r="C532" s="52"/>
      <c r="D532" s="38"/>
      <c r="E532" s="16"/>
      <c r="F532" s="16"/>
      <c r="G532" s="16"/>
      <c r="H532" s="61"/>
    </row>
    <row r="533" spans="1:8" ht="15.75">
      <c r="A533" s="9"/>
      <c r="B533" s="17"/>
      <c r="C533" s="52"/>
      <c r="D533" s="38"/>
      <c r="E533" s="16"/>
      <c r="F533" s="16"/>
      <c r="G533" s="16"/>
      <c r="H533" s="61"/>
    </row>
    <row r="534" spans="1:8" ht="15.75">
      <c r="A534" s="9"/>
      <c r="B534" s="17"/>
      <c r="C534" s="52"/>
      <c r="D534" s="38"/>
      <c r="E534" s="16"/>
      <c r="F534" s="16"/>
      <c r="G534" s="16"/>
      <c r="H534" s="61"/>
    </row>
    <row r="535" spans="1:8" ht="15.75">
      <c r="A535" s="9"/>
      <c r="B535" s="17"/>
      <c r="C535" s="52"/>
      <c r="D535" s="38"/>
      <c r="E535" s="16"/>
      <c r="F535" s="16"/>
      <c r="G535" s="16"/>
      <c r="H535" s="61"/>
    </row>
    <row r="536" spans="1:8" ht="15.75">
      <c r="A536" s="9"/>
      <c r="B536" s="17"/>
      <c r="C536" s="52"/>
      <c r="D536" s="38"/>
      <c r="E536" s="16"/>
      <c r="F536" s="16"/>
      <c r="G536" s="16"/>
      <c r="H536" s="61"/>
    </row>
    <row r="537" spans="1:8" ht="15.75">
      <c r="A537" s="9"/>
      <c r="B537" s="17"/>
      <c r="C537" s="52"/>
      <c r="D537" s="38"/>
      <c r="E537" s="16"/>
      <c r="F537" s="16"/>
      <c r="G537" s="16"/>
      <c r="H537" s="61"/>
    </row>
    <row r="538" spans="1:8" ht="15.75">
      <c r="A538" s="9"/>
      <c r="B538" s="17"/>
      <c r="C538" s="52"/>
      <c r="D538" s="38"/>
      <c r="E538" s="16"/>
      <c r="F538" s="16"/>
      <c r="G538" s="16"/>
      <c r="H538" s="61"/>
    </row>
    <row r="539" spans="1:8" ht="15.75">
      <c r="A539" s="9"/>
      <c r="B539" s="17"/>
      <c r="C539" s="52"/>
      <c r="D539" s="38"/>
      <c r="E539" s="16"/>
      <c r="F539" s="16"/>
      <c r="G539" s="16"/>
      <c r="H539" s="61"/>
    </row>
    <row r="540" spans="1:8" ht="15.75">
      <c r="A540" s="9"/>
      <c r="B540" s="17"/>
      <c r="C540" s="52"/>
      <c r="D540" s="38"/>
      <c r="E540" s="16"/>
      <c r="F540" s="16"/>
      <c r="G540" s="16"/>
      <c r="H540" s="61"/>
    </row>
    <row r="541" spans="1:8" ht="15.75">
      <c r="A541" s="9"/>
      <c r="B541" s="17"/>
      <c r="C541" s="52"/>
      <c r="D541" s="38"/>
      <c r="E541" s="16"/>
      <c r="F541" s="16"/>
      <c r="G541" s="16"/>
      <c r="H541" s="61"/>
    </row>
    <row r="542" spans="1:8" ht="15.75">
      <c r="A542" s="9"/>
      <c r="B542" s="17"/>
      <c r="C542" s="52"/>
      <c r="D542" s="38"/>
      <c r="E542" s="16"/>
      <c r="F542" s="16"/>
      <c r="G542" s="16"/>
      <c r="H542" s="61"/>
    </row>
    <row r="543" spans="1:8" ht="15.75">
      <c r="A543" s="9"/>
      <c r="B543" s="17"/>
      <c r="C543" s="52"/>
      <c r="D543" s="38"/>
      <c r="E543" s="16"/>
      <c r="F543" s="16"/>
      <c r="G543" s="16"/>
      <c r="H543" s="61"/>
    </row>
    <row r="544" spans="1:8" ht="15.75">
      <c r="A544" s="9"/>
      <c r="B544" s="17"/>
      <c r="C544" s="52"/>
      <c r="D544" s="38"/>
      <c r="E544" s="16"/>
      <c r="F544" s="16"/>
      <c r="G544" s="16"/>
      <c r="H544" s="61"/>
    </row>
    <row r="545" spans="1:8" ht="15.75">
      <c r="A545" s="9"/>
      <c r="B545" s="17"/>
      <c r="C545" s="52"/>
      <c r="D545" s="38"/>
      <c r="E545" s="16"/>
      <c r="F545" s="16"/>
      <c r="G545" s="16"/>
      <c r="H545" s="61"/>
    </row>
    <row r="546" spans="1:8" ht="15.75">
      <c r="A546" s="9"/>
      <c r="B546" s="17"/>
      <c r="C546" s="52"/>
      <c r="D546" s="38"/>
      <c r="E546" s="16"/>
      <c r="F546" s="16"/>
      <c r="G546" s="16"/>
      <c r="H546" s="61"/>
    </row>
    <row r="547" spans="1:8" ht="15.75">
      <c r="A547" s="9"/>
      <c r="B547" s="17"/>
      <c r="C547" s="52"/>
      <c r="D547" s="38"/>
      <c r="E547" s="16"/>
      <c r="F547" s="16"/>
      <c r="G547" s="16"/>
      <c r="H547" s="61"/>
    </row>
    <row r="548" spans="1:8" ht="15.75">
      <c r="A548" s="9"/>
      <c r="B548" s="17"/>
      <c r="C548" s="52"/>
      <c r="D548" s="38"/>
      <c r="E548" s="16"/>
      <c r="F548" s="16"/>
      <c r="G548" s="16"/>
      <c r="H548" s="61"/>
    </row>
    <row r="549" spans="1:8" ht="15.75">
      <c r="A549" s="9"/>
      <c r="B549" s="17"/>
      <c r="C549" s="52"/>
      <c r="D549" s="38"/>
      <c r="E549" s="16"/>
      <c r="F549" s="16"/>
      <c r="G549" s="16"/>
      <c r="H549" s="61"/>
    </row>
    <row r="550" spans="1:8" ht="15.75">
      <c r="A550" s="9"/>
      <c r="B550" s="17"/>
      <c r="C550" s="52"/>
      <c r="D550" s="38"/>
      <c r="E550" s="16"/>
      <c r="F550" s="16"/>
      <c r="G550" s="16"/>
      <c r="H550" s="61"/>
    </row>
    <row r="551" spans="1:8" ht="15.75">
      <c r="A551" s="9"/>
      <c r="B551" s="17"/>
      <c r="C551" s="52"/>
      <c r="D551" s="38"/>
      <c r="E551" s="16"/>
      <c r="F551" s="16"/>
      <c r="G551" s="16"/>
      <c r="H551" s="61"/>
    </row>
    <row r="552" spans="1:8" ht="15.75">
      <c r="A552" s="9"/>
      <c r="B552" s="17"/>
      <c r="C552" s="52"/>
      <c r="D552" s="38"/>
      <c r="E552" s="16"/>
      <c r="F552" s="16"/>
      <c r="G552" s="16"/>
      <c r="H552" s="61"/>
    </row>
    <row r="553" spans="1:8" ht="15.75">
      <c r="A553" s="9"/>
      <c r="B553" s="17"/>
      <c r="C553" s="52"/>
      <c r="D553" s="38"/>
      <c r="E553" s="16"/>
      <c r="F553" s="16"/>
      <c r="G553" s="16"/>
      <c r="H553" s="61"/>
    </row>
    <row r="554" spans="1:8" ht="15.75">
      <c r="A554" s="9"/>
      <c r="B554" s="17"/>
      <c r="C554" s="52"/>
      <c r="D554" s="38"/>
      <c r="E554" s="16"/>
      <c r="F554" s="16"/>
      <c r="G554" s="16"/>
      <c r="H554" s="61"/>
    </row>
    <row r="555" spans="1:8" ht="15.75">
      <c r="A555" s="9"/>
      <c r="B555" s="17"/>
      <c r="C555" s="52"/>
      <c r="D555" s="38"/>
      <c r="E555" s="16"/>
      <c r="F555" s="16"/>
      <c r="G555" s="16"/>
      <c r="H555" s="61"/>
    </row>
    <row r="556" spans="1:8" ht="15.75">
      <c r="A556" s="9"/>
      <c r="B556" s="17"/>
      <c r="C556" s="52"/>
      <c r="D556" s="38"/>
      <c r="E556" s="16"/>
      <c r="F556" s="16"/>
      <c r="G556" s="16"/>
      <c r="H556" s="61"/>
    </row>
    <row r="557" spans="1:8" ht="15.75">
      <c r="A557" s="9"/>
      <c r="B557" s="17"/>
      <c r="C557" s="52"/>
      <c r="D557" s="38"/>
      <c r="E557" s="16"/>
      <c r="F557" s="16"/>
      <c r="G557" s="16"/>
      <c r="H557" s="61"/>
    </row>
    <row r="558" spans="1:8" ht="15.75">
      <c r="A558" s="9"/>
      <c r="B558" s="17"/>
      <c r="C558" s="52"/>
      <c r="D558" s="38"/>
      <c r="E558" s="16"/>
      <c r="F558" s="16"/>
      <c r="G558" s="16"/>
      <c r="H558" s="61"/>
    </row>
    <row r="559" spans="1:8" ht="15.75">
      <c r="A559" s="9"/>
      <c r="B559" s="17"/>
      <c r="C559" s="52"/>
      <c r="D559" s="38"/>
      <c r="E559" s="16"/>
      <c r="F559" s="16"/>
      <c r="G559" s="16"/>
      <c r="H559" s="61"/>
    </row>
    <row r="560" spans="1:8" ht="15.75">
      <c r="A560" s="9"/>
      <c r="B560" s="17"/>
      <c r="C560" s="52"/>
      <c r="D560" s="38"/>
      <c r="E560" s="16"/>
      <c r="F560" s="16"/>
      <c r="G560" s="16"/>
      <c r="H560" s="61"/>
    </row>
    <row r="561" spans="1:8" ht="15.75">
      <c r="A561" s="9"/>
      <c r="B561" s="17"/>
      <c r="C561" s="52"/>
      <c r="D561" s="38"/>
      <c r="E561" s="16"/>
      <c r="F561" s="16"/>
      <c r="G561" s="16"/>
      <c r="H561" s="61"/>
    </row>
    <row r="562" spans="1:8" ht="15.75">
      <c r="A562" s="9"/>
      <c r="B562" s="17"/>
      <c r="C562" s="52"/>
      <c r="D562" s="38"/>
      <c r="E562" s="16"/>
      <c r="F562" s="16"/>
      <c r="G562" s="16"/>
      <c r="H562" s="61"/>
    </row>
    <row r="563" spans="1:8" ht="15.75">
      <c r="A563" s="9"/>
      <c r="B563" s="17"/>
      <c r="C563" s="52"/>
      <c r="D563" s="38"/>
      <c r="E563" s="16"/>
      <c r="F563" s="16"/>
      <c r="G563" s="16"/>
      <c r="H563" s="61"/>
    </row>
    <row r="564" spans="1:8" ht="15.75">
      <c r="A564" s="9"/>
      <c r="B564" s="17"/>
      <c r="C564" s="52"/>
      <c r="D564" s="38"/>
      <c r="E564" s="16"/>
      <c r="F564" s="16"/>
      <c r="G564" s="16"/>
      <c r="H564" s="61"/>
    </row>
    <row r="565" spans="1:8" ht="15.75">
      <c r="A565" s="9"/>
      <c r="B565" s="17"/>
      <c r="C565" s="52"/>
      <c r="D565" s="38"/>
      <c r="E565" s="16"/>
      <c r="F565" s="16"/>
      <c r="G565" s="16"/>
      <c r="H565" s="61"/>
    </row>
    <row r="566" spans="1:8" ht="15.75">
      <c r="A566" s="9"/>
      <c r="B566" s="17"/>
      <c r="C566" s="52"/>
      <c r="D566" s="38"/>
      <c r="E566" s="16"/>
      <c r="F566" s="16"/>
      <c r="G566" s="16"/>
      <c r="H566" s="61"/>
    </row>
    <row r="567" spans="1:8" ht="15.75">
      <c r="A567" s="9"/>
      <c r="B567" s="17"/>
      <c r="C567" s="52"/>
      <c r="D567" s="38"/>
      <c r="E567" s="16"/>
      <c r="F567" s="16"/>
      <c r="G567" s="16"/>
      <c r="H567" s="61"/>
    </row>
    <row r="568" spans="1:8" ht="15.75">
      <c r="A568" s="9"/>
      <c r="B568" s="17"/>
      <c r="C568" s="52"/>
      <c r="D568" s="38"/>
      <c r="E568" s="16"/>
      <c r="F568" s="16"/>
      <c r="G568" s="16"/>
      <c r="H568" s="61"/>
    </row>
    <row r="569" spans="1:8" ht="15.75">
      <c r="A569" s="9"/>
      <c r="B569" s="17"/>
      <c r="C569" s="52"/>
      <c r="D569" s="38"/>
      <c r="E569" s="16"/>
      <c r="F569" s="16"/>
      <c r="G569" s="16"/>
      <c r="H569" s="61"/>
    </row>
    <row r="570" spans="1:8" ht="15.75">
      <c r="A570" s="9"/>
      <c r="B570" s="17"/>
      <c r="C570" s="52"/>
      <c r="D570" s="38"/>
      <c r="E570" s="16"/>
      <c r="F570" s="16"/>
      <c r="G570" s="16"/>
      <c r="H570" s="61"/>
    </row>
    <row r="571" spans="1:8" ht="15.75">
      <c r="A571" s="9"/>
      <c r="B571" s="17"/>
      <c r="C571" s="52"/>
      <c r="D571" s="38"/>
      <c r="E571" s="16"/>
      <c r="F571" s="16"/>
      <c r="G571" s="16"/>
      <c r="H571" s="61"/>
    </row>
    <row r="572" spans="1:8" ht="15.75">
      <c r="A572" s="9"/>
      <c r="B572" s="17"/>
      <c r="C572" s="52"/>
      <c r="D572" s="38"/>
      <c r="E572" s="16"/>
      <c r="F572" s="16"/>
      <c r="G572" s="16"/>
      <c r="H572" s="61"/>
    </row>
    <row r="573" spans="1:8" ht="15.75">
      <c r="A573" s="9"/>
      <c r="B573" s="17"/>
      <c r="C573" s="52"/>
      <c r="D573" s="38"/>
      <c r="E573" s="16"/>
      <c r="F573" s="16"/>
      <c r="G573" s="16"/>
      <c r="H573" s="61"/>
    </row>
    <row r="574" spans="1:8" ht="15.75">
      <c r="A574" s="9"/>
      <c r="B574" s="17"/>
      <c r="C574" s="52"/>
      <c r="D574" s="38"/>
      <c r="E574" s="16"/>
      <c r="F574" s="16"/>
      <c r="G574" s="16"/>
      <c r="H574" s="61"/>
    </row>
    <row r="575" spans="1:8" ht="15.75">
      <c r="A575" s="9"/>
      <c r="B575" s="17"/>
      <c r="C575" s="52"/>
      <c r="D575" s="38"/>
      <c r="E575" s="16"/>
      <c r="F575" s="16"/>
      <c r="G575" s="16"/>
      <c r="H575" s="61"/>
    </row>
    <row r="576" spans="1:8" ht="15.75">
      <c r="A576" s="9"/>
      <c r="B576" s="17"/>
      <c r="C576" s="52"/>
      <c r="D576" s="38"/>
      <c r="E576" s="16"/>
      <c r="F576" s="16"/>
      <c r="G576" s="16"/>
      <c r="H576" s="61"/>
    </row>
    <row r="577" spans="1:8" ht="15.75">
      <c r="A577" s="9"/>
      <c r="B577" s="17"/>
      <c r="C577" s="52"/>
      <c r="D577" s="38"/>
      <c r="E577" s="16"/>
      <c r="F577" s="16"/>
      <c r="G577" s="16"/>
      <c r="H577" s="61"/>
    </row>
    <row r="578" spans="1:8" ht="15.75">
      <c r="A578" s="9"/>
      <c r="B578" s="17"/>
      <c r="C578" s="52"/>
      <c r="D578" s="38"/>
      <c r="E578" s="16"/>
      <c r="F578" s="16"/>
      <c r="G578" s="16"/>
      <c r="H578" s="61"/>
    </row>
    <row r="579" spans="1:8" ht="15.75">
      <c r="A579" s="9"/>
      <c r="B579" s="17"/>
      <c r="C579" s="52"/>
      <c r="D579" s="38"/>
      <c r="E579" s="16"/>
      <c r="F579" s="16"/>
      <c r="G579" s="16"/>
      <c r="H579" s="61"/>
    </row>
    <row r="580" spans="1:8" ht="15.75">
      <c r="A580" s="9"/>
      <c r="B580" s="17"/>
      <c r="C580" s="52"/>
      <c r="D580" s="38"/>
      <c r="E580" s="16"/>
      <c r="F580" s="16"/>
      <c r="G580" s="16"/>
      <c r="H580" s="61"/>
    </row>
    <row r="581" spans="1:8" ht="15.75">
      <c r="A581" s="9"/>
      <c r="B581" s="17"/>
      <c r="C581" s="52"/>
      <c r="D581" s="38"/>
      <c r="E581" s="16"/>
      <c r="F581" s="16"/>
      <c r="G581" s="16"/>
      <c r="H581" s="61"/>
    </row>
    <row r="582" spans="1:8" ht="15.75">
      <c r="A582" s="9"/>
      <c r="B582" s="17"/>
      <c r="C582" s="52"/>
      <c r="D582" s="38"/>
      <c r="E582" s="16"/>
      <c r="F582" s="16"/>
      <c r="G582" s="16"/>
      <c r="H582" s="61"/>
    </row>
    <row r="583" spans="1:8" ht="15.75">
      <c r="A583" s="9"/>
      <c r="B583" s="17"/>
      <c r="C583" s="52"/>
      <c r="D583" s="38"/>
      <c r="E583" s="16"/>
      <c r="F583" s="16"/>
      <c r="G583" s="16"/>
      <c r="H583" s="61"/>
    </row>
    <row r="584" spans="1:8" ht="15.75">
      <c r="A584" s="9"/>
      <c r="B584" s="17"/>
      <c r="C584" s="52"/>
      <c r="D584" s="38"/>
      <c r="E584" s="16"/>
      <c r="F584" s="16"/>
      <c r="G584" s="16"/>
      <c r="H584" s="61"/>
    </row>
    <row r="585" spans="1:8" ht="15.75">
      <c r="A585" s="9"/>
      <c r="B585" s="17"/>
      <c r="C585" s="52"/>
      <c r="D585" s="38"/>
      <c r="E585" s="16"/>
      <c r="F585" s="16"/>
      <c r="G585" s="16"/>
      <c r="H585" s="61"/>
    </row>
    <row r="586" spans="1:8" ht="15.75">
      <c r="A586" s="9"/>
      <c r="B586" s="17"/>
      <c r="C586" s="52"/>
      <c r="D586" s="38"/>
      <c r="E586" s="16"/>
      <c r="F586" s="16"/>
      <c r="G586" s="16"/>
      <c r="H586" s="61"/>
    </row>
    <row r="587" spans="1:8" ht="15.75">
      <c r="A587" s="9"/>
      <c r="B587" s="17"/>
      <c r="C587" s="52"/>
      <c r="D587" s="38"/>
      <c r="E587" s="16"/>
      <c r="F587" s="16"/>
      <c r="G587" s="16"/>
      <c r="H587" s="61"/>
    </row>
    <row r="588" spans="1:8" ht="15.75">
      <c r="A588" s="9"/>
      <c r="B588" s="17"/>
      <c r="C588" s="52"/>
      <c r="D588" s="38"/>
      <c r="E588" s="16"/>
      <c r="F588" s="16"/>
      <c r="G588" s="16"/>
      <c r="H588" s="61"/>
    </row>
    <row r="589" spans="1:8" ht="15.75">
      <c r="A589" s="9"/>
      <c r="B589" s="17"/>
      <c r="C589" s="52"/>
      <c r="D589" s="38"/>
      <c r="E589" s="16"/>
      <c r="F589" s="16"/>
      <c r="G589" s="16"/>
      <c r="H589" s="61"/>
    </row>
    <row r="590" spans="1:8" ht="15.75">
      <c r="A590" s="9"/>
      <c r="B590" s="17"/>
      <c r="C590" s="52"/>
      <c r="D590" s="38"/>
      <c r="E590" s="16"/>
      <c r="F590" s="16"/>
      <c r="G590" s="16"/>
      <c r="H590" s="61"/>
    </row>
    <row r="591" spans="1:8" ht="15.75">
      <c r="A591" s="9"/>
      <c r="B591" s="17"/>
      <c r="C591" s="52"/>
      <c r="D591" s="38"/>
      <c r="E591" s="16"/>
      <c r="F591" s="16"/>
      <c r="G591" s="16"/>
      <c r="H591" s="61"/>
    </row>
    <row r="592" spans="1:8" ht="15.75">
      <c r="A592" s="9"/>
      <c r="B592" s="17"/>
      <c r="C592" s="52"/>
      <c r="D592" s="38"/>
      <c r="E592" s="16"/>
      <c r="F592" s="16"/>
      <c r="G592" s="16"/>
      <c r="H592" s="61"/>
    </row>
    <row r="593" spans="1:8" ht="15.75">
      <c r="A593" s="9"/>
      <c r="B593" s="17"/>
      <c r="C593" s="52"/>
      <c r="D593" s="38"/>
      <c r="E593" s="16"/>
      <c r="F593" s="16"/>
      <c r="G593" s="16"/>
      <c r="H593" s="61"/>
    </row>
    <row r="594" spans="1:8" ht="15.75">
      <c r="A594" s="9"/>
      <c r="B594" s="17"/>
      <c r="C594" s="52"/>
      <c r="D594" s="38"/>
      <c r="E594" s="16"/>
      <c r="F594" s="16"/>
      <c r="G594" s="16"/>
      <c r="H594" s="61"/>
    </row>
    <row r="595" spans="1:8" ht="15.75">
      <c r="A595" s="9"/>
      <c r="B595" s="17"/>
      <c r="C595" s="52"/>
      <c r="D595" s="38"/>
      <c r="E595" s="16"/>
      <c r="F595" s="16"/>
      <c r="G595" s="16"/>
      <c r="H595" s="61"/>
    </row>
    <row r="596" spans="1:8" ht="15.75">
      <c r="A596" s="9"/>
      <c r="B596" s="17"/>
      <c r="C596" s="52"/>
      <c r="D596" s="38"/>
      <c r="E596" s="16"/>
      <c r="F596" s="16"/>
      <c r="G596" s="16"/>
      <c r="H596" s="61"/>
    </row>
    <row r="597" spans="1:8" ht="15.75">
      <c r="A597" s="9"/>
      <c r="B597" s="17"/>
      <c r="C597" s="52"/>
      <c r="D597" s="38"/>
      <c r="E597" s="16"/>
      <c r="F597" s="16"/>
      <c r="G597" s="16"/>
      <c r="H597" s="61"/>
    </row>
    <row r="598" spans="1:8" ht="15.75">
      <c r="A598" s="9"/>
      <c r="B598" s="17"/>
      <c r="C598" s="52"/>
      <c r="D598" s="38"/>
      <c r="E598" s="16"/>
      <c r="F598" s="16"/>
      <c r="G598" s="16"/>
      <c r="H598" s="61"/>
    </row>
    <row r="599" spans="1:8" ht="15.75">
      <c r="A599" s="9"/>
      <c r="B599" s="17"/>
      <c r="C599" s="52"/>
      <c r="D599" s="38"/>
      <c r="E599" s="16"/>
      <c r="F599" s="16"/>
      <c r="G599" s="16"/>
      <c r="H599" s="61"/>
    </row>
    <row r="600" spans="1:8" ht="15.75">
      <c r="A600" s="9"/>
      <c r="B600" s="17"/>
      <c r="C600" s="52"/>
      <c r="D600" s="38"/>
      <c r="E600" s="16"/>
      <c r="F600" s="16"/>
      <c r="G600" s="16"/>
      <c r="H600" s="61"/>
    </row>
    <row r="601" spans="1:8" ht="15.75">
      <c r="A601" s="9"/>
      <c r="B601" s="17"/>
      <c r="C601" s="52"/>
      <c r="D601" s="38"/>
      <c r="E601" s="16"/>
      <c r="F601" s="16"/>
      <c r="G601" s="16"/>
      <c r="H601" s="61"/>
    </row>
    <row r="602" spans="1:8" ht="15.75">
      <c r="A602" s="9"/>
      <c r="B602" s="17"/>
      <c r="C602" s="52"/>
      <c r="D602" s="38"/>
      <c r="E602" s="16"/>
      <c r="F602" s="16"/>
      <c r="G602" s="16"/>
      <c r="H602" s="61"/>
    </row>
    <row r="603" spans="1:8" ht="15.75">
      <c r="A603" s="9"/>
      <c r="B603" s="17"/>
      <c r="C603" s="52"/>
      <c r="D603" s="38"/>
      <c r="E603" s="16"/>
      <c r="F603" s="16"/>
      <c r="G603" s="16"/>
      <c r="H603" s="61"/>
    </row>
    <row r="604" spans="1:8" ht="15.75">
      <c r="A604" s="9"/>
      <c r="B604" s="17"/>
      <c r="C604" s="52"/>
      <c r="D604" s="38"/>
      <c r="E604" s="16"/>
      <c r="F604" s="16"/>
      <c r="G604" s="16"/>
      <c r="H604" s="61"/>
    </row>
    <row r="605" spans="1:8" ht="15.75">
      <c r="A605" s="9"/>
      <c r="B605" s="17"/>
      <c r="C605" s="52"/>
      <c r="D605" s="38"/>
      <c r="E605" s="16"/>
      <c r="F605" s="16"/>
      <c r="G605" s="16"/>
      <c r="H605" s="61"/>
    </row>
  </sheetData>
  <sheetProtection password="CE28" sheet="1" objects="1" scenarios="1"/>
  <mergeCells count="94">
    <mergeCell ref="A1:M1"/>
    <mergeCell ref="B201:B216"/>
    <mergeCell ref="A201:A216"/>
    <mergeCell ref="L4:L5"/>
    <mergeCell ref="G4:G5"/>
    <mergeCell ref="A42:A45"/>
    <mergeCell ref="A33:A41"/>
    <mergeCell ref="B33:B41"/>
    <mergeCell ref="A21:A32"/>
    <mergeCell ref="J4:J5"/>
    <mergeCell ref="E4:E5"/>
    <mergeCell ref="A173:A180"/>
    <mergeCell ref="B173:B180"/>
    <mergeCell ref="A6:A20"/>
    <mergeCell ref="B6:B20"/>
    <mergeCell ref="A157:A172"/>
    <mergeCell ref="B157:B172"/>
    <mergeCell ref="A88:A95"/>
    <mergeCell ref="B88:B95"/>
    <mergeCell ref="B96:B104"/>
    <mergeCell ref="A105:A112"/>
    <mergeCell ref="A2:M2"/>
    <mergeCell ref="A4:A5"/>
    <mergeCell ref="B4:B5"/>
    <mergeCell ref="C4:C5"/>
    <mergeCell ref="D4:D5"/>
    <mergeCell ref="M4:M5"/>
    <mergeCell ref="F4:F5"/>
    <mergeCell ref="H4:H5"/>
    <mergeCell ref="K4:K5"/>
    <mergeCell ref="B105:B112"/>
    <mergeCell ref="I4:I5"/>
    <mergeCell ref="A46:A58"/>
    <mergeCell ref="B46:B58"/>
    <mergeCell ref="B42:B45"/>
    <mergeCell ref="A73:A87"/>
    <mergeCell ref="B73:B87"/>
    <mergeCell ref="B21:B32"/>
    <mergeCell ref="A96:A104"/>
    <mergeCell ref="A59:A72"/>
    <mergeCell ref="A113:A120"/>
    <mergeCell ref="B113:B120"/>
    <mergeCell ref="A121:A129"/>
    <mergeCell ref="B121:B129"/>
    <mergeCell ref="A130:A138"/>
    <mergeCell ref="B130:B138"/>
    <mergeCell ref="B59:B72"/>
    <mergeCell ref="A235:A246"/>
    <mergeCell ref="B235:B246"/>
    <mergeCell ref="A139:A148"/>
    <mergeCell ref="B139:B148"/>
    <mergeCell ref="A149:A156"/>
    <mergeCell ref="B149:B156"/>
    <mergeCell ref="A181:A200"/>
    <mergeCell ref="B181:B200"/>
    <mergeCell ref="A217:A234"/>
    <mergeCell ref="B217:B234"/>
    <mergeCell ref="A273:A285"/>
    <mergeCell ref="B273:B285"/>
    <mergeCell ref="A286:A290"/>
    <mergeCell ref="B286:B290"/>
    <mergeCell ref="A247:A260"/>
    <mergeCell ref="B247:B260"/>
    <mergeCell ref="A261:A272"/>
    <mergeCell ref="B261:B272"/>
    <mergeCell ref="A291:A295"/>
    <mergeCell ref="B291:B295"/>
    <mergeCell ref="C334:C338"/>
    <mergeCell ref="A302:A313"/>
    <mergeCell ref="B302:B313"/>
    <mergeCell ref="A314:A331"/>
    <mergeCell ref="B314:B331"/>
    <mergeCell ref="A334:A338"/>
    <mergeCell ref="B334:B338"/>
    <mergeCell ref="A346:A396"/>
    <mergeCell ref="B346:B396"/>
    <mergeCell ref="H344:H345"/>
    <mergeCell ref="I344:I345"/>
    <mergeCell ref="A296:A301"/>
    <mergeCell ref="B296:B301"/>
    <mergeCell ref="A344:A345"/>
    <mergeCell ref="B344:B345"/>
    <mergeCell ref="C344:C345"/>
    <mergeCell ref="D344:D345"/>
    <mergeCell ref="L344:L345"/>
    <mergeCell ref="M344:M345"/>
    <mergeCell ref="I340:I341"/>
    <mergeCell ref="J340:J341"/>
    <mergeCell ref="A342:J342"/>
    <mergeCell ref="E344:E345"/>
    <mergeCell ref="F344:F345"/>
    <mergeCell ref="G344:G345"/>
    <mergeCell ref="J344:J345"/>
    <mergeCell ref="K344:K345"/>
  </mergeCells>
  <printOptions/>
  <pageMargins left="0.31496062992125984" right="0.1968503937007874" top="0.31496062992125984" bottom="0.31496062992125984" header="0.15748031496062992" footer="0.15748031496062992"/>
  <pageSetup fitToHeight="0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2017-02-10T14:20:21Z</cp:lastPrinted>
  <dcterms:created xsi:type="dcterms:W3CDTF">2011-02-09T07:28:13Z</dcterms:created>
  <dcterms:modified xsi:type="dcterms:W3CDTF">2017-02-13T06:18:59Z</dcterms:modified>
  <cp:category/>
  <cp:version/>
  <cp:contentType/>
  <cp:contentStatus/>
</cp:coreProperties>
</file>