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 01.02.2020" sheetId="1" r:id="rId1"/>
  </sheets>
  <definedNames>
    <definedName name="_xlnm._FilterDatabase" localSheetId="0" hidden="1">'на 01.02.2020'!$A$4:$M$315</definedName>
    <definedName name="_xlnm.Print_Titles" localSheetId="0">'на 01.02.2020'!$4:$5</definedName>
  </definedNames>
  <calcPr fullCalcOnLoad="1"/>
</workbook>
</file>

<file path=xl/sharedStrings.xml><?xml version="1.0" encoding="utf-8"?>
<sst xmlns="http://schemas.openxmlformats.org/spreadsheetml/2006/main" count="731" uniqueCount="159">
  <si>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</si>
  <si>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</si>
  <si>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</si>
  <si>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</si>
  <si>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</si>
  <si>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</si>
  <si>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</si>
  <si>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</si>
  <si>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</si>
  <si>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</si>
  <si>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</si>
  <si>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</si>
  <si>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</si>
  <si>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</si>
  <si>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</si>
  <si>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</si>
  <si>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</si>
  <si>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</si>
  <si>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</si>
  <si>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</si>
  <si>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</si>
  <si>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</si>
  <si>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</si>
  <si>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</si>
  <si>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</si>
  <si>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</si>
  <si>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</si>
  <si>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</si>
  <si>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</si>
  <si>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</si>
  <si>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</si>
  <si>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</si>
  <si>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</si>
  <si>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</si>
  <si>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</si>
  <si>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</si>
  <si>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</si>
  <si>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</si>
  <si>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</si>
  <si>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</si>
  <si>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</si>
  <si>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</si>
  <si>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</si>
  <si>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</si>
  <si>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</si>
  <si>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</si>
  <si>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</si>
  <si>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</si>
  <si>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</si>
  <si>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</si>
  <si>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</si>
  <si>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</si>
  <si>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</si>
  <si>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</si>
  <si>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</si>
  <si>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</si>
  <si>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</si>
  <si>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</si>
  <si>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</si>
  <si>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</si>
  <si>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</si>
  <si>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</si>
  <si>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</si>
  <si>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</si>
  <si>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</si>
  <si>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</si>
  <si>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</si>
  <si>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</si>
  <si>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</si>
  <si>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</si>
  <si>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</si>
  <si>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</si>
  <si>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</si>
  <si>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</si>
  <si>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</si>
  <si>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</si>
  <si>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</si>
  <si>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</si>
  <si>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</si>
  <si>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</si>
  <si>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</si>
  <si>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</si>
  <si>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</si>
  <si>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</si>
  <si>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</si>
  <si>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</si>
  <si>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</si>
  <si>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</si>
  <si>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</si>
  <si>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</si>
  <si>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</si>
  <si>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</si>
  <si>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</si>
  <si>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</si>
  <si>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</si>
  <si>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</si>
  <si>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</si>
  <si>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</si>
  <si>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</si>
  <si>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</si>
  <si>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</si>
  <si>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</si>
  <si>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</si>
  <si>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</si>
  <si>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</si>
  <si>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</si>
  <si>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</si>
  <si>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</si>
  <si>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</si>
  <si>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</si>
  <si>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</si>
  <si>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</si>
  <si>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</si>
  <si>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</si>
  <si>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</si>
  <si>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</si>
  <si>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</si>
  <si>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</si>
  <si>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</si>
  <si>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</si>
  <si>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</si>
  <si>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</si>
  <si>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</si>
  <si>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</si>
  <si>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</si>
  <si>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</si>
  <si>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</si>
  <si>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</si>
  <si>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</si>
  <si>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</si>
  <si>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</si>
  <si>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</si>
  <si>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</si>
  <si>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</si>
  <si>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</si>
  <si>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</si>
  <si>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</si>
  <si>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</si>
  <si>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</si>
  <si>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</si>
  <si>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</si>
  <si>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</si>
  <si>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</si>
  <si>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</si>
  <si>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</si>
  <si>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</si>
  <si>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>Оперативный анализ  поступления доходов за январь 2020 года</t>
  </si>
  <si>
    <t xml:space="preserve">Уточненный годовой план на 2020 год </t>
  </si>
  <si>
    <t>План января 2020 года</t>
  </si>
  <si>
    <t>Отклонение факта отчетного периода от плана января 2020 года</t>
  </si>
  <si>
    <t xml:space="preserve">Оперативный анализ исполнения бюджета города Перми по доходам на 1 февраля 2020 года </t>
  </si>
  <si>
    <t>Факт на 01.02.2019 г. (в сопоставимых условиях с 2020 г.)</t>
  </si>
  <si>
    <t xml:space="preserve">Факт на 01.02.2020 г. </t>
  </si>
  <si>
    <t>% исполн. плана января 2020 года</t>
  </si>
  <si>
    <t>% исполн. плана 2020 года</t>
  </si>
  <si>
    <t>Откл. факта 2020 г.от факта 2019 г.</t>
  </si>
  <si>
    <t>% факта 2020 г. к факту 2019 г.</t>
  </si>
  <si>
    <t>Откл. факта 2020 г. от факта 2019 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</si>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</sst>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#,##0.0000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0"/>
  <sheetViews>
    <sheetView tabSelected="1" zoomScale="90" zoomScaleNormal="90" zoomScaleSheetLayoutView="90" zoomScalePageLayoutView="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7" customWidth="1"/>
    <col min="2" max="2" width="16.00390625" style="62" customWidth="1"/>
    <col min="3" max="3" width="18.375" style="47" hidden="1" customWidth="1"/>
    <col min="4" max="4" width="50.125" style="60" customWidth="1"/>
    <col min="5" max="5" width="14.25390625" style="28" customWidth="1"/>
    <col min="6" max="6" width="12.75390625" style="5" customWidth="1"/>
    <col min="7" max="7" width="12.00390625" style="5" customWidth="1"/>
    <col min="8" max="8" width="12.00390625" style="26" customWidth="1"/>
    <col min="9" max="9" width="13.00390625" style="26" customWidth="1"/>
    <col min="10" max="10" width="8.125" style="26" customWidth="1"/>
    <col min="11" max="11" width="8.125" style="18" customWidth="1"/>
    <col min="12" max="13" width="13.00390625" style="18" customWidth="1"/>
    <col min="14" max="16384" width="15.25390625" style="1" customWidth="1"/>
  </cols>
  <sheetData>
    <row r="1" spans="1:13" ht="18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>
      <c r="A2" s="84" t="s">
        <v>150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.75">
      <c r="A3" s="35"/>
      <c r="B3" s="35"/>
      <c r="C3" s="36"/>
      <c r="D3" s="36"/>
      <c r="E3" s="35"/>
      <c r="F3" s="35"/>
      <c r="G3" s="35"/>
      <c r="H3" s="35"/>
      <c r="I3" s="35"/>
      <c r="J3" s="35"/>
      <c r="K3" s="35"/>
      <c r="L3" s="35"/>
      <c r="M3" s="19" t="s">
        <v>1</v>
      </c>
    </row>
    <row r="4" spans="1:13" ht="43.5" customHeight="1">
      <c r="A4" s="69" t="s">
        <v>2</v>
      </c>
      <c r="B4" s="70" t="s">
        <v>3</v>
      </c>
      <c r="C4" s="70" t="s">
        <v>4</v>
      </c>
      <c r="D4" s="70" t="s">
        <v>5</v>
      </c>
      <c r="E4" s="71" t="s">
        <v>151</v>
      </c>
      <c r="F4" s="72" t="s">
        <v>147</v>
      </c>
      <c r="G4" s="74" t="s">
        <v>148</v>
      </c>
      <c r="H4" s="64" t="s">
        <v>152</v>
      </c>
      <c r="I4" s="64" t="s">
        <v>149</v>
      </c>
      <c r="J4" s="64" t="s">
        <v>153</v>
      </c>
      <c r="K4" s="64" t="s">
        <v>154</v>
      </c>
      <c r="L4" s="64" t="s">
        <v>157</v>
      </c>
      <c r="M4" s="64" t="s">
        <v>156</v>
      </c>
    </row>
    <row r="5" spans="1:13" ht="69" customHeight="1">
      <c r="A5" s="69"/>
      <c r="B5" s="70"/>
      <c r="C5" s="70"/>
      <c r="D5" s="70"/>
      <c r="E5" s="71"/>
      <c r="F5" s="72"/>
      <c r="G5" s="74"/>
      <c r="H5" s="64"/>
      <c r="I5" s="64"/>
      <c r="J5" s="64"/>
      <c r="K5" s="64"/>
      <c r="L5" s="64"/>
      <c r="M5" s="64"/>
    </row>
    <row r="6" spans="1:13" ht="94.5" hidden="1">
      <c r="A6" s="66" t="s">
        <v>6</v>
      </c>
      <c r="B6" s="66" t="s">
        <v>7</v>
      </c>
      <c r="C6" s="37" t="s">
        <v>8</v>
      </c>
      <c r="D6" s="48" t="s">
        <v>9</v>
      </c>
      <c r="E6" s="3">
        <v>0</v>
      </c>
      <c r="F6" s="3">
        <v>0</v>
      </c>
      <c r="G6" s="3">
        <v>0</v>
      </c>
      <c r="H6" s="3">
        <v>0</v>
      </c>
      <c r="I6" s="3">
        <f>H6-G6</f>
        <v>0</v>
      </c>
      <c r="J6" s="3" t="e">
        <f>H6/G6*100</f>
        <v>#DIV/0!</v>
      </c>
      <c r="K6" s="3" t="e">
        <f>H6/F6*100</f>
        <v>#DIV/0!</v>
      </c>
      <c r="L6" s="3">
        <f aca="true" t="shared" si="0" ref="L6:L41">H6-E6</f>
        <v>0</v>
      </c>
      <c r="M6" s="3" t="e">
        <f>H6/E6*100</f>
        <v>#DIV/0!</v>
      </c>
    </row>
    <row r="7" spans="1:13" ht="72" customHeight="1">
      <c r="A7" s="66"/>
      <c r="B7" s="66"/>
      <c r="C7" s="37" t="s">
        <v>10</v>
      </c>
      <c r="D7" s="48" t="s">
        <v>11</v>
      </c>
      <c r="E7" s="3">
        <v>4452.8</v>
      </c>
      <c r="F7" s="3">
        <v>82260.4</v>
      </c>
      <c r="G7" s="3">
        <v>5000</v>
      </c>
      <c r="H7" s="3">
        <v>4672.9</v>
      </c>
      <c r="I7" s="3">
        <f aca="true" t="shared" si="1" ref="I7:I72">H7-G7</f>
        <v>-327.10000000000036</v>
      </c>
      <c r="J7" s="3">
        <f aca="true" t="shared" si="2" ref="J7:J17">H7/G7*100</f>
        <v>93.458</v>
      </c>
      <c r="K7" s="3">
        <f aca="true" t="shared" si="3" ref="K7:K17">H7/F7*100</f>
        <v>5.680619107128096</v>
      </c>
      <c r="L7" s="3">
        <f t="shared" si="0"/>
        <v>220.09999999999945</v>
      </c>
      <c r="M7" s="3">
        <f aca="true" t="shared" si="4" ref="M7:M17">H7/E7*100</f>
        <v>104.94295724038807</v>
      </c>
    </row>
    <row r="8" spans="1:13" ht="63" hidden="1">
      <c r="A8" s="66"/>
      <c r="B8" s="66"/>
      <c r="C8" s="37" t="s">
        <v>12</v>
      </c>
      <c r="D8" s="48" t="s">
        <v>13</v>
      </c>
      <c r="E8" s="3"/>
      <c r="F8" s="3"/>
      <c r="G8" s="3"/>
      <c r="H8" s="3"/>
      <c r="I8" s="3">
        <f t="shared" si="1"/>
        <v>0</v>
      </c>
      <c r="J8" s="3" t="e">
        <f t="shared" si="2"/>
        <v>#DIV/0!</v>
      </c>
      <c r="K8" s="3" t="e">
        <f t="shared" si="3"/>
        <v>#DIV/0!</v>
      </c>
      <c r="L8" s="3">
        <f t="shared" si="0"/>
        <v>0</v>
      </c>
      <c r="M8" s="3" t="e">
        <f t="shared" si="4"/>
        <v>#DIV/0!</v>
      </c>
    </row>
    <row r="9" spans="1:13" ht="96.75" customHeight="1">
      <c r="A9" s="66"/>
      <c r="B9" s="66"/>
      <c r="C9" s="38" t="s">
        <v>14</v>
      </c>
      <c r="D9" s="49" t="s">
        <v>15</v>
      </c>
      <c r="E9" s="3">
        <v>29.2</v>
      </c>
      <c r="F9" s="3">
        <v>557</v>
      </c>
      <c r="G9" s="3">
        <v>46.4</v>
      </c>
      <c r="H9" s="3">
        <v>0</v>
      </c>
      <c r="I9" s="3">
        <f t="shared" si="1"/>
        <v>-46.4</v>
      </c>
      <c r="J9" s="3">
        <f t="shared" si="2"/>
        <v>0</v>
      </c>
      <c r="K9" s="3">
        <f t="shared" si="3"/>
        <v>0</v>
      </c>
      <c r="L9" s="3">
        <f t="shared" si="0"/>
        <v>-29.2</v>
      </c>
      <c r="M9" s="3">
        <f t="shared" si="4"/>
        <v>0</v>
      </c>
    </row>
    <row r="10" spans="1:13" ht="33.75" customHeight="1">
      <c r="A10" s="66"/>
      <c r="B10" s="66"/>
      <c r="C10" s="37" t="s">
        <v>16</v>
      </c>
      <c r="D10" s="49" t="s">
        <v>17</v>
      </c>
      <c r="E10" s="3">
        <v>0</v>
      </c>
      <c r="F10" s="3">
        <v>0</v>
      </c>
      <c r="G10" s="3">
        <v>0</v>
      </c>
      <c r="H10" s="3">
        <v>0.3</v>
      </c>
      <c r="I10" s="3">
        <f t="shared" si="1"/>
        <v>0.3</v>
      </c>
      <c r="J10" s="3"/>
      <c r="K10" s="3"/>
      <c r="L10" s="3">
        <f t="shared" si="0"/>
        <v>0.3</v>
      </c>
      <c r="M10" s="3"/>
    </row>
    <row r="11" spans="1:13" ht="78.75">
      <c r="A11" s="66"/>
      <c r="B11" s="66"/>
      <c r="C11" s="37" t="s">
        <v>18</v>
      </c>
      <c r="D11" s="49" t="s">
        <v>19</v>
      </c>
      <c r="E11" s="3">
        <v>5794</v>
      </c>
      <c r="F11" s="3">
        <v>87220.5</v>
      </c>
      <c r="G11" s="3">
        <v>3574.8</v>
      </c>
      <c r="H11" s="3">
        <v>5861.4</v>
      </c>
      <c r="I11" s="3">
        <f t="shared" si="1"/>
        <v>2286.5999999999995</v>
      </c>
      <c r="J11" s="3">
        <f t="shared" si="2"/>
        <v>163.9644175897952</v>
      </c>
      <c r="K11" s="3">
        <f t="shared" si="3"/>
        <v>6.720209125148331</v>
      </c>
      <c r="L11" s="3">
        <f t="shared" si="0"/>
        <v>67.39999999999964</v>
      </c>
      <c r="M11" s="3">
        <f t="shared" si="4"/>
        <v>101.16327235070762</v>
      </c>
    </row>
    <row r="12" spans="1:13" ht="15.75">
      <c r="A12" s="66"/>
      <c r="B12" s="66"/>
      <c r="C12" s="37" t="s">
        <v>20</v>
      </c>
      <c r="D12" s="49" t="s">
        <v>21</v>
      </c>
      <c r="E12" s="3">
        <v>6.4</v>
      </c>
      <c r="F12" s="3">
        <v>0</v>
      </c>
      <c r="G12" s="3">
        <v>0</v>
      </c>
      <c r="H12" s="3">
        <v>12.7</v>
      </c>
      <c r="I12" s="3">
        <f t="shared" si="1"/>
        <v>12.7</v>
      </c>
      <c r="J12" s="3"/>
      <c r="K12" s="3"/>
      <c r="L12" s="3">
        <f t="shared" si="0"/>
        <v>6.299999999999999</v>
      </c>
      <c r="M12" s="3">
        <f t="shared" si="4"/>
        <v>198.43749999999997</v>
      </c>
    </row>
    <row r="13" spans="1:13" ht="15.75">
      <c r="A13" s="66"/>
      <c r="B13" s="66"/>
      <c r="C13" s="37" t="s">
        <v>22</v>
      </c>
      <c r="D13" s="49" t="s">
        <v>23</v>
      </c>
      <c r="E13" s="3">
        <v>-6.8</v>
      </c>
      <c r="F13" s="3">
        <v>0</v>
      </c>
      <c r="G13" s="3">
        <v>0</v>
      </c>
      <c r="H13" s="3">
        <v>112.1</v>
      </c>
      <c r="I13" s="3">
        <f t="shared" si="1"/>
        <v>112.1</v>
      </c>
      <c r="J13" s="3"/>
      <c r="K13" s="3"/>
      <c r="L13" s="3">
        <f t="shared" si="0"/>
        <v>118.89999999999999</v>
      </c>
      <c r="M13" s="3"/>
    </row>
    <row r="14" spans="1:13" ht="15.75" hidden="1">
      <c r="A14" s="66"/>
      <c r="B14" s="66"/>
      <c r="C14" s="37" t="s">
        <v>24</v>
      </c>
      <c r="D14" s="49" t="s">
        <v>25</v>
      </c>
      <c r="E14" s="3">
        <v>0</v>
      </c>
      <c r="F14" s="3">
        <v>0</v>
      </c>
      <c r="G14" s="3">
        <v>0</v>
      </c>
      <c r="H14" s="3">
        <v>0</v>
      </c>
      <c r="I14" s="3">
        <f t="shared" si="1"/>
        <v>0</v>
      </c>
      <c r="J14" s="3"/>
      <c r="K14" s="3"/>
      <c r="L14" s="3">
        <f t="shared" si="0"/>
        <v>0</v>
      </c>
      <c r="M14" s="3" t="e">
        <f t="shared" si="4"/>
        <v>#DIV/0!</v>
      </c>
    </row>
    <row r="15" spans="1:13" ht="31.5" hidden="1">
      <c r="A15" s="66"/>
      <c r="B15" s="66"/>
      <c r="C15" s="37" t="s">
        <v>26</v>
      </c>
      <c r="D15" s="49" t="s">
        <v>27</v>
      </c>
      <c r="E15" s="3">
        <v>0</v>
      </c>
      <c r="F15" s="3">
        <v>0</v>
      </c>
      <c r="G15" s="3">
        <v>0</v>
      </c>
      <c r="H15" s="3">
        <v>0</v>
      </c>
      <c r="I15" s="3">
        <f t="shared" si="1"/>
        <v>0</v>
      </c>
      <c r="J15" s="3"/>
      <c r="K15" s="3" t="e">
        <f t="shared" si="3"/>
        <v>#DIV/0!</v>
      </c>
      <c r="L15" s="3">
        <f t="shared" si="0"/>
        <v>0</v>
      </c>
      <c r="M15" s="3" t="e">
        <f t="shared" si="4"/>
        <v>#DIV/0!</v>
      </c>
    </row>
    <row r="16" spans="1:13" ht="15.75" hidden="1">
      <c r="A16" s="66"/>
      <c r="B16" s="66"/>
      <c r="C16" s="37" t="s">
        <v>28</v>
      </c>
      <c r="D16" s="49" t="s">
        <v>29</v>
      </c>
      <c r="E16" s="3"/>
      <c r="F16" s="3">
        <v>0</v>
      </c>
      <c r="G16" s="3">
        <v>0</v>
      </c>
      <c r="H16" s="3">
        <v>0</v>
      </c>
      <c r="I16" s="3">
        <f t="shared" si="1"/>
        <v>0</v>
      </c>
      <c r="J16" s="3" t="e">
        <f t="shared" si="2"/>
        <v>#DIV/0!</v>
      </c>
      <c r="K16" s="3" t="e">
        <f t="shared" si="3"/>
        <v>#DIV/0!</v>
      </c>
      <c r="L16" s="3">
        <f t="shared" si="0"/>
        <v>0</v>
      </c>
      <c r="M16" s="3" t="e">
        <f t="shared" si="4"/>
        <v>#DIV/0!</v>
      </c>
    </row>
    <row r="17" spans="1:13" ht="47.25" hidden="1">
      <c r="A17" s="66"/>
      <c r="B17" s="66"/>
      <c r="C17" s="37" t="s">
        <v>30</v>
      </c>
      <c r="D17" s="49" t="s">
        <v>31</v>
      </c>
      <c r="E17" s="3"/>
      <c r="F17" s="3"/>
      <c r="G17" s="3"/>
      <c r="H17" s="3"/>
      <c r="I17" s="3">
        <f t="shared" si="1"/>
        <v>0</v>
      </c>
      <c r="J17" s="3" t="e">
        <f t="shared" si="2"/>
        <v>#DIV/0!</v>
      </c>
      <c r="K17" s="3" t="e">
        <f t="shared" si="3"/>
        <v>#DIV/0!</v>
      </c>
      <c r="L17" s="3">
        <f t="shared" si="0"/>
        <v>0</v>
      </c>
      <c r="M17" s="3" t="e">
        <f t="shared" si="4"/>
        <v>#DIV/0!</v>
      </c>
    </row>
    <row r="18" spans="1:13" s="2" customFormat="1" ht="16.5" customHeight="1">
      <c r="A18" s="66"/>
      <c r="B18" s="66"/>
      <c r="C18" s="39"/>
      <c r="D18" s="50" t="s">
        <v>32</v>
      </c>
      <c r="E18" s="6">
        <f>SUM(E6:E11,E12:E17)</f>
        <v>10275.6</v>
      </c>
      <c r="F18" s="6">
        <f>SUM(F6:F11,F12:F17)</f>
        <v>170037.9</v>
      </c>
      <c r="G18" s="6">
        <f>SUM(G6:G11,G12:G17)</f>
        <v>8621.2</v>
      </c>
      <c r="H18" s="6">
        <f>SUM(H6:H11,H12:H17)</f>
        <v>10659.4</v>
      </c>
      <c r="I18" s="6">
        <f t="shared" si="1"/>
        <v>2038.199999999999</v>
      </c>
      <c r="J18" s="6">
        <f>H18/G18*100</f>
        <v>123.6417204101517</v>
      </c>
      <c r="K18" s="6">
        <f>H18/F18*100</f>
        <v>6.268837712063016</v>
      </c>
      <c r="L18" s="6">
        <f t="shared" si="0"/>
        <v>383.7999999999993</v>
      </c>
      <c r="M18" s="6">
        <f>H18/E18*100</f>
        <v>103.7350616995601</v>
      </c>
    </row>
    <row r="19" spans="1:13" ht="31.5" hidden="1">
      <c r="A19" s="66" t="s">
        <v>33</v>
      </c>
      <c r="B19" s="66" t="s">
        <v>34</v>
      </c>
      <c r="C19" s="37" t="s">
        <v>16</v>
      </c>
      <c r="D19" s="49" t="s">
        <v>17</v>
      </c>
      <c r="E19" s="3">
        <v>0</v>
      </c>
      <c r="F19" s="3">
        <v>0</v>
      </c>
      <c r="G19" s="3">
        <v>0</v>
      </c>
      <c r="H19" s="3">
        <v>0</v>
      </c>
      <c r="I19" s="3">
        <f t="shared" si="1"/>
        <v>0</v>
      </c>
      <c r="J19" s="3"/>
      <c r="K19" s="3"/>
      <c r="L19" s="3">
        <f t="shared" si="0"/>
        <v>0</v>
      </c>
      <c r="M19" s="3" t="e">
        <f>H19/E19*100</f>
        <v>#DIV/0!</v>
      </c>
    </row>
    <row r="20" spans="1:13" ht="15.75">
      <c r="A20" s="66"/>
      <c r="B20" s="66"/>
      <c r="C20" s="37" t="s">
        <v>20</v>
      </c>
      <c r="D20" s="49" t="s">
        <v>21</v>
      </c>
      <c r="E20" s="3">
        <v>5</v>
      </c>
      <c r="F20" s="3">
        <v>0</v>
      </c>
      <c r="G20" s="3">
        <v>0</v>
      </c>
      <c r="H20" s="3">
        <v>0</v>
      </c>
      <c r="I20" s="3">
        <f t="shared" si="1"/>
        <v>0</v>
      </c>
      <c r="J20" s="3"/>
      <c r="K20" s="3"/>
      <c r="L20" s="3">
        <f t="shared" si="0"/>
        <v>-5</v>
      </c>
      <c r="M20" s="3">
        <f>H20/E20*100</f>
        <v>0</v>
      </c>
    </row>
    <row r="21" spans="1:13" ht="15.75" hidden="1">
      <c r="A21" s="66"/>
      <c r="B21" s="66"/>
      <c r="C21" s="37" t="s">
        <v>22</v>
      </c>
      <c r="D21" s="49" t="s">
        <v>23</v>
      </c>
      <c r="E21" s="3">
        <v>0</v>
      </c>
      <c r="F21" s="3">
        <v>0</v>
      </c>
      <c r="G21" s="3">
        <v>0</v>
      </c>
      <c r="H21" s="3">
        <v>0</v>
      </c>
      <c r="I21" s="3">
        <f t="shared" si="1"/>
        <v>0</v>
      </c>
      <c r="J21" s="3"/>
      <c r="K21" s="3"/>
      <c r="L21" s="3">
        <f t="shared" si="0"/>
        <v>0</v>
      </c>
      <c r="M21" s="3" t="e">
        <f>H21/E21*100</f>
        <v>#DIV/0!</v>
      </c>
    </row>
    <row r="22" spans="1:13" ht="31.5">
      <c r="A22" s="66"/>
      <c r="B22" s="66"/>
      <c r="C22" s="37" t="s">
        <v>35</v>
      </c>
      <c r="D22" s="63" t="s">
        <v>36</v>
      </c>
      <c r="E22" s="3">
        <v>0</v>
      </c>
      <c r="F22" s="3">
        <v>172278</v>
      </c>
      <c r="G22" s="3">
        <v>0</v>
      </c>
      <c r="H22" s="3">
        <v>0</v>
      </c>
      <c r="I22" s="3">
        <f t="shared" si="1"/>
        <v>0</v>
      </c>
      <c r="J22" s="3"/>
      <c r="K22" s="3">
        <f>H22/F22*100</f>
        <v>0</v>
      </c>
      <c r="L22" s="3">
        <f t="shared" si="0"/>
        <v>0</v>
      </c>
      <c r="M22" s="3"/>
    </row>
    <row r="23" spans="1:13" ht="31.5" hidden="1">
      <c r="A23" s="66"/>
      <c r="B23" s="66"/>
      <c r="C23" s="37" t="s">
        <v>26</v>
      </c>
      <c r="D23" s="49" t="s">
        <v>27</v>
      </c>
      <c r="E23" s="3"/>
      <c r="F23" s="3"/>
      <c r="G23" s="3"/>
      <c r="H23" s="3"/>
      <c r="I23" s="3">
        <f t="shared" si="1"/>
        <v>0</v>
      </c>
      <c r="J23" s="3"/>
      <c r="K23" s="3"/>
      <c r="L23" s="3">
        <f t="shared" si="0"/>
        <v>0</v>
      </c>
      <c r="M23" s="3"/>
    </row>
    <row r="24" spans="1:13" ht="15.75" hidden="1">
      <c r="A24" s="66"/>
      <c r="B24" s="66"/>
      <c r="C24" s="37" t="s">
        <v>28</v>
      </c>
      <c r="D24" s="49" t="s">
        <v>29</v>
      </c>
      <c r="E24" s="3">
        <v>0</v>
      </c>
      <c r="F24" s="3">
        <v>0</v>
      </c>
      <c r="G24" s="3">
        <v>0</v>
      </c>
      <c r="H24" s="3">
        <v>0</v>
      </c>
      <c r="I24" s="3">
        <f>H24-G24</f>
        <v>0</v>
      </c>
      <c r="J24" s="3" t="e">
        <f>H24/G24*100</f>
        <v>#DIV/0!</v>
      </c>
      <c r="K24" s="3" t="e">
        <f>H24/F24*100</f>
        <v>#DIV/0!</v>
      </c>
      <c r="L24" s="3">
        <f>H24-E24</f>
        <v>0</v>
      </c>
      <c r="M24" s="3"/>
    </row>
    <row r="25" spans="1:13" s="2" customFormat="1" ht="15.75">
      <c r="A25" s="66"/>
      <c r="B25" s="66"/>
      <c r="C25" s="40"/>
      <c r="D25" s="50" t="s">
        <v>37</v>
      </c>
      <c r="E25" s="6">
        <f>SUM(E19:E22)</f>
        <v>5</v>
      </c>
      <c r="F25" s="6">
        <f>SUM(F19:F24)</f>
        <v>172278</v>
      </c>
      <c r="G25" s="6">
        <f>SUM(G19:G23)</f>
        <v>0</v>
      </c>
      <c r="H25" s="6">
        <f>SUM(H19:H24)</f>
        <v>0</v>
      </c>
      <c r="I25" s="6">
        <f t="shared" si="1"/>
        <v>0</v>
      </c>
      <c r="J25" s="6"/>
      <c r="K25" s="6">
        <f>H25/F25*100</f>
        <v>0</v>
      </c>
      <c r="L25" s="6">
        <f t="shared" si="0"/>
        <v>-5</v>
      </c>
      <c r="M25" s="6">
        <f>H25/E25*100</f>
        <v>0</v>
      </c>
    </row>
    <row r="26" spans="1:13" ht="15.75">
      <c r="A26" s="66"/>
      <c r="B26" s="66"/>
      <c r="C26" s="37" t="s">
        <v>38</v>
      </c>
      <c r="D26" s="49" t="s">
        <v>39</v>
      </c>
      <c r="E26" s="3">
        <v>11.8</v>
      </c>
      <c r="F26" s="3">
        <v>550.8</v>
      </c>
      <c r="G26" s="3">
        <v>20.7</v>
      </c>
      <c r="H26" s="3">
        <v>15.2</v>
      </c>
      <c r="I26" s="3">
        <f t="shared" si="1"/>
        <v>-5.5</v>
      </c>
      <c r="J26" s="3">
        <f>H26/G26*100</f>
        <v>73.42995169082126</v>
      </c>
      <c r="K26" s="3">
        <f>H26/F26*100</f>
        <v>2.7596223674655045</v>
      </c>
      <c r="L26" s="3">
        <f t="shared" si="0"/>
        <v>3.3999999999999986</v>
      </c>
      <c r="M26" s="3">
        <f>H26/E26*100</f>
        <v>128.81355932203388</v>
      </c>
    </row>
    <row r="27" spans="1:13" ht="31.5" hidden="1">
      <c r="A27" s="66"/>
      <c r="B27" s="66"/>
      <c r="C27" s="37" t="s">
        <v>40</v>
      </c>
      <c r="D27" s="49" t="s">
        <v>41</v>
      </c>
      <c r="E27" s="3"/>
      <c r="F27" s="3"/>
      <c r="G27" s="3"/>
      <c r="H27" s="3"/>
      <c r="I27" s="3">
        <f t="shared" si="1"/>
        <v>0</v>
      </c>
      <c r="J27" s="3"/>
      <c r="K27" s="3"/>
      <c r="L27" s="3">
        <f t="shared" si="0"/>
        <v>0</v>
      </c>
      <c r="M27" s="3"/>
    </row>
    <row r="28" spans="1:13" ht="15.75">
      <c r="A28" s="66"/>
      <c r="B28" s="66"/>
      <c r="C28" s="37" t="s">
        <v>20</v>
      </c>
      <c r="D28" s="49" t="s">
        <v>21</v>
      </c>
      <c r="E28" s="3">
        <v>1849.7</v>
      </c>
      <c r="F28" s="3">
        <v>88769.6</v>
      </c>
      <c r="G28" s="3">
        <v>0</v>
      </c>
      <c r="H28" s="3">
        <v>3273.4</v>
      </c>
      <c r="I28" s="3">
        <f t="shared" si="1"/>
        <v>3273.4</v>
      </c>
      <c r="J28" s="3"/>
      <c r="K28" s="3">
        <f>H28/F28*100</f>
        <v>3.687523656747355</v>
      </c>
      <c r="L28" s="3">
        <f t="shared" si="0"/>
        <v>1423.7</v>
      </c>
      <c r="M28" s="3">
        <f aca="true" t="shared" si="5" ref="M28:M33">H28/E28*100</f>
        <v>176.96923825485214</v>
      </c>
    </row>
    <row r="29" spans="1:13" s="2" customFormat="1" ht="15.75">
      <c r="A29" s="66"/>
      <c r="B29" s="66"/>
      <c r="C29" s="40"/>
      <c r="D29" s="50" t="s">
        <v>42</v>
      </c>
      <c r="E29" s="7">
        <f>SUM(E26:E28)</f>
        <v>1861.5</v>
      </c>
      <c r="F29" s="7">
        <f>SUM(F26:F28)</f>
        <v>89320.40000000001</v>
      </c>
      <c r="G29" s="7">
        <f>SUM(G26:G28)</f>
        <v>20.7</v>
      </c>
      <c r="H29" s="7">
        <f>SUM(H26:H28)</f>
        <v>3288.6</v>
      </c>
      <c r="I29" s="7">
        <f t="shared" si="1"/>
        <v>3267.9</v>
      </c>
      <c r="J29" s="7">
        <f>H29/G29*100</f>
        <v>15886.956521739132</v>
      </c>
      <c r="K29" s="7">
        <f>H29/F29*100</f>
        <v>3.68180169367804</v>
      </c>
      <c r="L29" s="7">
        <f t="shared" si="0"/>
        <v>1427.1</v>
      </c>
      <c r="M29" s="7">
        <f t="shared" si="5"/>
        <v>176.66398066075746</v>
      </c>
    </row>
    <row r="30" spans="1:13" s="2" customFormat="1" ht="17.25" customHeight="1">
      <c r="A30" s="66"/>
      <c r="B30" s="66"/>
      <c r="C30" s="40"/>
      <c r="D30" s="50" t="s">
        <v>32</v>
      </c>
      <c r="E30" s="6">
        <f>E25+E29</f>
        <v>1866.5</v>
      </c>
      <c r="F30" s="6">
        <f>F25+F29</f>
        <v>261598.40000000002</v>
      </c>
      <c r="G30" s="6">
        <f>G25+G29</f>
        <v>20.7</v>
      </c>
      <c r="H30" s="6">
        <f>H25+H29</f>
        <v>3288.6</v>
      </c>
      <c r="I30" s="6">
        <f t="shared" si="1"/>
        <v>3267.9</v>
      </c>
      <c r="J30" s="6">
        <f>H30/G30*100</f>
        <v>15886.956521739132</v>
      </c>
      <c r="K30" s="6">
        <f>H30/F30*100</f>
        <v>1.2571177805368838</v>
      </c>
      <c r="L30" s="6">
        <f t="shared" si="0"/>
        <v>1422.1</v>
      </c>
      <c r="M30" s="6">
        <f t="shared" si="5"/>
        <v>176.190731315296</v>
      </c>
    </row>
    <row r="31" spans="1:13" ht="31.5">
      <c r="A31" s="66" t="s">
        <v>43</v>
      </c>
      <c r="B31" s="66" t="s">
        <v>44</v>
      </c>
      <c r="C31" s="37" t="s">
        <v>16</v>
      </c>
      <c r="D31" s="49" t="s">
        <v>17</v>
      </c>
      <c r="E31" s="4">
        <v>4</v>
      </c>
      <c r="F31" s="4">
        <v>4172.9</v>
      </c>
      <c r="G31" s="4">
        <v>401.9</v>
      </c>
      <c r="H31" s="4">
        <v>30.5</v>
      </c>
      <c r="I31" s="4">
        <f t="shared" si="1"/>
        <v>-371.4</v>
      </c>
      <c r="J31" s="4">
        <f>H31/G31*100</f>
        <v>7.588952475740235</v>
      </c>
      <c r="K31" s="4">
        <f>H31/F31*100</f>
        <v>0.7309065637805843</v>
      </c>
      <c r="L31" s="4">
        <f t="shared" si="0"/>
        <v>26.5</v>
      </c>
      <c r="M31" s="4">
        <f t="shared" si="5"/>
        <v>762.5</v>
      </c>
    </row>
    <row r="32" spans="1:13" ht="15.75" hidden="1">
      <c r="A32" s="66"/>
      <c r="B32" s="66"/>
      <c r="C32" s="37" t="s">
        <v>20</v>
      </c>
      <c r="D32" s="49" t="s">
        <v>21</v>
      </c>
      <c r="E32" s="3">
        <v>0</v>
      </c>
      <c r="F32" s="3">
        <v>0</v>
      </c>
      <c r="G32" s="3">
        <v>0</v>
      </c>
      <c r="H32" s="8">
        <v>0</v>
      </c>
      <c r="I32" s="8">
        <f t="shared" si="1"/>
        <v>0</v>
      </c>
      <c r="J32" s="4"/>
      <c r="K32" s="4"/>
      <c r="L32" s="8">
        <f t="shared" si="0"/>
        <v>0</v>
      </c>
      <c r="M32" s="8"/>
    </row>
    <row r="33" spans="1:13" ht="15.75">
      <c r="A33" s="66"/>
      <c r="B33" s="66"/>
      <c r="C33" s="37" t="s">
        <v>22</v>
      </c>
      <c r="D33" s="49" t="s">
        <v>23</v>
      </c>
      <c r="E33" s="4">
        <v>36.6</v>
      </c>
      <c r="F33" s="4">
        <v>0</v>
      </c>
      <c r="G33" s="4">
        <v>0</v>
      </c>
      <c r="H33" s="4">
        <v>0.5</v>
      </c>
      <c r="I33" s="4">
        <f t="shared" si="1"/>
        <v>0.5</v>
      </c>
      <c r="J33" s="4"/>
      <c r="K33" s="4"/>
      <c r="L33" s="4">
        <f t="shared" si="0"/>
        <v>-36.1</v>
      </c>
      <c r="M33" s="4">
        <f t="shared" si="5"/>
        <v>1.366120218579235</v>
      </c>
    </row>
    <row r="34" spans="1:13" ht="15.75" hidden="1">
      <c r="A34" s="66"/>
      <c r="B34" s="66"/>
      <c r="C34" s="37" t="s">
        <v>24</v>
      </c>
      <c r="D34" s="49" t="s">
        <v>25</v>
      </c>
      <c r="E34" s="4"/>
      <c r="F34" s="4"/>
      <c r="G34" s="4"/>
      <c r="H34" s="4"/>
      <c r="I34" s="4">
        <f t="shared" si="1"/>
        <v>0</v>
      </c>
      <c r="J34" s="4"/>
      <c r="K34" s="4"/>
      <c r="L34" s="4">
        <f>H34-E34</f>
        <v>0</v>
      </c>
      <c r="M34" s="4"/>
    </row>
    <row r="35" spans="1:13" ht="31.5">
      <c r="A35" s="66"/>
      <c r="B35" s="66"/>
      <c r="C35" s="37" t="s">
        <v>55</v>
      </c>
      <c r="D35" s="49" t="s">
        <v>56</v>
      </c>
      <c r="E35" s="3">
        <v>0</v>
      </c>
      <c r="F35" s="3">
        <v>0</v>
      </c>
      <c r="G35" s="3">
        <v>0</v>
      </c>
      <c r="H35" s="3">
        <v>61373.9</v>
      </c>
      <c r="I35" s="4">
        <f t="shared" si="1"/>
        <v>61373.9</v>
      </c>
      <c r="J35" s="4"/>
      <c r="K35" s="4"/>
      <c r="L35" s="4">
        <f>H35-E35</f>
        <v>61373.9</v>
      </c>
      <c r="M35" s="4"/>
    </row>
    <row r="36" spans="1:13" s="2" customFormat="1" ht="15.75">
      <c r="A36" s="66"/>
      <c r="B36" s="66"/>
      <c r="C36" s="39"/>
      <c r="D36" s="50" t="s">
        <v>37</v>
      </c>
      <c r="E36" s="6">
        <f>SUM(E31:E34)</f>
        <v>40.6</v>
      </c>
      <c r="F36" s="6">
        <f>SUM(F31:F34)</f>
        <v>4172.9</v>
      </c>
      <c r="G36" s="6">
        <f>SUM(G31:G34)</f>
        <v>401.9</v>
      </c>
      <c r="H36" s="6">
        <f>SUM(H31:H35)</f>
        <v>61404.9</v>
      </c>
      <c r="I36" s="6">
        <f t="shared" si="1"/>
        <v>61003</v>
      </c>
      <c r="J36" s="6">
        <f>H36/G36*100</f>
        <v>15278.651405822344</v>
      </c>
      <c r="K36" s="6">
        <f>H36/F36*100</f>
        <v>1471.5162117472262</v>
      </c>
      <c r="L36" s="6">
        <f t="shared" si="0"/>
        <v>61364.3</v>
      </c>
      <c r="M36" s="6">
        <f>H36/E36*100</f>
        <v>151243.5960591133</v>
      </c>
    </row>
    <row r="37" spans="1:13" ht="15.75" hidden="1">
      <c r="A37" s="66"/>
      <c r="B37" s="66"/>
      <c r="C37" s="37" t="s">
        <v>20</v>
      </c>
      <c r="D37" s="49" t="s">
        <v>21</v>
      </c>
      <c r="E37" s="3">
        <v>0</v>
      </c>
      <c r="F37" s="3">
        <v>0</v>
      </c>
      <c r="G37" s="3">
        <v>0</v>
      </c>
      <c r="H37" s="3">
        <v>0</v>
      </c>
      <c r="I37" s="3">
        <f t="shared" si="1"/>
        <v>0</v>
      </c>
      <c r="J37" s="3" t="e">
        <f>H37/G37*100</f>
        <v>#DIV/0!</v>
      </c>
      <c r="K37" s="3" t="e">
        <f>H37/F37*100</f>
        <v>#DIV/0!</v>
      </c>
      <c r="L37" s="3">
        <f t="shared" si="0"/>
        <v>0</v>
      </c>
      <c r="M37" s="6"/>
    </row>
    <row r="38" spans="1:13" s="2" customFormat="1" ht="15.75" hidden="1">
      <c r="A38" s="66"/>
      <c r="B38" s="66"/>
      <c r="C38" s="39"/>
      <c r="D38" s="50" t="s">
        <v>42</v>
      </c>
      <c r="E38" s="6">
        <f>SUM(E37)</f>
        <v>0</v>
      </c>
      <c r="F38" s="6">
        <f>SUM(F37)</f>
        <v>0</v>
      </c>
      <c r="G38" s="6">
        <f>SUM(G37)</f>
        <v>0</v>
      </c>
      <c r="H38" s="6">
        <f>SUM(H37)</f>
        <v>0</v>
      </c>
      <c r="I38" s="6">
        <f t="shared" si="1"/>
        <v>0</v>
      </c>
      <c r="J38" s="6" t="e">
        <f>H38/G38*100</f>
        <v>#DIV/0!</v>
      </c>
      <c r="K38" s="6" t="e">
        <f>H38/F38*100</f>
        <v>#DIV/0!</v>
      </c>
      <c r="L38" s="6">
        <f t="shared" si="0"/>
        <v>0</v>
      </c>
      <c r="M38" s="6"/>
    </row>
    <row r="39" spans="1:13" s="2" customFormat="1" ht="15.75">
      <c r="A39" s="66"/>
      <c r="B39" s="66"/>
      <c r="C39" s="39"/>
      <c r="D39" s="50" t="s">
        <v>32</v>
      </c>
      <c r="E39" s="6">
        <f>E36+E38</f>
        <v>40.6</v>
      </c>
      <c r="F39" s="6">
        <f>F36+F38</f>
        <v>4172.9</v>
      </c>
      <c r="G39" s="6">
        <f>G36+G38</f>
        <v>401.9</v>
      </c>
      <c r="H39" s="6">
        <f>H36+H38</f>
        <v>61404.9</v>
      </c>
      <c r="I39" s="6">
        <f t="shared" si="1"/>
        <v>61003</v>
      </c>
      <c r="J39" s="6">
        <f>H39/G39*100</f>
        <v>15278.651405822344</v>
      </c>
      <c r="K39" s="6">
        <f>H39/F39*100</f>
        <v>1471.5162117472262</v>
      </c>
      <c r="L39" s="6">
        <f t="shared" si="0"/>
        <v>61364.3</v>
      </c>
      <c r="M39" s="6">
        <f>H39/E39*100</f>
        <v>151243.5960591133</v>
      </c>
    </row>
    <row r="40" spans="1:13" s="2" customFormat="1" ht="31.5" hidden="1">
      <c r="A40" s="66" t="s">
        <v>45</v>
      </c>
      <c r="B40" s="66" t="s">
        <v>46</v>
      </c>
      <c r="C40" s="37" t="s">
        <v>16</v>
      </c>
      <c r="D40" s="49" t="s">
        <v>17</v>
      </c>
      <c r="E40" s="3">
        <v>0</v>
      </c>
      <c r="F40" s="3">
        <v>0</v>
      </c>
      <c r="G40" s="3">
        <v>0</v>
      </c>
      <c r="H40" s="3">
        <v>0</v>
      </c>
      <c r="I40" s="3">
        <f t="shared" si="1"/>
        <v>0</v>
      </c>
      <c r="J40" s="6" t="e">
        <f aca="true" t="shared" si="6" ref="J40:J45">H40/G40*100</f>
        <v>#DIV/0!</v>
      </c>
      <c r="K40" s="3"/>
      <c r="L40" s="3">
        <f t="shared" si="0"/>
        <v>0</v>
      </c>
      <c r="M40" s="3" t="e">
        <f>H40/E40*100</f>
        <v>#DIV/0!</v>
      </c>
    </row>
    <row r="41" spans="1:13" s="2" customFormat="1" ht="15.75" hidden="1">
      <c r="A41" s="66"/>
      <c r="B41" s="66"/>
      <c r="C41" s="37" t="s">
        <v>20</v>
      </c>
      <c r="D41" s="49" t="s">
        <v>21</v>
      </c>
      <c r="E41" s="3"/>
      <c r="F41" s="6"/>
      <c r="G41" s="6"/>
      <c r="H41" s="3">
        <v>0</v>
      </c>
      <c r="I41" s="3">
        <f t="shared" si="1"/>
        <v>0</v>
      </c>
      <c r="J41" s="6" t="e">
        <f t="shared" si="6"/>
        <v>#DIV/0!</v>
      </c>
      <c r="K41" s="3"/>
      <c r="L41" s="3">
        <f t="shared" si="0"/>
        <v>0</v>
      </c>
      <c r="M41" s="3"/>
    </row>
    <row r="42" spans="1:13" s="2" customFormat="1" ht="31.5">
      <c r="A42" s="66"/>
      <c r="B42" s="66"/>
      <c r="C42" s="37" t="s">
        <v>47</v>
      </c>
      <c r="D42" s="49" t="s">
        <v>48</v>
      </c>
      <c r="E42" s="3">
        <v>2000</v>
      </c>
      <c r="F42" s="3">
        <v>52887.4</v>
      </c>
      <c r="G42" s="3">
        <v>3700</v>
      </c>
      <c r="H42" s="3">
        <v>0</v>
      </c>
      <c r="I42" s="3">
        <f t="shared" si="1"/>
        <v>-3700</v>
      </c>
      <c r="J42" s="3">
        <f t="shared" si="6"/>
        <v>0</v>
      </c>
      <c r="K42" s="3">
        <f>H42/F42*100</f>
        <v>0</v>
      </c>
      <c r="L42" s="3">
        <f aca="true" t="shared" si="7" ref="L42:L108">H42-E42</f>
        <v>-2000</v>
      </c>
      <c r="M42" s="3">
        <f aca="true" t="shared" si="8" ref="M42:M50">H42/E42*100</f>
        <v>0</v>
      </c>
    </row>
    <row r="43" spans="1:13" s="2" customFormat="1" ht="47.25">
      <c r="A43" s="66"/>
      <c r="B43" s="66"/>
      <c r="C43" s="37" t="s">
        <v>30</v>
      </c>
      <c r="D43" s="49" t="s">
        <v>31</v>
      </c>
      <c r="E43" s="3">
        <v>-24.4</v>
      </c>
      <c r="F43" s="3">
        <v>0</v>
      </c>
      <c r="G43" s="3">
        <v>0</v>
      </c>
      <c r="H43" s="3">
        <v>-15.1</v>
      </c>
      <c r="I43" s="3">
        <f t="shared" si="1"/>
        <v>-15.1</v>
      </c>
      <c r="J43" s="6"/>
      <c r="K43" s="3"/>
      <c r="L43" s="3">
        <f t="shared" si="7"/>
        <v>9.299999999999999</v>
      </c>
      <c r="M43" s="3">
        <f t="shared" si="8"/>
        <v>61.88524590163935</v>
      </c>
    </row>
    <row r="44" spans="1:13" s="2" customFormat="1" ht="17.25" customHeight="1">
      <c r="A44" s="66"/>
      <c r="B44" s="66"/>
      <c r="C44" s="39"/>
      <c r="D44" s="50" t="s">
        <v>32</v>
      </c>
      <c r="E44" s="6">
        <f>SUM(E40:E43)</f>
        <v>1975.6</v>
      </c>
      <c r="F44" s="6">
        <f>SUM(F40:F43)</f>
        <v>52887.4</v>
      </c>
      <c r="G44" s="6">
        <f>SUM(G40:G43)</f>
        <v>3700</v>
      </c>
      <c r="H44" s="6">
        <f>SUM(H40:H43)</f>
        <v>-15.1</v>
      </c>
      <c r="I44" s="6">
        <f t="shared" si="1"/>
        <v>-3715.1</v>
      </c>
      <c r="J44" s="6">
        <f t="shared" si="6"/>
        <v>-0.40810810810810816</v>
      </c>
      <c r="K44" s="6">
        <f>H44/F44*100</f>
        <v>-0.02855122392100954</v>
      </c>
      <c r="L44" s="6">
        <f t="shared" si="7"/>
        <v>-1990.6999999999998</v>
      </c>
      <c r="M44" s="6">
        <f t="shared" si="8"/>
        <v>-0.7643247620975906</v>
      </c>
    </row>
    <row r="45" spans="1:13" s="2" customFormat="1" ht="15.75" hidden="1">
      <c r="A45" s="66" t="s">
        <v>49</v>
      </c>
      <c r="B45" s="66" t="s">
        <v>50</v>
      </c>
      <c r="C45" s="37" t="s">
        <v>51</v>
      </c>
      <c r="D45" s="48" t="s">
        <v>52</v>
      </c>
      <c r="E45" s="3">
        <v>0</v>
      </c>
      <c r="F45" s="3">
        <v>0</v>
      </c>
      <c r="G45" s="3">
        <v>0</v>
      </c>
      <c r="H45" s="3">
        <v>0</v>
      </c>
      <c r="I45" s="3">
        <f t="shared" si="1"/>
        <v>0</v>
      </c>
      <c r="J45" s="6" t="e">
        <f t="shared" si="6"/>
        <v>#DIV/0!</v>
      </c>
      <c r="K45" s="3"/>
      <c r="L45" s="3">
        <f t="shared" si="7"/>
        <v>0</v>
      </c>
      <c r="M45" s="3" t="e">
        <f t="shared" si="8"/>
        <v>#DIV/0!</v>
      </c>
    </row>
    <row r="46" spans="1:13" s="2" customFormat="1" ht="15.75">
      <c r="A46" s="66"/>
      <c r="B46" s="66"/>
      <c r="C46" s="37" t="s">
        <v>53</v>
      </c>
      <c r="D46" s="49" t="s">
        <v>54</v>
      </c>
      <c r="E46" s="3">
        <v>1.1</v>
      </c>
      <c r="F46" s="3">
        <v>1019.1</v>
      </c>
      <c r="G46" s="3">
        <v>9.8</v>
      </c>
      <c r="H46" s="3">
        <v>2.3</v>
      </c>
      <c r="I46" s="3">
        <f t="shared" si="1"/>
        <v>-7.500000000000001</v>
      </c>
      <c r="J46" s="3">
        <f>H46/G46*100</f>
        <v>23.469387755102037</v>
      </c>
      <c r="K46" s="3">
        <f>H46/F46*100</f>
        <v>0.22568933372583652</v>
      </c>
      <c r="L46" s="3">
        <f t="shared" si="7"/>
        <v>1.1999999999999997</v>
      </c>
      <c r="M46" s="3">
        <f t="shared" si="8"/>
        <v>209.09090909090904</v>
      </c>
    </row>
    <row r="47" spans="1:13" ht="31.5" hidden="1">
      <c r="A47" s="66"/>
      <c r="B47" s="66"/>
      <c r="C47" s="37" t="s">
        <v>16</v>
      </c>
      <c r="D47" s="49" t="s">
        <v>17</v>
      </c>
      <c r="E47" s="3">
        <v>0</v>
      </c>
      <c r="F47" s="3">
        <v>0</v>
      </c>
      <c r="G47" s="3">
        <v>0</v>
      </c>
      <c r="H47" s="3">
        <v>0</v>
      </c>
      <c r="I47" s="3">
        <f t="shared" si="1"/>
        <v>0</v>
      </c>
      <c r="J47" s="3"/>
      <c r="K47" s="3"/>
      <c r="L47" s="3">
        <f t="shared" si="7"/>
        <v>0</v>
      </c>
      <c r="M47" s="3" t="e">
        <f t="shared" si="8"/>
        <v>#DIV/0!</v>
      </c>
    </row>
    <row r="48" spans="1:13" ht="94.5" hidden="1">
      <c r="A48" s="66"/>
      <c r="B48" s="66"/>
      <c r="C48" s="38" t="s">
        <v>65</v>
      </c>
      <c r="D48" s="48" t="s">
        <v>66</v>
      </c>
      <c r="E48" s="3">
        <v>0</v>
      </c>
      <c r="F48" s="3">
        <v>0</v>
      </c>
      <c r="G48" s="3">
        <v>0</v>
      </c>
      <c r="H48" s="3">
        <v>0</v>
      </c>
      <c r="I48" s="3">
        <f>H48-G48</f>
        <v>0</v>
      </c>
      <c r="J48" s="3"/>
      <c r="K48" s="3"/>
      <c r="L48" s="3">
        <f>H48-E48</f>
        <v>0</v>
      </c>
      <c r="M48" s="3"/>
    </row>
    <row r="49" spans="1:13" ht="15.75">
      <c r="A49" s="66"/>
      <c r="B49" s="66"/>
      <c r="C49" s="37" t="s">
        <v>20</v>
      </c>
      <c r="D49" s="49" t="s">
        <v>21</v>
      </c>
      <c r="E49" s="3">
        <v>37.1</v>
      </c>
      <c r="F49" s="3">
        <v>138.8</v>
      </c>
      <c r="G49" s="3">
        <v>11.5</v>
      </c>
      <c r="H49" s="3">
        <v>24.7</v>
      </c>
      <c r="I49" s="3">
        <f t="shared" si="1"/>
        <v>13.2</v>
      </c>
      <c r="J49" s="3">
        <f>H49/G49*100</f>
        <v>214.7826086956522</v>
      </c>
      <c r="K49" s="3">
        <f>H49/F49*100</f>
        <v>17.795389048991353</v>
      </c>
      <c r="L49" s="3">
        <f t="shared" si="7"/>
        <v>-12.400000000000002</v>
      </c>
      <c r="M49" s="3">
        <f t="shared" si="8"/>
        <v>66.57681940700809</v>
      </c>
    </row>
    <row r="50" spans="1:13" ht="15.75">
      <c r="A50" s="66"/>
      <c r="B50" s="66"/>
      <c r="C50" s="37" t="s">
        <v>22</v>
      </c>
      <c r="D50" s="49" t="s">
        <v>23</v>
      </c>
      <c r="E50" s="3">
        <v>7.8</v>
      </c>
      <c r="F50" s="3">
        <v>0</v>
      </c>
      <c r="G50" s="3">
        <v>0</v>
      </c>
      <c r="H50" s="3">
        <v>0</v>
      </c>
      <c r="I50" s="3">
        <f t="shared" si="1"/>
        <v>0</v>
      </c>
      <c r="J50" s="3"/>
      <c r="K50" s="3"/>
      <c r="L50" s="3">
        <f t="shared" si="7"/>
        <v>-7.8</v>
      </c>
      <c r="M50" s="3">
        <f t="shared" si="8"/>
        <v>0</v>
      </c>
    </row>
    <row r="51" spans="1:13" ht="15.75">
      <c r="A51" s="66"/>
      <c r="B51" s="66"/>
      <c r="C51" s="37" t="s">
        <v>24</v>
      </c>
      <c r="D51" s="49" t="s">
        <v>25</v>
      </c>
      <c r="E51" s="3">
        <v>221.9</v>
      </c>
      <c r="F51" s="3">
        <v>12336</v>
      </c>
      <c r="G51" s="3">
        <v>0</v>
      </c>
      <c r="H51" s="3">
        <v>-10.9</v>
      </c>
      <c r="I51" s="3">
        <f t="shared" si="1"/>
        <v>-10.9</v>
      </c>
      <c r="J51" s="3"/>
      <c r="K51" s="3">
        <f>H51/F51*100</f>
        <v>-0.08835927367055772</v>
      </c>
      <c r="L51" s="3">
        <f t="shared" si="7"/>
        <v>-232.8</v>
      </c>
      <c r="M51" s="3">
        <f>H51/E51*100</f>
        <v>-4.912122577737719</v>
      </c>
    </row>
    <row r="52" spans="1:13" ht="31.5" hidden="1">
      <c r="A52" s="66"/>
      <c r="B52" s="66"/>
      <c r="C52" s="37" t="s">
        <v>26</v>
      </c>
      <c r="D52" s="49" t="s">
        <v>27</v>
      </c>
      <c r="E52" s="3"/>
      <c r="F52" s="3">
        <v>0</v>
      </c>
      <c r="G52" s="3">
        <v>0</v>
      </c>
      <c r="H52" s="3">
        <v>0</v>
      </c>
      <c r="I52" s="3">
        <f t="shared" si="1"/>
        <v>0</v>
      </c>
      <c r="J52" s="3"/>
      <c r="K52" s="3" t="e">
        <f>H52/F52*100</f>
        <v>#DIV/0!</v>
      </c>
      <c r="L52" s="3">
        <f t="shared" si="7"/>
        <v>0</v>
      </c>
      <c r="M52" s="3"/>
    </row>
    <row r="53" spans="1:13" ht="31.5">
      <c r="A53" s="66"/>
      <c r="B53" s="66"/>
      <c r="C53" s="37" t="s">
        <v>47</v>
      </c>
      <c r="D53" s="49" t="s">
        <v>48</v>
      </c>
      <c r="E53" s="3">
        <v>0</v>
      </c>
      <c r="F53" s="3">
        <v>12835.4</v>
      </c>
      <c r="G53" s="3">
        <v>0</v>
      </c>
      <c r="H53" s="3">
        <v>0</v>
      </c>
      <c r="I53" s="3">
        <f t="shared" si="1"/>
        <v>0</v>
      </c>
      <c r="J53" s="3"/>
      <c r="K53" s="3">
        <f>H53/F53*100</f>
        <v>0</v>
      </c>
      <c r="L53" s="3">
        <f t="shared" si="7"/>
        <v>0</v>
      </c>
      <c r="M53" s="3"/>
    </row>
    <row r="54" spans="1:13" ht="31.5" hidden="1">
      <c r="A54" s="66"/>
      <c r="B54" s="66"/>
      <c r="C54" s="37" t="s">
        <v>55</v>
      </c>
      <c r="D54" s="49" t="s">
        <v>56</v>
      </c>
      <c r="E54" s="3">
        <v>0</v>
      </c>
      <c r="F54" s="3">
        <v>0</v>
      </c>
      <c r="G54" s="3">
        <v>0</v>
      </c>
      <c r="H54" s="3">
        <v>0</v>
      </c>
      <c r="I54" s="3">
        <f t="shared" si="1"/>
        <v>0</v>
      </c>
      <c r="J54" s="3"/>
      <c r="K54" s="3"/>
      <c r="L54" s="3">
        <f t="shared" si="7"/>
        <v>0</v>
      </c>
      <c r="M54" s="3"/>
    </row>
    <row r="55" spans="1:13" ht="47.25">
      <c r="A55" s="66"/>
      <c r="B55" s="66"/>
      <c r="C55" s="37" t="s">
        <v>30</v>
      </c>
      <c r="D55" s="49" t="s">
        <v>31</v>
      </c>
      <c r="E55" s="3">
        <v>0</v>
      </c>
      <c r="F55" s="3">
        <v>0</v>
      </c>
      <c r="G55" s="3">
        <v>0</v>
      </c>
      <c r="H55" s="3">
        <v>-2.5</v>
      </c>
      <c r="I55" s="3">
        <f t="shared" si="1"/>
        <v>-2.5</v>
      </c>
      <c r="J55" s="3"/>
      <c r="K55" s="3"/>
      <c r="L55" s="3">
        <f t="shared" si="7"/>
        <v>-2.5</v>
      </c>
      <c r="M55" s="3"/>
    </row>
    <row r="56" spans="1:13" s="2" customFormat="1" ht="16.5" customHeight="1">
      <c r="A56" s="66"/>
      <c r="B56" s="66"/>
      <c r="C56" s="40"/>
      <c r="D56" s="50" t="s">
        <v>37</v>
      </c>
      <c r="E56" s="6">
        <f>SUM(E45:E55)</f>
        <v>267.9</v>
      </c>
      <c r="F56" s="6">
        <f>SUM(F45:F55)</f>
        <v>26329.3</v>
      </c>
      <c r="G56" s="6">
        <f>SUM(G45:G55)</f>
        <v>21.3</v>
      </c>
      <c r="H56" s="6">
        <f>SUM(H45:H55)</f>
        <v>13.600000000000001</v>
      </c>
      <c r="I56" s="6">
        <f t="shared" si="1"/>
        <v>-7.699999999999999</v>
      </c>
      <c r="J56" s="6">
        <f>H56/G56*100</f>
        <v>63.84976525821596</v>
      </c>
      <c r="K56" s="6">
        <f>H56/F56*100</f>
        <v>0.05165348110280183</v>
      </c>
      <c r="L56" s="6">
        <f t="shared" si="7"/>
        <v>-254.29999999999998</v>
      </c>
      <c r="M56" s="6">
        <f aca="true" t="shared" si="9" ref="M56:M62">H56/E56*100</f>
        <v>5.076521089958941</v>
      </c>
    </row>
    <row r="57" spans="1:13" ht="15.75">
      <c r="A57" s="66"/>
      <c r="B57" s="66"/>
      <c r="C57" s="37" t="s">
        <v>53</v>
      </c>
      <c r="D57" s="49" t="s">
        <v>54</v>
      </c>
      <c r="E57" s="3">
        <v>185.4</v>
      </c>
      <c r="F57" s="3">
        <v>7080</v>
      </c>
      <c r="G57" s="3">
        <v>0</v>
      </c>
      <c r="H57" s="3">
        <v>51.9</v>
      </c>
      <c r="I57" s="3">
        <f t="shared" si="1"/>
        <v>51.9</v>
      </c>
      <c r="J57" s="3"/>
      <c r="K57" s="3">
        <f>H57/F57*100</f>
        <v>0.733050847457627</v>
      </c>
      <c r="L57" s="3">
        <f t="shared" si="7"/>
        <v>-133.5</v>
      </c>
      <c r="M57" s="3">
        <f t="shared" si="9"/>
        <v>27.993527508090615</v>
      </c>
    </row>
    <row r="58" spans="1:13" ht="15.75">
      <c r="A58" s="66"/>
      <c r="B58" s="66"/>
      <c r="C58" s="37" t="s">
        <v>20</v>
      </c>
      <c r="D58" s="49" t="s">
        <v>21</v>
      </c>
      <c r="E58" s="3">
        <v>1635.9</v>
      </c>
      <c r="F58" s="3">
        <v>0</v>
      </c>
      <c r="G58" s="3">
        <v>0</v>
      </c>
      <c r="H58" s="3">
        <v>0</v>
      </c>
      <c r="I58" s="3">
        <f t="shared" si="1"/>
        <v>0</v>
      </c>
      <c r="J58" s="3"/>
      <c r="K58" s="3"/>
      <c r="L58" s="3">
        <f t="shared" si="7"/>
        <v>-1635.9</v>
      </c>
      <c r="M58" s="3">
        <f t="shared" si="9"/>
        <v>0</v>
      </c>
    </row>
    <row r="59" spans="1:13" s="2" customFormat="1" ht="18" customHeight="1">
      <c r="A59" s="66"/>
      <c r="B59" s="66"/>
      <c r="C59" s="40"/>
      <c r="D59" s="50" t="s">
        <v>42</v>
      </c>
      <c r="E59" s="6">
        <f>SUM(E57:E58)</f>
        <v>1821.3000000000002</v>
      </c>
      <c r="F59" s="6">
        <f>SUM(F57:F58)</f>
        <v>7080</v>
      </c>
      <c r="G59" s="6">
        <f>SUM(G57:G58)</f>
        <v>0</v>
      </c>
      <c r="H59" s="6">
        <f>SUM(H57:H58)</f>
        <v>51.9</v>
      </c>
      <c r="I59" s="6">
        <f t="shared" si="1"/>
        <v>51.9</v>
      </c>
      <c r="J59" s="6"/>
      <c r="K59" s="6">
        <f>H59/F59*100</f>
        <v>0.733050847457627</v>
      </c>
      <c r="L59" s="6">
        <f t="shared" si="7"/>
        <v>-1769.4</v>
      </c>
      <c r="M59" s="6">
        <f t="shared" si="9"/>
        <v>2.849612913852742</v>
      </c>
    </row>
    <row r="60" spans="1:13" s="2" customFormat="1" ht="18" customHeight="1">
      <c r="A60" s="66"/>
      <c r="B60" s="66"/>
      <c r="C60" s="40"/>
      <c r="D60" s="50" t="s">
        <v>32</v>
      </c>
      <c r="E60" s="6">
        <f>E59+E56</f>
        <v>2089.2000000000003</v>
      </c>
      <c r="F60" s="6">
        <f>F59+F56</f>
        <v>33409.3</v>
      </c>
      <c r="G60" s="6">
        <f>G59+G56</f>
        <v>21.3</v>
      </c>
      <c r="H60" s="6">
        <f>H59+H56</f>
        <v>65.5</v>
      </c>
      <c r="I60" s="6">
        <f t="shared" si="1"/>
        <v>44.2</v>
      </c>
      <c r="J60" s="6">
        <f>H60/G60*100</f>
        <v>307.51173708920186</v>
      </c>
      <c r="K60" s="6">
        <f>H60/F60*100</f>
        <v>0.19605319476912117</v>
      </c>
      <c r="L60" s="6">
        <f t="shared" si="7"/>
        <v>-2023.7000000000003</v>
      </c>
      <c r="M60" s="6">
        <f t="shared" si="9"/>
        <v>3.1351713574573994</v>
      </c>
    </row>
    <row r="61" spans="1:13" s="2" customFormat="1" ht="31.5" hidden="1">
      <c r="A61" s="66" t="s">
        <v>57</v>
      </c>
      <c r="B61" s="66" t="s">
        <v>58</v>
      </c>
      <c r="C61" s="37" t="s">
        <v>16</v>
      </c>
      <c r="D61" s="49" t="s">
        <v>17</v>
      </c>
      <c r="E61" s="3"/>
      <c r="F61" s="3">
        <v>0</v>
      </c>
      <c r="G61" s="3">
        <v>0</v>
      </c>
      <c r="H61" s="3">
        <v>0</v>
      </c>
      <c r="I61" s="3">
        <f t="shared" si="1"/>
        <v>0</v>
      </c>
      <c r="J61" s="6" t="e">
        <f>H61/G61*100</f>
        <v>#DIV/0!</v>
      </c>
      <c r="K61" s="3"/>
      <c r="L61" s="3">
        <f t="shared" si="7"/>
        <v>0</v>
      </c>
      <c r="M61" s="3" t="e">
        <f t="shared" si="9"/>
        <v>#DIV/0!</v>
      </c>
    </row>
    <row r="62" spans="1:13" s="2" customFormat="1" ht="15.75" hidden="1">
      <c r="A62" s="66"/>
      <c r="B62" s="66"/>
      <c r="C62" s="37" t="s">
        <v>20</v>
      </c>
      <c r="D62" s="49" t="s">
        <v>21</v>
      </c>
      <c r="E62" s="3">
        <v>0</v>
      </c>
      <c r="F62" s="3">
        <v>0</v>
      </c>
      <c r="G62" s="6"/>
      <c r="H62" s="3">
        <v>0</v>
      </c>
      <c r="I62" s="3">
        <f t="shared" si="1"/>
        <v>0</v>
      </c>
      <c r="J62" s="6" t="e">
        <f>H62/G62*100</f>
        <v>#DIV/0!</v>
      </c>
      <c r="K62" s="3"/>
      <c r="L62" s="3">
        <f t="shared" si="7"/>
        <v>0</v>
      </c>
      <c r="M62" s="3" t="e">
        <f t="shared" si="9"/>
        <v>#DIV/0!</v>
      </c>
    </row>
    <row r="63" spans="1:13" s="2" customFormat="1" ht="15.75" hidden="1">
      <c r="A63" s="66"/>
      <c r="B63" s="66"/>
      <c r="C63" s="37" t="s">
        <v>22</v>
      </c>
      <c r="D63" s="49" t="s">
        <v>23</v>
      </c>
      <c r="E63" s="3">
        <v>0</v>
      </c>
      <c r="F63" s="3">
        <v>0</v>
      </c>
      <c r="G63" s="3">
        <v>0</v>
      </c>
      <c r="H63" s="3"/>
      <c r="I63" s="3">
        <f t="shared" si="1"/>
        <v>0</v>
      </c>
      <c r="J63" s="6" t="e">
        <f>H63/G63*100</f>
        <v>#DIV/0!</v>
      </c>
      <c r="K63" s="3"/>
      <c r="L63" s="3">
        <f t="shared" si="7"/>
        <v>0</v>
      </c>
      <c r="M63" s="3"/>
    </row>
    <row r="64" spans="1:13" ht="31.5">
      <c r="A64" s="66"/>
      <c r="B64" s="66"/>
      <c r="C64" s="37" t="s">
        <v>26</v>
      </c>
      <c r="D64" s="49" t="s">
        <v>27</v>
      </c>
      <c r="E64" s="3">
        <v>0</v>
      </c>
      <c r="F64" s="3">
        <v>375.3</v>
      </c>
      <c r="G64" s="3">
        <v>0</v>
      </c>
      <c r="H64" s="3">
        <v>0</v>
      </c>
      <c r="I64" s="3">
        <f t="shared" si="1"/>
        <v>0</v>
      </c>
      <c r="J64" s="6"/>
      <c r="K64" s="3">
        <f>H64/F64*100</f>
        <v>0</v>
      </c>
      <c r="L64" s="3">
        <f t="shared" si="7"/>
        <v>0</v>
      </c>
      <c r="M64" s="3"/>
    </row>
    <row r="65" spans="1:13" ht="16.5" customHeight="1">
      <c r="A65" s="66"/>
      <c r="B65" s="66"/>
      <c r="C65" s="37" t="s">
        <v>28</v>
      </c>
      <c r="D65" s="49" t="s">
        <v>29</v>
      </c>
      <c r="E65" s="4">
        <v>0</v>
      </c>
      <c r="F65" s="3">
        <v>40000</v>
      </c>
      <c r="G65" s="3">
        <v>0</v>
      </c>
      <c r="H65" s="3">
        <v>0</v>
      </c>
      <c r="I65" s="3">
        <f t="shared" si="1"/>
        <v>0</v>
      </c>
      <c r="J65" s="6"/>
      <c r="K65" s="3">
        <f>H65/F65*100</f>
        <v>0</v>
      </c>
      <c r="L65" s="3">
        <f t="shared" si="7"/>
        <v>0</v>
      </c>
      <c r="M65" s="3"/>
    </row>
    <row r="66" spans="1:13" ht="94.5">
      <c r="A66" s="66"/>
      <c r="B66" s="66"/>
      <c r="C66" s="37" t="s">
        <v>59</v>
      </c>
      <c r="D66" s="51" t="s">
        <v>60</v>
      </c>
      <c r="E66" s="3">
        <v>38141.9</v>
      </c>
      <c r="F66" s="3">
        <v>0</v>
      </c>
      <c r="G66" s="3">
        <v>0</v>
      </c>
      <c r="H66" s="3">
        <v>27324.9</v>
      </c>
      <c r="I66" s="3">
        <f t="shared" si="1"/>
        <v>27324.9</v>
      </c>
      <c r="J66" s="6"/>
      <c r="K66" s="3"/>
      <c r="L66" s="3">
        <f t="shared" si="7"/>
        <v>-10817</v>
      </c>
      <c r="M66" s="3">
        <f>H66/E66*100</f>
        <v>71.64011231742519</v>
      </c>
    </row>
    <row r="67" spans="1:13" ht="47.25">
      <c r="A67" s="66"/>
      <c r="B67" s="66"/>
      <c r="C67" s="37" t="s">
        <v>30</v>
      </c>
      <c r="D67" s="49" t="s">
        <v>31</v>
      </c>
      <c r="E67" s="3">
        <v>-13.8</v>
      </c>
      <c r="F67" s="3">
        <v>0</v>
      </c>
      <c r="G67" s="3">
        <v>0</v>
      </c>
      <c r="H67" s="3">
        <v>-11106.1</v>
      </c>
      <c r="I67" s="3">
        <f t="shared" si="1"/>
        <v>-11106.1</v>
      </c>
      <c r="J67" s="6"/>
      <c r="K67" s="3"/>
      <c r="L67" s="3">
        <f t="shared" si="7"/>
        <v>-11092.300000000001</v>
      </c>
      <c r="M67" s="3">
        <f>H67/E67*100</f>
        <v>80478.98550724637</v>
      </c>
    </row>
    <row r="68" spans="1:13" ht="17.25" customHeight="1">
      <c r="A68" s="66"/>
      <c r="B68" s="66"/>
      <c r="C68" s="37"/>
      <c r="D68" s="50" t="s">
        <v>37</v>
      </c>
      <c r="E68" s="6">
        <f>SUBTOTAL(9,E61:E67)</f>
        <v>38128.1</v>
      </c>
      <c r="F68" s="6">
        <f>SUBTOTAL(9,F61:F67)</f>
        <v>40375.3</v>
      </c>
      <c r="G68" s="6">
        <f>SUBTOTAL(9,G61:G67)</f>
        <v>0</v>
      </c>
      <c r="H68" s="6">
        <f>SUBTOTAL(9,H61:H67)</f>
        <v>16218.800000000001</v>
      </c>
      <c r="I68" s="6">
        <f t="shared" si="1"/>
        <v>16218.800000000001</v>
      </c>
      <c r="J68" s="6"/>
      <c r="K68" s="6">
        <f>H68/F68*100</f>
        <v>40.17010399922725</v>
      </c>
      <c r="L68" s="6">
        <f t="shared" si="7"/>
        <v>-21909.299999999996</v>
      </c>
      <c r="M68" s="6">
        <f>H68/E68*100</f>
        <v>42.53765595453223</v>
      </c>
    </row>
    <row r="69" spans="1:13" ht="15.75" hidden="1">
      <c r="A69" s="66"/>
      <c r="B69" s="66"/>
      <c r="C69" s="37" t="s">
        <v>20</v>
      </c>
      <c r="D69" s="49" t="s">
        <v>21</v>
      </c>
      <c r="E69" s="3">
        <v>0</v>
      </c>
      <c r="F69" s="3">
        <v>0</v>
      </c>
      <c r="G69" s="3">
        <v>0</v>
      </c>
      <c r="H69" s="3">
        <v>0</v>
      </c>
      <c r="I69" s="3">
        <f t="shared" si="1"/>
        <v>0</v>
      </c>
      <c r="J69" s="6"/>
      <c r="K69" s="3"/>
      <c r="L69" s="3">
        <f t="shared" si="7"/>
        <v>0</v>
      </c>
      <c r="M69" s="6"/>
    </row>
    <row r="70" spans="1:13" ht="15.75" hidden="1">
      <c r="A70" s="66"/>
      <c r="B70" s="66"/>
      <c r="C70" s="37"/>
      <c r="D70" s="50" t="s">
        <v>42</v>
      </c>
      <c r="E70" s="6">
        <f>SUBTOTAL(9,E69)</f>
        <v>0</v>
      </c>
      <c r="F70" s="6">
        <f>SUBTOTAL(9,F69)</f>
        <v>0</v>
      </c>
      <c r="G70" s="6">
        <f>SUBTOTAL(9,G69)</f>
        <v>0</v>
      </c>
      <c r="H70" s="6">
        <f>SUBTOTAL(9,H69)</f>
        <v>0</v>
      </c>
      <c r="I70" s="6">
        <f t="shared" si="1"/>
        <v>0</v>
      </c>
      <c r="J70" s="6"/>
      <c r="K70" s="6"/>
      <c r="L70" s="6">
        <f t="shared" si="7"/>
        <v>0</v>
      </c>
      <c r="M70" s="6"/>
    </row>
    <row r="71" spans="1:13" s="2" customFormat="1" ht="18.75" customHeight="1">
      <c r="A71" s="66"/>
      <c r="B71" s="66"/>
      <c r="C71" s="40"/>
      <c r="D71" s="50" t="s">
        <v>32</v>
      </c>
      <c r="E71" s="6">
        <f>SUM(E61:E67)</f>
        <v>38128.1</v>
      </c>
      <c r="F71" s="6">
        <f>F68+F70</f>
        <v>40375.3</v>
      </c>
      <c r="G71" s="6">
        <f>G68+G70</f>
        <v>0</v>
      </c>
      <c r="H71" s="6">
        <f>H68+H70</f>
        <v>16218.800000000001</v>
      </c>
      <c r="I71" s="6">
        <f t="shared" si="1"/>
        <v>16218.800000000001</v>
      </c>
      <c r="J71" s="6"/>
      <c r="K71" s="6">
        <f>H71/F71*100</f>
        <v>40.17010399922725</v>
      </c>
      <c r="L71" s="6">
        <f t="shared" si="7"/>
        <v>-21909.299999999996</v>
      </c>
      <c r="M71" s="6">
        <f aca="true" t="shared" si="10" ref="M71:M76">H71/E71*100</f>
        <v>42.53765595453223</v>
      </c>
    </row>
    <row r="72" spans="1:13" ht="110.25" hidden="1">
      <c r="A72" s="66" t="s">
        <v>61</v>
      </c>
      <c r="B72" s="66" t="s">
        <v>62</v>
      </c>
      <c r="C72" s="37" t="s">
        <v>63</v>
      </c>
      <c r="D72" s="49" t="s">
        <v>64</v>
      </c>
      <c r="E72" s="4">
        <v>0</v>
      </c>
      <c r="F72" s="4">
        <v>0</v>
      </c>
      <c r="G72" s="4">
        <v>0</v>
      </c>
      <c r="H72" s="4">
        <v>0</v>
      </c>
      <c r="I72" s="4">
        <f t="shared" si="1"/>
        <v>0</v>
      </c>
      <c r="J72" s="6"/>
      <c r="K72" s="4"/>
      <c r="L72" s="4">
        <f t="shared" si="7"/>
        <v>0</v>
      </c>
      <c r="M72" s="4" t="e">
        <f t="shared" si="10"/>
        <v>#DIV/0!</v>
      </c>
    </row>
    <row r="73" spans="1:13" ht="31.5">
      <c r="A73" s="66"/>
      <c r="B73" s="66"/>
      <c r="C73" s="37" t="s">
        <v>16</v>
      </c>
      <c r="D73" s="49" t="s">
        <v>17</v>
      </c>
      <c r="E73" s="4">
        <v>2.7</v>
      </c>
      <c r="F73" s="4">
        <v>0</v>
      </c>
      <c r="G73" s="4">
        <v>0</v>
      </c>
      <c r="H73" s="4">
        <v>97.9</v>
      </c>
      <c r="I73" s="4">
        <f aca="true" t="shared" si="11" ref="I73:I139">H73-G73</f>
        <v>97.9</v>
      </c>
      <c r="J73" s="6"/>
      <c r="K73" s="4"/>
      <c r="L73" s="4">
        <f t="shared" si="7"/>
        <v>95.2</v>
      </c>
      <c r="M73" s="4">
        <f t="shared" si="10"/>
        <v>3625.925925925926</v>
      </c>
    </row>
    <row r="74" spans="1:13" ht="94.5" hidden="1">
      <c r="A74" s="66"/>
      <c r="B74" s="66"/>
      <c r="C74" s="38" t="s">
        <v>65</v>
      </c>
      <c r="D74" s="48" t="s">
        <v>66</v>
      </c>
      <c r="E74" s="4">
        <v>0</v>
      </c>
      <c r="F74" s="4">
        <v>0</v>
      </c>
      <c r="G74" s="4">
        <v>0</v>
      </c>
      <c r="H74" s="4">
        <v>0</v>
      </c>
      <c r="I74" s="4">
        <f t="shared" si="11"/>
        <v>0</v>
      </c>
      <c r="J74" s="6" t="e">
        <f>H74/G74*100</f>
        <v>#DIV/0!</v>
      </c>
      <c r="K74" s="4"/>
      <c r="L74" s="4">
        <f t="shared" si="7"/>
        <v>0</v>
      </c>
      <c r="M74" s="4" t="e">
        <f t="shared" si="10"/>
        <v>#DIV/0!</v>
      </c>
    </row>
    <row r="75" spans="1:13" ht="16.5" customHeight="1">
      <c r="A75" s="66"/>
      <c r="B75" s="66"/>
      <c r="C75" s="37" t="s">
        <v>20</v>
      </c>
      <c r="D75" s="49" t="s">
        <v>21</v>
      </c>
      <c r="E75" s="4">
        <v>14.3</v>
      </c>
      <c r="F75" s="4">
        <v>0</v>
      </c>
      <c r="G75" s="4">
        <v>0</v>
      </c>
      <c r="H75" s="4">
        <v>8.7</v>
      </c>
      <c r="I75" s="4">
        <f t="shared" si="11"/>
        <v>8.7</v>
      </c>
      <c r="J75" s="6"/>
      <c r="K75" s="4"/>
      <c r="L75" s="4">
        <f t="shared" si="7"/>
        <v>-5.600000000000001</v>
      </c>
      <c r="M75" s="4">
        <f t="shared" si="10"/>
        <v>60.83916083916083</v>
      </c>
    </row>
    <row r="76" spans="1:13" ht="15.75" hidden="1">
      <c r="A76" s="66"/>
      <c r="B76" s="66"/>
      <c r="C76" s="37" t="s">
        <v>22</v>
      </c>
      <c r="D76" s="49" t="s">
        <v>23</v>
      </c>
      <c r="E76" s="4">
        <v>0</v>
      </c>
      <c r="F76" s="4">
        <v>0</v>
      </c>
      <c r="G76" s="4">
        <v>0</v>
      </c>
      <c r="H76" s="4">
        <v>0</v>
      </c>
      <c r="I76" s="4">
        <f t="shared" si="11"/>
        <v>0</v>
      </c>
      <c r="J76" s="6" t="e">
        <f>H76/G76*100</f>
        <v>#DIV/0!</v>
      </c>
      <c r="K76" s="4"/>
      <c r="L76" s="4">
        <f t="shared" si="7"/>
        <v>0</v>
      </c>
      <c r="M76" s="4" t="e">
        <f t="shared" si="10"/>
        <v>#DIV/0!</v>
      </c>
    </row>
    <row r="77" spans="1:13" ht="15.75" hidden="1">
      <c r="A77" s="66"/>
      <c r="B77" s="66"/>
      <c r="C77" s="37" t="s">
        <v>24</v>
      </c>
      <c r="D77" s="49" t="s">
        <v>25</v>
      </c>
      <c r="E77" s="4"/>
      <c r="F77" s="4"/>
      <c r="G77" s="4"/>
      <c r="H77" s="4"/>
      <c r="I77" s="4">
        <f t="shared" si="11"/>
        <v>0</v>
      </c>
      <c r="J77" s="6" t="e">
        <f>H77/G77*100</f>
        <v>#DIV/0!</v>
      </c>
      <c r="K77" s="4"/>
      <c r="L77" s="4">
        <f t="shared" si="7"/>
        <v>0</v>
      </c>
      <c r="M77" s="4"/>
    </row>
    <row r="78" spans="1:13" ht="31.5">
      <c r="A78" s="66"/>
      <c r="B78" s="66"/>
      <c r="C78" s="37" t="s">
        <v>26</v>
      </c>
      <c r="D78" s="49" t="s">
        <v>27</v>
      </c>
      <c r="E78" s="4">
        <v>9690.6</v>
      </c>
      <c r="F78" s="4">
        <v>73608.4</v>
      </c>
      <c r="G78" s="4">
        <v>8280.6</v>
      </c>
      <c r="H78" s="4">
        <v>8280.6</v>
      </c>
      <c r="I78" s="4">
        <f t="shared" si="11"/>
        <v>0</v>
      </c>
      <c r="J78" s="4">
        <f>H78/G78*100</f>
        <v>100</v>
      </c>
      <c r="K78" s="4">
        <f>H78/F78*100</f>
        <v>11.249531303492539</v>
      </c>
      <c r="L78" s="4">
        <f t="shared" si="7"/>
        <v>-1410</v>
      </c>
      <c r="M78" s="4">
        <f>H78/E78*100</f>
        <v>85.44981734877098</v>
      </c>
    </row>
    <row r="79" spans="1:13" ht="34.5" customHeight="1">
      <c r="A79" s="66"/>
      <c r="B79" s="66"/>
      <c r="C79" s="37" t="s">
        <v>47</v>
      </c>
      <c r="D79" s="49" t="s">
        <v>48</v>
      </c>
      <c r="E79" s="4">
        <v>395163.5</v>
      </c>
      <c r="F79" s="4">
        <v>8722961.1</v>
      </c>
      <c r="G79" s="4">
        <v>322680.4</v>
      </c>
      <c r="H79" s="4">
        <v>322680.4</v>
      </c>
      <c r="I79" s="4">
        <f t="shared" si="11"/>
        <v>0</v>
      </c>
      <c r="J79" s="4">
        <f>H79/G79*100</f>
        <v>100</v>
      </c>
      <c r="K79" s="4">
        <f>H79/F79*100</f>
        <v>3.699207141941743</v>
      </c>
      <c r="L79" s="4">
        <f t="shared" si="7"/>
        <v>-72483.09999999998</v>
      </c>
      <c r="M79" s="4">
        <f>H79/E79*100</f>
        <v>81.65744052778155</v>
      </c>
    </row>
    <row r="80" spans="1:13" ht="15.75" hidden="1">
      <c r="A80" s="66"/>
      <c r="B80" s="66"/>
      <c r="C80" s="37" t="s">
        <v>28</v>
      </c>
      <c r="D80" s="49" t="s">
        <v>29</v>
      </c>
      <c r="E80" s="4">
        <v>0</v>
      </c>
      <c r="F80" s="4">
        <v>0</v>
      </c>
      <c r="G80" s="4">
        <v>0</v>
      </c>
      <c r="H80" s="4">
        <v>0</v>
      </c>
      <c r="I80" s="4">
        <f t="shared" si="11"/>
        <v>0</v>
      </c>
      <c r="J80" s="6" t="e">
        <f>H80/G80*100</f>
        <v>#DIV/0!</v>
      </c>
      <c r="K80" s="4" t="e">
        <f>H80/F80*100</f>
        <v>#DIV/0!</v>
      </c>
      <c r="L80" s="4">
        <f t="shared" si="7"/>
        <v>0</v>
      </c>
      <c r="M80" s="4" t="e">
        <f>H80/E80*100</f>
        <v>#DIV/0!</v>
      </c>
    </row>
    <row r="81" spans="1:13" ht="94.5">
      <c r="A81" s="66"/>
      <c r="B81" s="66"/>
      <c r="C81" s="37" t="s">
        <v>59</v>
      </c>
      <c r="D81" s="51" t="s">
        <v>60</v>
      </c>
      <c r="E81" s="4">
        <v>707121.6</v>
      </c>
      <c r="F81" s="4">
        <v>0</v>
      </c>
      <c r="G81" s="4">
        <v>0</v>
      </c>
      <c r="H81" s="4">
        <v>92145.1</v>
      </c>
      <c r="I81" s="4">
        <f t="shared" si="11"/>
        <v>92145.1</v>
      </c>
      <c r="J81" s="6"/>
      <c r="K81" s="4"/>
      <c r="L81" s="4">
        <f t="shared" si="7"/>
        <v>-614976.5</v>
      </c>
      <c r="M81" s="4">
        <f aca="true" t="shared" si="12" ref="M81:M87">H81/E81*100</f>
        <v>13.031011922136166</v>
      </c>
    </row>
    <row r="82" spans="1:13" ht="47.25">
      <c r="A82" s="66"/>
      <c r="B82" s="66"/>
      <c r="C82" s="37" t="s">
        <v>30</v>
      </c>
      <c r="D82" s="49" t="s">
        <v>31</v>
      </c>
      <c r="E82" s="4">
        <v>-50285.3</v>
      </c>
      <c r="F82" s="4">
        <v>0</v>
      </c>
      <c r="G82" s="4">
        <v>0</v>
      </c>
      <c r="H82" s="4">
        <v>-41405.7</v>
      </c>
      <c r="I82" s="4">
        <f t="shared" si="11"/>
        <v>-41405.7</v>
      </c>
      <c r="J82" s="6"/>
      <c r="K82" s="4"/>
      <c r="L82" s="4">
        <f t="shared" si="7"/>
        <v>8879.600000000006</v>
      </c>
      <c r="M82" s="4">
        <f t="shared" si="12"/>
        <v>82.34155906398092</v>
      </c>
    </row>
    <row r="83" spans="1:13" s="2" customFormat="1" ht="18" customHeight="1">
      <c r="A83" s="66"/>
      <c r="B83" s="66"/>
      <c r="C83" s="40"/>
      <c r="D83" s="50" t="s">
        <v>32</v>
      </c>
      <c r="E83" s="6">
        <f>SUM(E72:E82)</f>
        <v>1061707.4</v>
      </c>
      <c r="F83" s="6">
        <f>SUM(F72:F82)</f>
        <v>8796569.5</v>
      </c>
      <c r="G83" s="6">
        <f>SUM(G72:G82)</f>
        <v>330961</v>
      </c>
      <c r="H83" s="6">
        <f>SUM(H72:H82)</f>
        <v>381807.00000000006</v>
      </c>
      <c r="I83" s="6">
        <f t="shared" si="11"/>
        <v>50846.00000000006</v>
      </c>
      <c r="J83" s="6">
        <f>H83/G83*100</f>
        <v>115.36313946356218</v>
      </c>
      <c r="K83" s="6">
        <f>H83/F83*100</f>
        <v>4.340407928340702</v>
      </c>
      <c r="L83" s="6">
        <f t="shared" si="7"/>
        <v>-679900.3999999999</v>
      </c>
      <c r="M83" s="6">
        <f t="shared" si="12"/>
        <v>35.96160298025615</v>
      </c>
    </row>
    <row r="84" spans="1:13" s="2" customFormat="1" ht="33.75" customHeight="1">
      <c r="A84" s="83" t="s">
        <v>67</v>
      </c>
      <c r="B84" s="66" t="s">
        <v>68</v>
      </c>
      <c r="C84" s="37" t="s">
        <v>16</v>
      </c>
      <c r="D84" s="49" t="s">
        <v>17</v>
      </c>
      <c r="E84" s="3">
        <v>0.4</v>
      </c>
      <c r="F84" s="3">
        <v>0</v>
      </c>
      <c r="G84" s="3">
        <v>0</v>
      </c>
      <c r="H84" s="3">
        <v>0</v>
      </c>
      <c r="I84" s="3">
        <f t="shared" si="11"/>
        <v>0</v>
      </c>
      <c r="J84" s="6"/>
      <c r="K84" s="3"/>
      <c r="L84" s="3">
        <f t="shared" si="7"/>
        <v>-0.4</v>
      </c>
      <c r="M84" s="3">
        <f t="shared" si="12"/>
        <v>0</v>
      </c>
    </row>
    <row r="85" spans="1:13" ht="17.25" customHeight="1">
      <c r="A85" s="83"/>
      <c r="B85" s="66"/>
      <c r="C85" s="37" t="s">
        <v>20</v>
      </c>
      <c r="D85" s="49" t="s">
        <v>21</v>
      </c>
      <c r="E85" s="3">
        <v>153.3</v>
      </c>
      <c r="F85" s="3">
        <v>1100</v>
      </c>
      <c r="G85" s="3">
        <v>0</v>
      </c>
      <c r="H85" s="3">
        <v>0.4</v>
      </c>
      <c r="I85" s="3">
        <f t="shared" si="11"/>
        <v>0.4</v>
      </c>
      <c r="J85" s="6"/>
      <c r="K85" s="3">
        <f>H85/F85*100</f>
        <v>0.03636363636363637</v>
      </c>
      <c r="L85" s="3">
        <f t="shared" si="7"/>
        <v>-152.9</v>
      </c>
      <c r="M85" s="3">
        <f t="shared" si="12"/>
        <v>0.2609262883235486</v>
      </c>
    </row>
    <row r="86" spans="1:13" ht="15.75">
      <c r="A86" s="83"/>
      <c r="B86" s="66"/>
      <c r="C86" s="37" t="s">
        <v>22</v>
      </c>
      <c r="D86" s="49" t="s">
        <v>23</v>
      </c>
      <c r="E86" s="3">
        <v>6.9</v>
      </c>
      <c r="F86" s="3">
        <v>0</v>
      </c>
      <c r="G86" s="3">
        <v>0</v>
      </c>
      <c r="H86" s="3">
        <v>138.8</v>
      </c>
      <c r="I86" s="3">
        <f t="shared" si="11"/>
        <v>138.8</v>
      </c>
      <c r="J86" s="6"/>
      <c r="K86" s="3"/>
      <c r="L86" s="3">
        <f t="shared" si="7"/>
        <v>131.9</v>
      </c>
      <c r="M86" s="3">
        <f t="shared" si="12"/>
        <v>2011.5942028985507</v>
      </c>
    </row>
    <row r="87" spans="1:13" ht="31.5">
      <c r="A87" s="83"/>
      <c r="B87" s="66"/>
      <c r="C87" s="37" t="s">
        <v>47</v>
      </c>
      <c r="D87" s="49" t="s">
        <v>48</v>
      </c>
      <c r="E87" s="3">
        <v>132.3</v>
      </c>
      <c r="F87" s="3">
        <v>1204.2</v>
      </c>
      <c r="G87" s="3">
        <v>100.4</v>
      </c>
      <c r="H87" s="3">
        <v>100.3</v>
      </c>
      <c r="I87" s="3">
        <f t="shared" si="11"/>
        <v>-0.10000000000000853</v>
      </c>
      <c r="J87" s="3">
        <f>H87/G87*100</f>
        <v>99.90039840637449</v>
      </c>
      <c r="K87" s="3">
        <f>H87/F87*100</f>
        <v>8.329181199136356</v>
      </c>
      <c r="L87" s="3">
        <f t="shared" si="7"/>
        <v>-32.000000000000014</v>
      </c>
      <c r="M87" s="3">
        <f t="shared" si="12"/>
        <v>75.81254724111866</v>
      </c>
    </row>
    <row r="88" spans="1:13" ht="47.25">
      <c r="A88" s="83"/>
      <c r="B88" s="66"/>
      <c r="C88" s="37" t="s">
        <v>30</v>
      </c>
      <c r="D88" s="49" t="s">
        <v>31</v>
      </c>
      <c r="E88" s="3">
        <v>0</v>
      </c>
      <c r="F88" s="3">
        <v>0</v>
      </c>
      <c r="G88" s="3">
        <v>0</v>
      </c>
      <c r="H88" s="3">
        <v>-0.9</v>
      </c>
      <c r="I88" s="3">
        <f t="shared" si="11"/>
        <v>-0.9</v>
      </c>
      <c r="J88" s="6"/>
      <c r="K88" s="3"/>
      <c r="L88" s="3">
        <f t="shared" si="7"/>
        <v>-0.9</v>
      </c>
      <c r="M88" s="3"/>
    </row>
    <row r="89" spans="1:13" s="2" customFormat="1" ht="19.5" customHeight="1">
      <c r="A89" s="83"/>
      <c r="B89" s="66"/>
      <c r="C89" s="39"/>
      <c r="D89" s="50" t="s">
        <v>32</v>
      </c>
      <c r="E89" s="7">
        <f>SUM(E84:E88)</f>
        <v>292.90000000000003</v>
      </c>
      <c r="F89" s="7">
        <f>SUM(F84:F88)</f>
        <v>2304.2</v>
      </c>
      <c r="G89" s="7">
        <f>SUM(G84:G88)</f>
        <v>100.4</v>
      </c>
      <c r="H89" s="7">
        <f>SUM(H84:H88)</f>
        <v>238.6</v>
      </c>
      <c r="I89" s="7">
        <f t="shared" si="11"/>
        <v>138.2</v>
      </c>
      <c r="J89" s="6">
        <f>H89/G89*100</f>
        <v>237.6494023904382</v>
      </c>
      <c r="K89" s="7">
        <f>H89/F89*100</f>
        <v>10.355003905910946</v>
      </c>
      <c r="L89" s="7">
        <f t="shared" si="7"/>
        <v>-54.30000000000004</v>
      </c>
      <c r="M89" s="7">
        <f>H89/E89*100</f>
        <v>81.46124957323318</v>
      </c>
    </row>
    <row r="90" spans="1:13" s="2" customFormat="1" ht="110.25" hidden="1">
      <c r="A90" s="76" t="s">
        <v>69</v>
      </c>
      <c r="B90" s="76" t="s">
        <v>70</v>
      </c>
      <c r="C90" s="37" t="s">
        <v>63</v>
      </c>
      <c r="D90" s="52" t="s">
        <v>64</v>
      </c>
      <c r="E90" s="9">
        <v>0</v>
      </c>
      <c r="F90" s="9">
        <v>0</v>
      </c>
      <c r="G90" s="7"/>
      <c r="H90" s="9">
        <v>0</v>
      </c>
      <c r="I90" s="7"/>
      <c r="J90" s="6" t="e">
        <f>H90/G90*100</f>
        <v>#DIV/0!</v>
      </c>
      <c r="K90" s="9"/>
      <c r="L90" s="9">
        <f t="shared" si="7"/>
        <v>0</v>
      </c>
      <c r="M90" s="9"/>
    </row>
    <row r="91" spans="1:13" ht="33" customHeight="1">
      <c r="A91" s="77"/>
      <c r="B91" s="77"/>
      <c r="C91" s="37" t="s">
        <v>16</v>
      </c>
      <c r="D91" s="49" t="s">
        <v>17</v>
      </c>
      <c r="E91" s="3">
        <v>25.1</v>
      </c>
      <c r="F91" s="3">
        <v>0</v>
      </c>
      <c r="G91" s="3">
        <v>0</v>
      </c>
      <c r="H91" s="3">
        <v>0</v>
      </c>
      <c r="I91" s="3">
        <f t="shared" si="11"/>
        <v>0</v>
      </c>
      <c r="J91" s="6"/>
      <c r="K91" s="3"/>
      <c r="L91" s="3">
        <f t="shared" si="7"/>
        <v>-25.1</v>
      </c>
      <c r="M91" s="3">
        <f>H91/E91*100</f>
        <v>0</v>
      </c>
    </row>
    <row r="92" spans="1:13" ht="16.5" customHeight="1">
      <c r="A92" s="77"/>
      <c r="B92" s="77"/>
      <c r="C92" s="37" t="s">
        <v>20</v>
      </c>
      <c r="D92" s="49" t="s">
        <v>21</v>
      </c>
      <c r="E92" s="3">
        <v>82.6</v>
      </c>
      <c r="F92" s="3">
        <v>4869</v>
      </c>
      <c r="G92" s="3">
        <v>100</v>
      </c>
      <c r="H92" s="3">
        <v>0</v>
      </c>
      <c r="I92" s="3">
        <f t="shared" si="11"/>
        <v>-100</v>
      </c>
      <c r="J92" s="3">
        <f>H92/G92*100</f>
        <v>0</v>
      </c>
      <c r="K92" s="3">
        <f>H92/F92*100</f>
        <v>0</v>
      </c>
      <c r="L92" s="3">
        <f t="shared" si="7"/>
        <v>-82.6</v>
      </c>
      <c r="M92" s="3">
        <f>H92/E92*100</f>
        <v>0</v>
      </c>
    </row>
    <row r="93" spans="1:13" ht="17.25" customHeight="1">
      <c r="A93" s="77"/>
      <c r="B93" s="77"/>
      <c r="C93" s="37" t="s">
        <v>22</v>
      </c>
      <c r="D93" s="49" t="s">
        <v>23</v>
      </c>
      <c r="E93" s="3">
        <v>0</v>
      </c>
      <c r="F93" s="3">
        <v>0</v>
      </c>
      <c r="G93" s="3">
        <v>0</v>
      </c>
      <c r="H93" s="3">
        <v>1122.8</v>
      </c>
      <c r="I93" s="3">
        <f t="shared" si="11"/>
        <v>1122.8</v>
      </c>
      <c r="J93" s="3"/>
      <c r="K93" s="3"/>
      <c r="L93" s="3">
        <f t="shared" si="7"/>
        <v>1122.8</v>
      </c>
      <c r="M93" s="3"/>
    </row>
    <row r="94" spans="1:13" ht="15.75" hidden="1">
      <c r="A94" s="77"/>
      <c r="B94" s="77"/>
      <c r="C94" s="37" t="s">
        <v>24</v>
      </c>
      <c r="D94" s="49" t="s">
        <v>25</v>
      </c>
      <c r="E94" s="3">
        <v>0</v>
      </c>
      <c r="F94" s="3">
        <v>0</v>
      </c>
      <c r="G94" s="3">
        <v>0</v>
      </c>
      <c r="H94" s="3">
        <v>0</v>
      </c>
      <c r="I94" s="3">
        <f t="shared" si="11"/>
        <v>0</v>
      </c>
      <c r="J94" s="3" t="e">
        <f>H94/G94*100</f>
        <v>#DIV/0!</v>
      </c>
      <c r="K94" s="3"/>
      <c r="L94" s="3">
        <f t="shared" si="7"/>
        <v>0</v>
      </c>
      <c r="M94" s="3"/>
    </row>
    <row r="95" spans="1:13" ht="31.5">
      <c r="A95" s="77"/>
      <c r="B95" s="77"/>
      <c r="C95" s="37" t="s">
        <v>47</v>
      </c>
      <c r="D95" s="49" t="s">
        <v>48</v>
      </c>
      <c r="E95" s="3">
        <v>389.2</v>
      </c>
      <c r="F95" s="3">
        <v>5875.8</v>
      </c>
      <c r="G95" s="3">
        <v>489.7</v>
      </c>
      <c r="H95" s="3">
        <v>489.7</v>
      </c>
      <c r="I95" s="3">
        <f t="shared" si="11"/>
        <v>0</v>
      </c>
      <c r="J95" s="3">
        <f>H95/G95*100</f>
        <v>100</v>
      </c>
      <c r="K95" s="3">
        <f>H95/F95*100</f>
        <v>8.334184281289355</v>
      </c>
      <c r="L95" s="3">
        <f t="shared" si="7"/>
        <v>100.5</v>
      </c>
      <c r="M95" s="3">
        <f>H95/E95*100</f>
        <v>125.82219938335047</v>
      </c>
    </row>
    <row r="96" spans="1:13" ht="15.75" hidden="1">
      <c r="A96" s="77"/>
      <c r="B96" s="77"/>
      <c r="C96" s="37" t="s">
        <v>28</v>
      </c>
      <c r="D96" s="49" t="s">
        <v>29</v>
      </c>
      <c r="E96" s="3">
        <v>0</v>
      </c>
      <c r="F96" s="3">
        <v>0</v>
      </c>
      <c r="G96" s="3"/>
      <c r="H96" s="3">
        <v>0</v>
      </c>
      <c r="I96" s="3"/>
      <c r="J96" s="3" t="e">
        <f>H96/G96*100</f>
        <v>#DIV/0!</v>
      </c>
      <c r="K96" s="3"/>
      <c r="L96" s="3">
        <f t="shared" si="7"/>
        <v>0</v>
      </c>
      <c r="M96" s="3"/>
    </row>
    <row r="97" spans="1:13" ht="47.25">
      <c r="A97" s="77"/>
      <c r="B97" s="77"/>
      <c r="C97" s="37" t="s">
        <v>30</v>
      </c>
      <c r="D97" s="49" t="s">
        <v>31</v>
      </c>
      <c r="E97" s="3">
        <v>0</v>
      </c>
      <c r="F97" s="3">
        <v>0</v>
      </c>
      <c r="G97" s="3">
        <v>0</v>
      </c>
      <c r="H97" s="3">
        <v>-5</v>
      </c>
      <c r="I97" s="3">
        <f t="shared" si="11"/>
        <v>-5</v>
      </c>
      <c r="J97" s="3"/>
      <c r="K97" s="3"/>
      <c r="L97" s="3">
        <f t="shared" si="7"/>
        <v>-5</v>
      </c>
      <c r="M97" s="3"/>
    </row>
    <row r="98" spans="1:13" s="2" customFormat="1" ht="18" customHeight="1">
      <c r="A98" s="78"/>
      <c r="B98" s="78"/>
      <c r="C98" s="39"/>
      <c r="D98" s="50" t="s">
        <v>32</v>
      </c>
      <c r="E98" s="7">
        <f>SUM(E91:E97)</f>
        <v>496.9</v>
      </c>
      <c r="F98" s="7">
        <f>SUM(F91:F97)</f>
        <v>10744.8</v>
      </c>
      <c r="G98" s="7">
        <f>SUM(G91:G97)</f>
        <v>589.7</v>
      </c>
      <c r="H98" s="7">
        <f>SUM(H90:H97)</f>
        <v>1607.5</v>
      </c>
      <c r="I98" s="7">
        <f t="shared" si="11"/>
        <v>1017.8</v>
      </c>
      <c r="J98" s="7">
        <f>H98/G98*100</f>
        <v>272.5962353739189</v>
      </c>
      <c r="K98" s="7">
        <f>H98/F98*100</f>
        <v>14.960725187997918</v>
      </c>
      <c r="L98" s="7">
        <f t="shared" si="7"/>
        <v>1110.6</v>
      </c>
      <c r="M98" s="7">
        <f>H98/E98*100</f>
        <v>323.50573556047493</v>
      </c>
    </row>
    <row r="99" spans="1:13" ht="31.5" hidden="1">
      <c r="A99" s="66" t="s">
        <v>71</v>
      </c>
      <c r="B99" s="66" t="s">
        <v>72</v>
      </c>
      <c r="C99" s="37" t="s">
        <v>16</v>
      </c>
      <c r="D99" s="49" t="s">
        <v>17</v>
      </c>
      <c r="E99" s="3">
        <v>0</v>
      </c>
      <c r="F99" s="3">
        <v>0</v>
      </c>
      <c r="G99" s="3">
        <v>0</v>
      </c>
      <c r="H99" s="3">
        <v>0</v>
      </c>
      <c r="I99" s="3">
        <f t="shared" si="11"/>
        <v>0</v>
      </c>
      <c r="J99" s="3"/>
      <c r="K99" s="3"/>
      <c r="L99" s="3">
        <f t="shared" si="7"/>
        <v>0</v>
      </c>
      <c r="M99" s="3" t="e">
        <f>H99/E99*100</f>
        <v>#DIV/0!</v>
      </c>
    </row>
    <row r="100" spans="1:13" ht="18" customHeight="1">
      <c r="A100" s="66"/>
      <c r="B100" s="66"/>
      <c r="C100" s="37" t="s">
        <v>20</v>
      </c>
      <c r="D100" s="49" t="s">
        <v>21</v>
      </c>
      <c r="E100" s="3">
        <v>371.6</v>
      </c>
      <c r="F100" s="3">
        <v>2724</v>
      </c>
      <c r="G100" s="3">
        <v>125</v>
      </c>
      <c r="H100" s="3">
        <v>20.599999999999998</v>
      </c>
      <c r="I100" s="3">
        <f t="shared" si="11"/>
        <v>-104.4</v>
      </c>
      <c r="J100" s="3">
        <f>H100/G100*100</f>
        <v>16.479999999999997</v>
      </c>
      <c r="K100" s="3">
        <f>H100/F100*100</f>
        <v>0.7562408223201175</v>
      </c>
      <c r="L100" s="3">
        <f t="shared" si="7"/>
        <v>-351</v>
      </c>
      <c r="M100" s="3">
        <f>H100/E100*100</f>
        <v>5.543595263724434</v>
      </c>
    </row>
    <row r="101" spans="1:13" ht="18.75" customHeight="1">
      <c r="A101" s="66"/>
      <c r="B101" s="66"/>
      <c r="C101" s="37" t="s">
        <v>22</v>
      </c>
      <c r="D101" s="49" t="s">
        <v>23</v>
      </c>
      <c r="E101" s="3">
        <v>3.8</v>
      </c>
      <c r="F101" s="3">
        <v>0</v>
      </c>
      <c r="G101" s="3">
        <v>0</v>
      </c>
      <c r="H101" s="3">
        <v>119.2</v>
      </c>
      <c r="I101" s="3">
        <f t="shared" si="11"/>
        <v>119.2</v>
      </c>
      <c r="J101" s="3"/>
      <c r="K101" s="3"/>
      <c r="L101" s="3">
        <f t="shared" si="7"/>
        <v>115.4</v>
      </c>
      <c r="M101" s="3">
        <f>H101/E101*100</f>
        <v>3136.8421052631584</v>
      </c>
    </row>
    <row r="102" spans="1:13" ht="15.75" hidden="1">
      <c r="A102" s="66"/>
      <c r="B102" s="66"/>
      <c r="C102" s="37" t="s">
        <v>24</v>
      </c>
      <c r="D102" s="49" t="s">
        <v>25</v>
      </c>
      <c r="E102" s="3">
        <v>0</v>
      </c>
      <c r="F102" s="3">
        <v>0</v>
      </c>
      <c r="G102" s="3">
        <v>0</v>
      </c>
      <c r="H102" s="3"/>
      <c r="I102" s="3">
        <f t="shared" si="11"/>
        <v>0</v>
      </c>
      <c r="J102" s="3"/>
      <c r="K102" s="3"/>
      <c r="L102" s="3">
        <f t="shared" si="7"/>
        <v>0</v>
      </c>
      <c r="M102" s="3"/>
    </row>
    <row r="103" spans="1:13" ht="31.5">
      <c r="A103" s="66"/>
      <c r="B103" s="66"/>
      <c r="C103" s="37" t="s">
        <v>47</v>
      </c>
      <c r="D103" s="49" t="s">
        <v>48</v>
      </c>
      <c r="E103" s="3">
        <v>422.6</v>
      </c>
      <c r="F103" s="3">
        <v>5619.7</v>
      </c>
      <c r="G103" s="3">
        <v>468.3</v>
      </c>
      <c r="H103" s="3">
        <v>468.3</v>
      </c>
      <c r="I103" s="3">
        <f t="shared" si="11"/>
        <v>0</v>
      </c>
      <c r="J103" s="3"/>
      <c r="K103" s="3">
        <f>H103/F103*100</f>
        <v>8.333185045465061</v>
      </c>
      <c r="L103" s="3">
        <f t="shared" si="7"/>
        <v>45.69999999999999</v>
      </c>
      <c r="M103" s="3">
        <f>H103/E103*100</f>
        <v>110.81400851869381</v>
      </c>
    </row>
    <row r="104" spans="1:13" ht="47.25" hidden="1">
      <c r="A104" s="66"/>
      <c r="B104" s="66"/>
      <c r="C104" s="37" t="s">
        <v>30</v>
      </c>
      <c r="D104" s="49" t="s">
        <v>31</v>
      </c>
      <c r="E104" s="3"/>
      <c r="F104" s="3"/>
      <c r="G104" s="3"/>
      <c r="H104" s="3"/>
      <c r="I104" s="3">
        <f t="shared" si="11"/>
        <v>0</v>
      </c>
      <c r="J104" s="3"/>
      <c r="K104" s="3"/>
      <c r="L104" s="3">
        <f t="shared" si="7"/>
        <v>0</v>
      </c>
      <c r="M104" s="3"/>
    </row>
    <row r="105" spans="1:13" s="2" customFormat="1" ht="17.25" customHeight="1">
      <c r="A105" s="66"/>
      <c r="B105" s="66"/>
      <c r="C105" s="39"/>
      <c r="D105" s="50" t="s">
        <v>32</v>
      </c>
      <c r="E105" s="7">
        <f>SUM(E99:E104)</f>
        <v>798</v>
      </c>
      <c r="F105" s="7">
        <f>SUM(F99:F104)</f>
        <v>8343.7</v>
      </c>
      <c r="G105" s="7">
        <f>SUM(G99:G104)</f>
        <v>593.3</v>
      </c>
      <c r="H105" s="7">
        <f>SUM(H99:H104)</f>
        <v>608.1</v>
      </c>
      <c r="I105" s="7">
        <f t="shared" si="11"/>
        <v>14.800000000000068</v>
      </c>
      <c r="J105" s="7">
        <f>H105/G105*100</f>
        <v>102.49452216416654</v>
      </c>
      <c r="K105" s="7">
        <f>H105/F105*100</f>
        <v>7.28813356184906</v>
      </c>
      <c r="L105" s="7">
        <f t="shared" si="7"/>
        <v>-189.89999999999998</v>
      </c>
      <c r="M105" s="7">
        <f aca="true" t="shared" si="13" ref="M105:M111">H105/E105*100</f>
        <v>76.203007518797</v>
      </c>
    </row>
    <row r="106" spans="1:13" ht="34.5" customHeight="1">
      <c r="A106" s="66" t="s">
        <v>73</v>
      </c>
      <c r="B106" s="66" t="s">
        <v>74</v>
      </c>
      <c r="C106" s="37" t="s">
        <v>16</v>
      </c>
      <c r="D106" s="49" t="s">
        <v>17</v>
      </c>
      <c r="E106" s="3">
        <v>2.1</v>
      </c>
      <c r="F106" s="3">
        <v>0</v>
      </c>
      <c r="G106" s="3">
        <v>0</v>
      </c>
      <c r="H106" s="3">
        <v>56</v>
      </c>
      <c r="I106" s="3">
        <f t="shared" si="11"/>
        <v>56</v>
      </c>
      <c r="J106" s="3"/>
      <c r="K106" s="3"/>
      <c r="L106" s="3">
        <f t="shared" si="7"/>
        <v>53.9</v>
      </c>
      <c r="M106" s="3">
        <f t="shared" si="13"/>
        <v>2666.6666666666665</v>
      </c>
    </row>
    <row r="107" spans="1:13" ht="94.5" hidden="1">
      <c r="A107" s="66"/>
      <c r="B107" s="66"/>
      <c r="C107" s="38" t="s">
        <v>65</v>
      </c>
      <c r="D107" s="48" t="s">
        <v>66</v>
      </c>
      <c r="E107" s="3"/>
      <c r="F107" s="3"/>
      <c r="G107" s="3"/>
      <c r="H107" s="3"/>
      <c r="I107" s="3">
        <f t="shared" si="11"/>
        <v>0</v>
      </c>
      <c r="J107" s="3"/>
      <c r="K107" s="3"/>
      <c r="L107" s="3">
        <f t="shared" si="7"/>
        <v>0</v>
      </c>
      <c r="M107" s="3" t="e">
        <f t="shared" si="13"/>
        <v>#DIV/0!</v>
      </c>
    </row>
    <row r="108" spans="1:13" ht="15.75">
      <c r="A108" s="66"/>
      <c r="B108" s="66"/>
      <c r="C108" s="37" t="s">
        <v>20</v>
      </c>
      <c r="D108" s="49" t="s">
        <v>21</v>
      </c>
      <c r="E108" s="3">
        <v>69.7</v>
      </c>
      <c r="F108" s="3">
        <v>976</v>
      </c>
      <c r="G108" s="3">
        <v>0</v>
      </c>
      <c r="H108" s="3">
        <v>0</v>
      </c>
      <c r="I108" s="3">
        <f t="shared" si="11"/>
        <v>0</v>
      </c>
      <c r="J108" s="3"/>
      <c r="K108" s="3">
        <f>H108/F108*100</f>
        <v>0</v>
      </c>
      <c r="L108" s="3">
        <f t="shared" si="7"/>
        <v>-69.7</v>
      </c>
      <c r="M108" s="3">
        <f t="shared" si="13"/>
        <v>0</v>
      </c>
    </row>
    <row r="109" spans="1:13" ht="20.25" customHeight="1">
      <c r="A109" s="66"/>
      <c r="B109" s="66"/>
      <c r="C109" s="37" t="s">
        <v>22</v>
      </c>
      <c r="D109" s="49" t="s">
        <v>23</v>
      </c>
      <c r="E109" s="3">
        <v>3.8</v>
      </c>
      <c r="F109" s="3">
        <v>0</v>
      </c>
      <c r="G109" s="3">
        <v>0</v>
      </c>
      <c r="H109" s="3">
        <v>42.5</v>
      </c>
      <c r="I109" s="3">
        <f t="shared" si="11"/>
        <v>42.5</v>
      </c>
      <c r="J109" s="3"/>
      <c r="K109" s="3"/>
      <c r="L109" s="3">
        <f aca="true" t="shared" si="14" ref="L109:L174">H109-E109</f>
        <v>38.7</v>
      </c>
      <c r="M109" s="3"/>
    </row>
    <row r="110" spans="1:13" ht="15.75" hidden="1">
      <c r="A110" s="66"/>
      <c r="B110" s="66"/>
      <c r="C110" s="37" t="s">
        <v>24</v>
      </c>
      <c r="D110" s="49" t="s">
        <v>25</v>
      </c>
      <c r="E110" s="3">
        <v>0</v>
      </c>
      <c r="F110" s="3">
        <v>0</v>
      </c>
      <c r="G110" s="3">
        <v>0</v>
      </c>
      <c r="H110" s="3">
        <v>0</v>
      </c>
      <c r="I110" s="3">
        <f t="shared" si="11"/>
        <v>0</v>
      </c>
      <c r="J110" s="3"/>
      <c r="K110" s="3"/>
      <c r="L110" s="3">
        <f t="shared" si="14"/>
        <v>0</v>
      </c>
      <c r="M110" s="3"/>
    </row>
    <row r="111" spans="1:13" ht="31.5">
      <c r="A111" s="66"/>
      <c r="B111" s="66"/>
      <c r="C111" s="37" t="s">
        <v>47</v>
      </c>
      <c r="D111" s="49" t="s">
        <v>48</v>
      </c>
      <c r="E111" s="3">
        <v>354.8</v>
      </c>
      <c r="F111" s="3">
        <v>4816.9</v>
      </c>
      <c r="G111" s="3">
        <v>401.4</v>
      </c>
      <c r="H111" s="3">
        <v>401.4</v>
      </c>
      <c r="I111" s="3">
        <f>H111-G111</f>
        <v>0</v>
      </c>
      <c r="J111" s="3"/>
      <c r="K111" s="3">
        <f>H111/F111*100</f>
        <v>8.333160331333431</v>
      </c>
      <c r="L111" s="3">
        <f>H111-E111</f>
        <v>46.599999999999966</v>
      </c>
      <c r="M111" s="3">
        <f t="shared" si="13"/>
        <v>113.13416009019164</v>
      </c>
    </row>
    <row r="112" spans="1:13" ht="47.25">
      <c r="A112" s="66"/>
      <c r="B112" s="66"/>
      <c r="C112" s="37" t="s">
        <v>30</v>
      </c>
      <c r="D112" s="49" t="s">
        <v>31</v>
      </c>
      <c r="E112" s="3">
        <v>0</v>
      </c>
      <c r="F112" s="3">
        <v>0</v>
      </c>
      <c r="G112" s="3">
        <v>0</v>
      </c>
      <c r="H112" s="3">
        <v>-8.1</v>
      </c>
      <c r="I112" s="3">
        <f t="shared" si="11"/>
        <v>-8.1</v>
      </c>
      <c r="J112" s="3"/>
      <c r="K112" s="3"/>
      <c r="L112" s="3">
        <f t="shared" si="14"/>
        <v>-8.1</v>
      </c>
      <c r="M112" s="3"/>
    </row>
    <row r="113" spans="1:13" s="2" customFormat="1" ht="15.75">
      <c r="A113" s="66"/>
      <c r="B113" s="66"/>
      <c r="C113" s="39"/>
      <c r="D113" s="50" t="s">
        <v>32</v>
      </c>
      <c r="E113" s="7">
        <f>SUM(E106:E112)</f>
        <v>430.4</v>
      </c>
      <c r="F113" s="7">
        <f>SUM(F106:F112)</f>
        <v>5792.9</v>
      </c>
      <c r="G113" s="7">
        <f>SUM(G106:G112)</f>
        <v>401.4</v>
      </c>
      <c r="H113" s="7">
        <f>SUM(H106:H112)</f>
        <v>491.79999999999995</v>
      </c>
      <c r="I113" s="7">
        <f t="shared" si="11"/>
        <v>90.39999999999998</v>
      </c>
      <c r="J113" s="7"/>
      <c r="K113" s="7">
        <f>H113/F113*100</f>
        <v>8.489702912185606</v>
      </c>
      <c r="L113" s="7">
        <f t="shared" si="14"/>
        <v>61.39999999999998</v>
      </c>
      <c r="M113" s="7">
        <f>H113/E113*100</f>
        <v>114.26579925650557</v>
      </c>
    </row>
    <row r="114" spans="1:13" ht="31.5">
      <c r="A114" s="66" t="s">
        <v>75</v>
      </c>
      <c r="B114" s="66" t="s">
        <v>76</v>
      </c>
      <c r="C114" s="37" t="s">
        <v>16</v>
      </c>
      <c r="D114" s="49" t="s">
        <v>17</v>
      </c>
      <c r="E114" s="3">
        <v>15.6</v>
      </c>
      <c r="F114" s="3">
        <v>0</v>
      </c>
      <c r="G114" s="3">
        <v>0</v>
      </c>
      <c r="H114" s="3">
        <v>35.5</v>
      </c>
      <c r="I114" s="3">
        <f t="shared" si="11"/>
        <v>35.5</v>
      </c>
      <c r="J114" s="3"/>
      <c r="K114" s="3"/>
      <c r="L114" s="3">
        <f t="shared" si="14"/>
        <v>19.9</v>
      </c>
      <c r="M114" s="3">
        <f>H114/E114*100</f>
        <v>227.56410256410254</v>
      </c>
    </row>
    <row r="115" spans="1:13" ht="15.75">
      <c r="A115" s="66"/>
      <c r="B115" s="66"/>
      <c r="C115" s="37" t="s">
        <v>20</v>
      </c>
      <c r="D115" s="49" t="s">
        <v>21</v>
      </c>
      <c r="E115" s="3">
        <v>162.7</v>
      </c>
      <c r="F115" s="3">
        <v>1801.9</v>
      </c>
      <c r="G115" s="3">
        <v>60.3</v>
      </c>
      <c r="H115" s="3">
        <v>0</v>
      </c>
      <c r="I115" s="3">
        <f t="shared" si="11"/>
        <v>-60.3</v>
      </c>
      <c r="J115" s="3">
        <f>H115/G115*100</f>
        <v>0</v>
      </c>
      <c r="K115" s="3">
        <f>H115/F115*100</f>
        <v>0</v>
      </c>
      <c r="L115" s="3">
        <f t="shared" si="14"/>
        <v>-162.7</v>
      </c>
      <c r="M115" s="3">
        <f>H115/E115*100</f>
        <v>0</v>
      </c>
    </row>
    <row r="116" spans="1:13" ht="15.75">
      <c r="A116" s="66"/>
      <c r="B116" s="66"/>
      <c r="C116" s="37" t="s">
        <v>22</v>
      </c>
      <c r="D116" s="49" t="s">
        <v>23</v>
      </c>
      <c r="E116" s="3">
        <v>0</v>
      </c>
      <c r="F116" s="3">
        <v>0</v>
      </c>
      <c r="G116" s="3">
        <v>0</v>
      </c>
      <c r="H116" s="3">
        <v>155.8</v>
      </c>
      <c r="I116" s="3">
        <f t="shared" si="11"/>
        <v>155.8</v>
      </c>
      <c r="J116" s="3"/>
      <c r="K116" s="3"/>
      <c r="L116" s="3">
        <f t="shared" si="14"/>
        <v>155.8</v>
      </c>
      <c r="M116" s="3"/>
    </row>
    <row r="117" spans="1:13" ht="31.5">
      <c r="A117" s="66"/>
      <c r="B117" s="66"/>
      <c r="C117" s="37" t="s">
        <v>47</v>
      </c>
      <c r="D117" s="49" t="s">
        <v>48</v>
      </c>
      <c r="E117" s="3">
        <v>389.2</v>
      </c>
      <c r="F117" s="3">
        <v>4816.9</v>
      </c>
      <c r="G117" s="3">
        <v>401.4</v>
      </c>
      <c r="H117" s="3">
        <v>401.4</v>
      </c>
      <c r="I117" s="3">
        <f t="shared" si="11"/>
        <v>0</v>
      </c>
      <c r="J117" s="3"/>
      <c r="K117" s="3">
        <f>H117/F117*100</f>
        <v>8.333160331333431</v>
      </c>
      <c r="L117" s="3">
        <f t="shared" si="14"/>
        <v>12.199999999999989</v>
      </c>
      <c r="M117" s="3">
        <f>H117/E117*100</f>
        <v>103.13463514902364</v>
      </c>
    </row>
    <row r="118" spans="1:13" ht="47.25" hidden="1">
      <c r="A118" s="66"/>
      <c r="B118" s="66"/>
      <c r="C118" s="37" t="s">
        <v>30</v>
      </c>
      <c r="D118" s="49" t="s">
        <v>31</v>
      </c>
      <c r="E118" s="3"/>
      <c r="F118" s="3"/>
      <c r="G118" s="3"/>
      <c r="H118" s="3"/>
      <c r="I118" s="3">
        <f t="shared" si="11"/>
        <v>0</v>
      </c>
      <c r="J118" s="3"/>
      <c r="K118" s="3"/>
      <c r="L118" s="3">
        <f t="shared" si="14"/>
        <v>0</v>
      </c>
      <c r="M118" s="3"/>
    </row>
    <row r="119" spans="1:13" s="2" customFormat="1" ht="15.75">
      <c r="A119" s="66"/>
      <c r="B119" s="66"/>
      <c r="C119" s="39"/>
      <c r="D119" s="50" t="s">
        <v>32</v>
      </c>
      <c r="E119" s="7">
        <f>SUM(E114:E118)</f>
        <v>567.5</v>
      </c>
      <c r="F119" s="7">
        <f>SUM(F114:F118)</f>
        <v>6618.799999999999</v>
      </c>
      <c r="G119" s="7">
        <f>SUM(G114:G118)</f>
        <v>461.7</v>
      </c>
      <c r="H119" s="7">
        <f>SUM(H114:H118)</f>
        <v>592.7</v>
      </c>
      <c r="I119" s="7">
        <f t="shared" si="11"/>
        <v>131.00000000000006</v>
      </c>
      <c r="J119" s="7">
        <f>H119/G119*100</f>
        <v>128.3734026424085</v>
      </c>
      <c r="K119" s="7">
        <f>H119/F119*100</f>
        <v>8.954795431195988</v>
      </c>
      <c r="L119" s="7">
        <f t="shared" si="14"/>
        <v>25.200000000000045</v>
      </c>
      <c r="M119" s="7">
        <f aca="true" t="shared" si="15" ref="M119:M124">H119/E119*100</f>
        <v>104.44052863436124</v>
      </c>
    </row>
    <row r="120" spans="1:13" ht="31.5">
      <c r="A120" s="75">
        <v>936</v>
      </c>
      <c r="B120" s="66" t="s">
        <v>77</v>
      </c>
      <c r="C120" s="37" t="s">
        <v>16</v>
      </c>
      <c r="D120" s="49" t="s">
        <v>17</v>
      </c>
      <c r="E120" s="8">
        <v>8.1</v>
      </c>
      <c r="F120" s="8">
        <v>0</v>
      </c>
      <c r="G120" s="8">
        <v>0</v>
      </c>
      <c r="H120" s="8">
        <v>0</v>
      </c>
      <c r="I120" s="8">
        <f t="shared" si="11"/>
        <v>0</v>
      </c>
      <c r="J120" s="3"/>
      <c r="K120" s="3"/>
      <c r="L120" s="8">
        <f t="shared" si="14"/>
        <v>-8.1</v>
      </c>
      <c r="M120" s="8">
        <f t="shared" si="15"/>
        <v>0</v>
      </c>
    </row>
    <row r="121" spans="1:13" s="2" customFormat="1" ht="15.75">
      <c r="A121" s="75"/>
      <c r="B121" s="66"/>
      <c r="C121" s="37" t="s">
        <v>20</v>
      </c>
      <c r="D121" s="49" t="s">
        <v>21</v>
      </c>
      <c r="E121" s="8">
        <v>112.9</v>
      </c>
      <c r="F121" s="3">
        <v>1307.1</v>
      </c>
      <c r="G121" s="3">
        <v>69.3</v>
      </c>
      <c r="H121" s="3">
        <v>0</v>
      </c>
      <c r="I121" s="3">
        <f t="shared" si="11"/>
        <v>-69.3</v>
      </c>
      <c r="J121" s="3">
        <f>H121/G121*100</f>
        <v>0</v>
      </c>
      <c r="K121" s="3">
        <f>H121/F121*100</f>
        <v>0</v>
      </c>
      <c r="L121" s="3">
        <f t="shared" si="14"/>
        <v>-112.9</v>
      </c>
      <c r="M121" s="3">
        <f t="shared" si="15"/>
        <v>0</v>
      </c>
    </row>
    <row r="122" spans="1:13" ht="15.75">
      <c r="A122" s="75"/>
      <c r="B122" s="66"/>
      <c r="C122" s="37" t="s">
        <v>22</v>
      </c>
      <c r="D122" s="49" t="s">
        <v>23</v>
      </c>
      <c r="E122" s="3">
        <v>0</v>
      </c>
      <c r="F122" s="3">
        <v>0</v>
      </c>
      <c r="G122" s="3">
        <v>0</v>
      </c>
      <c r="H122" s="3">
        <v>60</v>
      </c>
      <c r="I122" s="3">
        <f t="shared" si="11"/>
        <v>60</v>
      </c>
      <c r="J122" s="3"/>
      <c r="K122" s="3"/>
      <c r="L122" s="3">
        <f t="shared" si="14"/>
        <v>60</v>
      </c>
      <c r="M122" s="3"/>
    </row>
    <row r="123" spans="1:13" ht="15.75" hidden="1">
      <c r="A123" s="75"/>
      <c r="B123" s="66"/>
      <c r="C123" s="37" t="s">
        <v>24</v>
      </c>
      <c r="D123" s="49" t="s">
        <v>25</v>
      </c>
      <c r="E123" s="3">
        <v>0</v>
      </c>
      <c r="F123" s="3">
        <v>0</v>
      </c>
      <c r="G123" s="3">
        <v>0</v>
      </c>
      <c r="H123" s="3">
        <v>0</v>
      </c>
      <c r="I123" s="3">
        <f t="shared" si="11"/>
        <v>0</v>
      </c>
      <c r="J123" s="3"/>
      <c r="K123" s="3"/>
      <c r="L123" s="3">
        <f t="shared" si="14"/>
        <v>0</v>
      </c>
      <c r="M123" s="3"/>
    </row>
    <row r="124" spans="1:13" ht="31.5">
      <c r="A124" s="75"/>
      <c r="B124" s="66"/>
      <c r="C124" s="37" t="s">
        <v>47</v>
      </c>
      <c r="D124" s="49" t="s">
        <v>48</v>
      </c>
      <c r="E124" s="3">
        <v>354.8</v>
      </c>
      <c r="F124" s="3">
        <v>4616.2</v>
      </c>
      <c r="G124" s="3">
        <v>384.7</v>
      </c>
      <c r="H124" s="3">
        <v>384.7</v>
      </c>
      <c r="I124" s="3">
        <f t="shared" si="11"/>
        <v>0</v>
      </c>
      <c r="J124" s="3"/>
      <c r="K124" s="3">
        <f>H124/F124*100</f>
        <v>8.333694380659416</v>
      </c>
      <c r="L124" s="3">
        <f t="shared" si="14"/>
        <v>29.899999999999977</v>
      </c>
      <c r="M124" s="3">
        <f t="shared" si="15"/>
        <v>108.42728297632469</v>
      </c>
    </row>
    <row r="125" spans="1:13" ht="47.25">
      <c r="A125" s="75"/>
      <c r="B125" s="66"/>
      <c r="C125" s="37" t="s">
        <v>30</v>
      </c>
      <c r="D125" s="49" t="s">
        <v>31</v>
      </c>
      <c r="E125" s="3">
        <v>0</v>
      </c>
      <c r="F125" s="3">
        <v>0</v>
      </c>
      <c r="G125" s="3">
        <v>0</v>
      </c>
      <c r="H125" s="3">
        <v>-0.2</v>
      </c>
      <c r="I125" s="3">
        <f t="shared" si="11"/>
        <v>-0.2</v>
      </c>
      <c r="J125" s="3"/>
      <c r="K125" s="3"/>
      <c r="L125" s="3">
        <f t="shared" si="14"/>
        <v>-0.2</v>
      </c>
      <c r="M125" s="3"/>
    </row>
    <row r="126" spans="1:13" s="2" customFormat="1" ht="17.25" customHeight="1">
      <c r="A126" s="75"/>
      <c r="B126" s="66"/>
      <c r="C126" s="39"/>
      <c r="D126" s="50" t="s">
        <v>32</v>
      </c>
      <c r="E126" s="7">
        <f>SUM(E120:E125)</f>
        <v>475.8</v>
      </c>
      <c r="F126" s="7">
        <f>SUM(F120:F125)</f>
        <v>5923.299999999999</v>
      </c>
      <c r="G126" s="7">
        <f>SUM(G120:G125)</f>
        <v>454</v>
      </c>
      <c r="H126" s="7">
        <f>SUM(H120:H125)</f>
        <v>444.5</v>
      </c>
      <c r="I126" s="7">
        <f t="shared" si="11"/>
        <v>-9.5</v>
      </c>
      <c r="J126" s="7">
        <f>H126/G126*100</f>
        <v>97.90748898678414</v>
      </c>
      <c r="K126" s="7">
        <f>H126/F126*100</f>
        <v>7.504262826464979</v>
      </c>
      <c r="L126" s="7">
        <f t="shared" si="14"/>
        <v>-31.30000000000001</v>
      </c>
      <c r="M126" s="7">
        <f>H126/E126*100</f>
        <v>93.42160571668768</v>
      </c>
    </row>
    <row r="127" spans="1:13" ht="31.5">
      <c r="A127" s="66" t="s">
        <v>78</v>
      </c>
      <c r="B127" s="66" t="s">
        <v>79</v>
      </c>
      <c r="C127" s="37" t="s">
        <v>16</v>
      </c>
      <c r="D127" s="49" t="s">
        <v>17</v>
      </c>
      <c r="E127" s="3">
        <v>3</v>
      </c>
      <c r="F127" s="3">
        <v>0</v>
      </c>
      <c r="G127" s="3">
        <v>0</v>
      </c>
      <c r="H127" s="3">
        <v>68.3</v>
      </c>
      <c r="I127" s="3">
        <f t="shared" si="11"/>
        <v>68.3</v>
      </c>
      <c r="J127" s="3"/>
      <c r="K127" s="3"/>
      <c r="L127" s="3">
        <f t="shared" si="14"/>
        <v>65.3</v>
      </c>
      <c r="M127" s="3">
        <f>H127/E127*100</f>
        <v>2276.6666666666665</v>
      </c>
    </row>
    <row r="128" spans="1:13" ht="15.75">
      <c r="A128" s="66"/>
      <c r="B128" s="66"/>
      <c r="C128" s="37" t="s">
        <v>20</v>
      </c>
      <c r="D128" s="49" t="s">
        <v>21</v>
      </c>
      <c r="E128" s="3">
        <v>86.4</v>
      </c>
      <c r="F128" s="3">
        <v>329.4</v>
      </c>
      <c r="G128" s="3">
        <v>6.2</v>
      </c>
      <c r="H128" s="3">
        <v>3.5</v>
      </c>
      <c r="I128" s="3">
        <f t="shared" si="11"/>
        <v>-2.7</v>
      </c>
      <c r="J128" s="3">
        <f>H128/G128*100</f>
        <v>56.4516129032258</v>
      </c>
      <c r="K128" s="3">
        <f>H128/F128*100</f>
        <v>1.0625379477838495</v>
      </c>
      <c r="L128" s="3">
        <f t="shared" si="14"/>
        <v>-82.9</v>
      </c>
      <c r="M128" s="3">
        <f>H128/E128*100</f>
        <v>4.050925925925926</v>
      </c>
    </row>
    <row r="129" spans="1:13" ht="15.75">
      <c r="A129" s="66"/>
      <c r="B129" s="66"/>
      <c r="C129" s="37" t="s">
        <v>22</v>
      </c>
      <c r="D129" s="49" t="s">
        <v>23</v>
      </c>
      <c r="E129" s="3">
        <v>0</v>
      </c>
      <c r="F129" s="3">
        <v>0</v>
      </c>
      <c r="G129" s="3">
        <v>0</v>
      </c>
      <c r="H129" s="3">
        <v>2.5</v>
      </c>
      <c r="I129" s="3">
        <f t="shared" si="11"/>
        <v>2.5</v>
      </c>
      <c r="J129" s="3"/>
      <c r="K129" s="3"/>
      <c r="L129" s="3">
        <f t="shared" si="14"/>
        <v>2.5</v>
      </c>
      <c r="M129" s="3"/>
    </row>
    <row r="130" spans="1:13" ht="15.75" hidden="1">
      <c r="A130" s="66"/>
      <c r="B130" s="66"/>
      <c r="C130" s="37" t="s">
        <v>24</v>
      </c>
      <c r="D130" s="49" t="s">
        <v>25</v>
      </c>
      <c r="E130" s="3">
        <v>0</v>
      </c>
      <c r="F130" s="3">
        <v>0</v>
      </c>
      <c r="G130" s="3">
        <v>0</v>
      </c>
      <c r="H130" s="3">
        <v>0</v>
      </c>
      <c r="I130" s="3">
        <f t="shared" si="11"/>
        <v>0</v>
      </c>
      <c r="J130" s="3"/>
      <c r="K130" s="3"/>
      <c r="L130" s="3">
        <f t="shared" si="14"/>
        <v>0</v>
      </c>
      <c r="M130" s="3"/>
    </row>
    <row r="131" spans="1:13" ht="31.5">
      <c r="A131" s="66"/>
      <c r="B131" s="66"/>
      <c r="C131" s="37" t="s">
        <v>47</v>
      </c>
      <c r="D131" s="49" t="s">
        <v>48</v>
      </c>
      <c r="E131" s="3">
        <v>290.6</v>
      </c>
      <c r="F131" s="3">
        <v>3612.7</v>
      </c>
      <c r="G131" s="3">
        <v>301.1</v>
      </c>
      <c r="H131" s="3">
        <v>301.1</v>
      </c>
      <c r="I131" s="3">
        <f t="shared" si="11"/>
        <v>0</v>
      </c>
      <c r="J131" s="3"/>
      <c r="K131" s="3">
        <f>H131/F131*100</f>
        <v>8.33448667201816</v>
      </c>
      <c r="L131" s="3">
        <f t="shared" si="14"/>
        <v>10.5</v>
      </c>
      <c r="M131" s="3">
        <f>H131/E131*100</f>
        <v>103.61321403991741</v>
      </c>
    </row>
    <row r="132" spans="1:13" ht="47.25" hidden="1">
      <c r="A132" s="66"/>
      <c r="B132" s="66"/>
      <c r="C132" s="37" t="s">
        <v>30</v>
      </c>
      <c r="D132" s="49" t="s">
        <v>31</v>
      </c>
      <c r="E132" s="3"/>
      <c r="F132" s="3"/>
      <c r="G132" s="3"/>
      <c r="H132" s="3"/>
      <c r="I132" s="3">
        <f t="shared" si="11"/>
        <v>0</v>
      </c>
      <c r="J132" s="3"/>
      <c r="K132" s="3"/>
      <c r="L132" s="3">
        <f t="shared" si="14"/>
        <v>0</v>
      </c>
      <c r="M132" s="3"/>
    </row>
    <row r="133" spans="1:13" s="2" customFormat="1" ht="17.25" customHeight="1">
      <c r="A133" s="66"/>
      <c r="B133" s="66"/>
      <c r="C133" s="40"/>
      <c r="D133" s="50" t="s">
        <v>32</v>
      </c>
      <c r="E133" s="7">
        <f>SUM(E127:E132)</f>
        <v>380</v>
      </c>
      <c r="F133" s="7">
        <f>SUM(F127:F132)</f>
        <v>3942.1</v>
      </c>
      <c r="G133" s="7">
        <f>SUM(G127:G132)</f>
        <v>307.3</v>
      </c>
      <c r="H133" s="7">
        <f>SUM(H127:H132)</f>
        <v>375.40000000000003</v>
      </c>
      <c r="I133" s="7">
        <f t="shared" si="11"/>
        <v>68.10000000000002</v>
      </c>
      <c r="J133" s="7">
        <f>H133/G133*100</f>
        <v>122.1607549625773</v>
      </c>
      <c r="K133" s="7">
        <f>H133/F133*100</f>
        <v>9.522843154663759</v>
      </c>
      <c r="L133" s="7">
        <f t="shared" si="14"/>
        <v>-4.599999999999966</v>
      </c>
      <c r="M133" s="7">
        <f>H133/E133*100</f>
        <v>98.78947368421053</v>
      </c>
    </row>
    <row r="134" spans="1:13" ht="31.5" hidden="1">
      <c r="A134" s="66" t="s">
        <v>80</v>
      </c>
      <c r="B134" s="66" t="s">
        <v>81</v>
      </c>
      <c r="C134" s="37" t="s">
        <v>16</v>
      </c>
      <c r="D134" s="49" t="s">
        <v>17</v>
      </c>
      <c r="E134" s="3">
        <v>0</v>
      </c>
      <c r="F134" s="3">
        <v>0</v>
      </c>
      <c r="G134" s="3">
        <v>0</v>
      </c>
      <c r="H134" s="3">
        <v>0</v>
      </c>
      <c r="I134" s="3">
        <f t="shared" si="11"/>
        <v>0</v>
      </c>
      <c r="J134" s="3"/>
      <c r="K134" s="3"/>
      <c r="L134" s="3">
        <f t="shared" si="14"/>
        <v>0</v>
      </c>
      <c r="M134" s="3" t="e">
        <f aca="true" t="shared" si="16" ref="M134:M140">H134/E134*100</f>
        <v>#DIV/0!</v>
      </c>
    </row>
    <row r="135" spans="1:13" ht="15.75">
      <c r="A135" s="66"/>
      <c r="B135" s="66"/>
      <c r="C135" s="37" t="s">
        <v>20</v>
      </c>
      <c r="D135" s="49" t="s">
        <v>21</v>
      </c>
      <c r="E135" s="3">
        <v>0.5</v>
      </c>
      <c r="F135" s="3">
        <v>35.8</v>
      </c>
      <c r="G135" s="3">
        <v>2.9</v>
      </c>
      <c r="H135" s="3">
        <v>0</v>
      </c>
      <c r="I135" s="3">
        <f t="shared" si="11"/>
        <v>-2.9</v>
      </c>
      <c r="J135" s="3">
        <f>H135/G135*100</f>
        <v>0</v>
      </c>
      <c r="K135" s="3">
        <f>H135/F135*100</f>
        <v>0</v>
      </c>
      <c r="L135" s="3">
        <f t="shared" si="14"/>
        <v>-0.5</v>
      </c>
      <c r="M135" s="3">
        <f t="shared" si="16"/>
        <v>0</v>
      </c>
    </row>
    <row r="136" spans="1:13" ht="18" customHeight="1">
      <c r="A136" s="66"/>
      <c r="B136" s="66"/>
      <c r="C136" s="37" t="s">
        <v>22</v>
      </c>
      <c r="D136" s="49" t="s">
        <v>23</v>
      </c>
      <c r="E136" s="3">
        <v>0</v>
      </c>
      <c r="F136" s="3">
        <v>0</v>
      </c>
      <c r="G136" s="3">
        <v>0</v>
      </c>
      <c r="H136" s="3">
        <v>30</v>
      </c>
      <c r="I136" s="3">
        <f t="shared" si="11"/>
        <v>30</v>
      </c>
      <c r="J136" s="3"/>
      <c r="K136" s="3"/>
      <c r="L136" s="3">
        <f t="shared" si="14"/>
        <v>30</v>
      </c>
      <c r="M136" s="3"/>
    </row>
    <row r="137" spans="1:13" ht="31.5">
      <c r="A137" s="66"/>
      <c r="B137" s="66"/>
      <c r="C137" s="37" t="s">
        <v>47</v>
      </c>
      <c r="D137" s="49" t="s">
        <v>48</v>
      </c>
      <c r="E137" s="3">
        <v>26.8</v>
      </c>
      <c r="F137" s="3">
        <v>546.8</v>
      </c>
      <c r="G137" s="3">
        <v>45.5</v>
      </c>
      <c r="H137" s="3">
        <v>45.6</v>
      </c>
      <c r="I137" s="3">
        <f t="shared" si="11"/>
        <v>0.10000000000000142</v>
      </c>
      <c r="J137" s="3">
        <f>H137/G137*100</f>
        <v>100.21978021978022</v>
      </c>
      <c r="K137" s="3">
        <f>H137/F137*100</f>
        <v>8.339429407461596</v>
      </c>
      <c r="L137" s="3">
        <f t="shared" si="14"/>
        <v>18.8</v>
      </c>
      <c r="M137" s="3">
        <f t="shared" si="16"/>
        <v>170.1492537313433</v>
      </c>
    </row>
    <row r="138" spans="1:13" ht="47.25">
      <c r="A138" s="66"/>
      <c r="B138" s="66"/>
      <c r="C138" s="37" t="s">
        <v>30</v>
      </c>
      <c r="D138" s="49" t="s">
        <v>31</v>
      </c>
      <c r="E138" s="3">
        <v>0</v>
      </c>
      <c r="F138" s="3">
        <v>0</v>
      </c>
      <c r="G138" s="3">
        <v>0</v>
      </c>
      <c r="H138" s="3">
        <v>-4.9</v>
      </c>
      <c r="I138" s="3">
        <f t="shared" si="11"/>
        <v>-4.9</v>
      </c>
      <c r="J138" s="3"/>
      <c r="K138" s="3"/>
      <c r="L138" s="3">
        <f t="shared" si="14"/>
        <v>-4.9</v>
      </c>
      <c r="M138" s="3"/>
    </row>
    <row r="139" spans="1:13" s="2" customFormat="1" ht="17.25" customHeight="1">
      <c r="A139" s="66"/>
      <c r="B139" s="66"/>
      <c r="C139" s="40"/>
      <c r="D139" s="50" t="s">
        <v>32</v>
      </c>
      <c r="E139" s="7">
        <f>SUM(E134:E138)</f>
        <v>27.3</v>
      </c>
      <c r="F139" s="7">
        <f>SUM(F134:F138)</f>
        <v>582.5999999999999</v>
      </c>
      <c r="G139" s="7">
        <f>SUM(G134:G138)</f>
        <v>48.4</v>
      </c>
      <c r="H139" s="7">
        <f>SUM(H134:H138)</f>
        <v>70.69999999999999</v>
      </c>
      <c r="I139" s="7">
        <f t="shared" si="11"/>
        <v>22.29999999999999</v>
      </c>
      <c r="J139" s="7">
        <f>H139/G139*100</f>
        <v>146.07438016528926</v>
      </c>
      <c r="K139" s="7">
        <f>H139/F139*100</f>
        <v>12.135255750085822</v>
      </c>
      <c r="L139" s="7">
        <f t="shared" si="14"/>
        <v>43.39999999999999</v>
      </c>
      <c r="M139" s="7">
        <f t="shared" si="16"/>
        <v>258.97435897435895</v>
      </c>
    </row>
    <row r="140" spans="1:13" s="2" customFormat="1" ht="115.5" customHeight="1">
      <c r="A140" s="66" t="s">
        <v>82</v>
      </c>
      <c r="B140" s="66" t="s">
        <v>83</v>
      </c>
      <c r="C140" s="37" t="s">
        <v>63</v>
      </c>
      <c r="D140" s="49" t="s">
        <v>64</v>
      </c>
      <c r="E140" s="4">
        <v>0.1</v>
      </c>
      <c r="F140" s="9">
        <v>0</v>
      </c>
      <c r="G140" s="9">
        <v>0</v>
      </c>
      <c r="H140" s="4">
        <v>0</v>
      </c>
      <c r="I140" s="4">
        <f aca="true" t="shared" si="17" ref="I140:I208">H140-G140</f>
        <v>0</v>
      </c>
      <c r="J140" s="4"/>
      <c r="K140" s="4"/>
      <c r="L140" s="4">
        <f t="shared" si="14"/>
        <v>-0.1</v>
      </c>
      <c r="M140" s="4">
        <f t="shared" si="16"/>
        <v>0</v>
      </c>
    </row>
    <row r="141" spans="1:13" s="2" customFormat="1" ht="64.5" customHeight="1">
      <c r="A141" s="66"/>
      <c r="B141" s="66"/>
      <c r="C141" s="37" t="s">
        <v>12</v>
      </c>
      <c r="D141" s="48" t="s">
        <v>13</v>
      </c>
      <c r="E141" s="4">
        <v>0</v>
      </c>
      <c r="F141" s="4">
        <v>3301.5</v>
      </c>
      <c r="G141" s="4">
        <v>0</v>
      </c>
      <c r="H141" s="4">
        <v>0</v>
      </c>
      <c r="I141" s="4">
        <f t="shared" si="17"/>
        <v>0</v>
      </c>
      <c r="J141" s="4"/>
      <c r="K141" s="4">
        <f>H141/F141*100</f>
        <v>0</v>
      </c>
      <c r="L141" s="4">
        <f t="shared" si="14"/>
        <v>0</v>
      </c>
      <c r="M141" s="4"/>
    </row>
    <row r="142" spans="1:13" ht="94.5" hidden="1">
      <c r="A142" s="66"/>
      <c r="B142" s="66"/>
      <c r="C142" s="38" t="s">
        <v>14</v>
      </c>
      <c r="D142" s="48" t="s">
        <v>15</v>
      </c>
      <c r="E142" s="3"/>
      <c r="F142" s="3"/>
      <c r="G142" s="3"/>
      <c r="H142" s="3">
        <v>0</v>
      </c>
      <c r="I142" s="3">
        <f t="shared" si="17"/>
        <v>0</v>
      </c>
      <c r="J142" s="4"/>
      <c r="K142" s="3"/>
      <c r="L142" s="3">
        <f t="shared" si="14"/>
        <v>0</v>
      </c>
      <c r="M142" s="3"/>
    </row>
    <row r="143" spans="1:13" ht="31.5">
      <c r="A143" s="66"/>
      <c r="B143" s="66"/>
      <c r="C143" s="37" t="s">
        <v>16</v>
      </c>
      <c r="D143" s="49" t="s">
        <v>17</v>
      </c>
      <c r="E143" s="4">
        <v>0</v>
      </c>
      <c r="F143" s="3">
        <v>0</v>
      </c>
      <c r="G143" s="3">
        <v>0</v>
      </c>
      <c r="H143" s="4">
        <v>69</v>
      </c>
      <c r="I143" s="4">
        <f t="shared" si="17"/>
        <v>69</v>
      </c>
      <c r="J143" s="4"/>
      <c r="K143" s="4"/>
      <c r="L143" s="4">
        <f t="shared" si="14"/>
        <v>69</v>
      </c>
      <c r="M143" s="4"/>
    </row>
    <row r="144" spans="1:13" ht="94.5" hidden="1">
      <c r="A144" s="66"/>
      <c r="B144" s="66"/>
      <c r="C144" s="38" t="s">
        <v>65</v>
      </c>
      <c r="D144" s="48" t="s">
        <v>66</v>
      </c>
      <c r="E144" s="4">
        <v>0</v>
      </c>
      <c r="F144" s="3">
        <v>0</v>
      </c>
      <c r="G144" s="3">
        <v>0</v>
      </c>
      <c r="H144" s="4">
        <v>0</v>
      </c>
      <c r="I144" s="4">
        <f t="shared" si="17"/>
        <v>0</v>
      </c>
      <c r="J144" s="4"/>
      <c r="K144" s="4"/>
      <c r="L144" s="4">
        <f t="shared" si="14"/>
        <v>0</v>
      </c>
      <c r="M144" s="4" t="e">
        <f>H144/E144*100</f>
        <v>#DIV/0!</v>
      </c>
    </row>
    <row r="145" spans="1:13" ht="18" customHeight="1">
      <c r="A145" s="66"/>
      <c r="B145" s="66"/>
      <c r="C145" s="37" t="s">
        <v>20</v>
      </c>
      <c r="D145" s="49" t="s">
        <v>21</v>
      </c>
      <c r="E145" s="3">
        <v>16.4</v>
      </c>
      <c r="F145" s="3">
        <v>0</v>
      </c>
      <c r="G145" s="3">
        <v>0</v>
      </c>
      <c r="H145" s="3">
        <v>0</v>
      </c>
      <c r="I145" s="3">
        <f t="shared" si="17"/>
        <v>0</v>
      </c>
      <c r="J145" s="4"/>
      <c r="K145" s="4"/>
      <c r="L145" s="3">
        <f t="shared" si="14"/>
        <v>-16.4</v>
      </c>
      <c r="M145" s="3">
        <f>H145/E145*100</f>
        <v>0</v>
      </c>
    </row>
    <row r="146" spans="1:13" ht="18" customHeight="1">
      <c r="A146" s="66"/>
      <c r="B146" s="66"/>
      <c r="C146" s="37" t="s">
        <v>22</v>
      </c>
      <c r="D146" s="49" t="s">
        <v>23</v>
      </c>
      <c r="E146" s="3">
        <v>11.4</v>
      </c>
      <c r="F146" s="3">
        <v>0</v>
      </c>
      <c r="G146" s="3">
        <v>0</v>
      </c>
      <c r="H146" s="3">
        <v>15</v>
      </c>
      <c r="I146" s="3">
        <f t="shared" si="17"/>
        <v>15</v>
      </c>
      <c r="J146" s="4"/>
      <c r="K146" s="4"/>
      <c r="L146" s="3">
        <f t="shared" si="14"/>
        <v>3.5999999999999996</v>
      </c>
      <c r="M146" s="3">
        <f>H146/E146*100</f>
        <v>131.57894736842104</v>
      </c>
    </row>
    <row r="147" spans="1:13" ht="15.75" hidden="1">
      <c r="A147" s="66"/>
      <c r="B147" s="66"/>
      <c r="C147" s="37" t="s">
        <v>24</v>
      </c>
      <c r="D147" s="49" t="s">
        <v>25</v>
      </c>
      <c r="E147" s="3"/>
      <c r="F147" s="3"/>
      <c r="G147" s="3"/>
      <c r="H147" s="3"/>
      <c r="I147" s="3">
        <f t="shared" si="17"/>
        <v>0</v>
      </c>
      <c r="J147" s="4"/>
      <c r="K147" s="4"/>
      <c r="L147" s="3">
        <f t="shared" si="14"/>
        <v>0</v>
      </c>
      <c r="M147" s="3"/>
    </row>
    <row r="148" spans="1:13" ht="31.5" hidden="1">
      <c r="A148" s="66"/>
      <c r="B148" s="66"/>
      <c r="C148" s="37" t="s">
        <v>26</v>
      </c>
      <c r="D148" s="49" t="s">
        <v>27</v>
      </c>
      <c r="E148" s="3">
        <v>0</v>
      </c>
      <c r="F148" s="4">
        <v>0</v>
      </c>
      <c r="G148" s="4">
        <v>0</v>
      </c>
      <c r="H148" s="3">
        <v>0</v>
      </c>
      <c r="I148" s="3">
        <f t="shared" si="17"/>
        <v>0</v>
      </c>
      <c r="J148" s="4"/>
      <c r="K148" s="4"/>
      <c r="L148" s="3">
        <f t="shared" si="14"/>
        <v>0</v>
      </c>
      <c r="M148" s="3"/>
    </row>
    <row r="149" spans="1:13" ht="15.75" hidden="1">
      <c r="A149" s="66"/>
      <c r="B149" s="66"/>
      <c r="C149" s="37" t="s">
        <v>28</v>
      </c>
      <c r="D149" s="49" t="s">
        <v>29</v>
      </c>
      <c r="E149" s="3"/>
      <c r="F149" s="4"/>
      <c r="G149" s="4"/>
      <c r="H149" s="3"/>
      <c r="I149" s="3">
        <f t="shared" si="17"/>
        <v>0</v>
      </c>
      <c r="J149" s="4"/>
      <c r="K149" s="4"/>
      <c r="L149" s="3">
        <f t="shared" si="14"/>
        <v>0</v>
      </c>
      <c r="M149" s="3"/>
    </row>
    <row r="150" spans="1:13" ht="52.5" customHeight="1">
      <c r="A150" s="66"/>
      <c r="B150" s="66"/>
      <c r="C150" s="37" t="s">
        <v>30</v>
      </c>
      <c r="D150" s="49" t="s">
        <v>31</v>
      </c>
      <c r="E150" s="3">
        <v>0</v>
      </c>
      <c r="F150" s="4">
        <v>0</v>
      </c>
      <c r="G150" s="4">
        <v>0</v>
      </c>
      <c r="H150" s="3">
        <v>-1808</v>
      </c>
      <c r="I150" s="3">
        <f t="shared" si="17"/>
        <v>-1808</v>
      </c>
      <c r="J150" s="4"/>
      <c r="K150" s="4"/>
      <c r="L150" s="3">
        <f t="shared" si="14"/>
        <v>-1808</v>
      </c>
      <c r="M150" s="3"/>
    </row>
    <row r="151" spans="1:13" s="2" customFormat="1" ht="17.25" customHeight="1">
      <c r="A151" s="66"/>
      <c r="B151" s="66"/>
      <c r="C151" s="39"/>
      <c r="D151" s="50" t="s">
        <v>37</v>
      </c>
      <c r="E151" s="7">
        <f>SUM(E140:E150)</f>
        <v>27.9</v>
      </c>
      <c r="F151" s="7">
        <f>SUM(F140:F150)</f>
        <v>3301.5</v>
      </c>
      <c r="G151" s="7">
        <f>SUM(G140:G150)</f>
        <v>0</v>
      </c>
      <c r="H151" s="7">
        <f>SUM(H140:H150)</f>
        <v>-1724</v>
      </c>
      <c r="I151" s="7">
        <f t="shared" si="17"/>
        <v>-1724</v>
      </c>
      <c r="J151" s="7"/>
      <c r="K151" s="7">
        <f>H151/F151*100</f>
        <v>-52.21868847493564</v>
      </c>
      <c r="L151" s="7">
        <f t="shared" si="14"/>
        <v>-1751.9</v>
      </c>
      <c r="M151" s="7">
        <f aca="true" t="shared" si="18" ref="M151:M157">H151/E151*100</f>
        <v>-6179.211469534051</v>
      </c>
    </row>
    <row r="152" spans="1:13" ht="17.25" customHeight="1">
      <c r="A152" s="66"/>
      <c r="B152" s="66"/>
      <c r="C152" s="37" t="s">
        <v>20</v>
      </c>
      <c r="D152" s="49" t="s">
        <v>21</v>
      </c>
      <c r="E152" s="3">
        <v>1218.6</v>
      </c>
      <c r="F152" s="3">
        <v>0</v>
      </c>
      <c r="G152" s="3">
        <v>0</v>
      </c>
      <c r="H152" s="3">
        <v>0</v>
      </c>
      <c r="I152" s="3">
        <f t="shared" si="17"/>
        <v>0</v>
      </c>
      <c r="J152" s="3"/>
      <c r="K152" s="3"/>
      <c r="L152" s="3">
        <f t="shared" si="14"/>
        <v>-1218.6</v>
      </c>
      <c r="M152" s="3">
        <f t="shared" si="18"/>
        <v>0</v>
      </c>
    </row>
    <row r="153" spans="1:13" s="2" customFormat="1" ht="17.25" customHeight="1">
      <c r="A153" s="66"/>
      <c r="B153" s="66"/>
      <c r="C153" s="39"/>
      <c r="D153" s="50" t="s">
        <v>42</v>
      </c>
      <c r="E153" s="7">
        <f>SUM(E152)</f>
        <v>1218.6</v>
      </c>
      <c r="F153" s="7">
        <f>SUM(F152)</f>
        <v>0</v>
      </c>
      <c r="G153" s="7">
        <f>SUM(G152)</f>
        <v>0</v>
      </c>
      <c r="H153" s="7">
        <f>SUM(H152)</f>
        <v>0</v>
      </c>
      <c r="I153" s="7">
        <f t="shared" si="17"/>
        <v>0</v>
      </c>
      <c r="J153" s="7"/>
      <c r="K153" s="7"/>
      <c r="L153" s="7">
        <f t="shared" si="14"/>
        <v>-1218.6</v>
      </c>
      <c r="M153" s="7">
        <f t="shared" si="18"/>
        <v>0</v>
      </c>
    </row>
    <row r="154" spans="1:13" s="2" customFormat="1" ht="17.25" customHeight="1">
      <c r="A154" s="66"/>
      <c r="B154" s="66"/>
      <c r="C154" s="39"/>
      <c r="D154" s="50" t="s">
        <v>32</v>
      </c>
      <c r="E154" s="7">
        <f>E151+E153</f>
        <v>1246.5</v>
      </c>
      <c r="F154" s="7">
        <f>F151+F153</f>
        <v>3301.5</v>
      </c>
      <c r="G154" s="7">
        <f>G151+G153</f>
        <v>0</v>
      </c>
      <c r="H154" s="7">
        <f>H151+H153</f>
        <v>-1724</v>
      </c>
      <c r="I154" s="7">
        <f t="shared" si="17"/>
        <v>-1724</v>
      </c>
      <c r="J154" s="7"/>
      <c r="K154" s="7">
        <f>H154/F154*100</f>
        <v>-52.21868847493564</v>
      </c>
      <c r="L154" s="7">
        <f t="shared" si="14"/>
        <v>-2970.5</v>
      </c>
      <c r="M154" s="7">
        <f t="shared" si="18"/>
        <v>-138.307260328921</v>
      </c>
    </row>
    <row r="155" spans="1:13" s="2" customFormat="1" ht="110.25" hidden="1">
      <c r="A155" s="82">
        <v>942</v>
      </c>
      <c r="B155" s="66" t="s">
        <v>84</v>
      </c>
      <c r="C155" s="37" t="s">
        <v>63</v>
      </c>
      <c r="D155" s="49" t="s">
        <v>64</v>
      </c>
      <c r="E155" s="4">
        <v>0</v>
      </c>
      <c r="F155" s="9">
        <v>0</v>
      </c>
      <c r="G155" s="9">
        <v>0</v>
      </c>
      <c r="H155" s="4">
        <v>0</v>
      </c>
      <c r="I155" s="4">
        <f t="shared" si="17"/>
        <v>0</v>
      </c>
      <c r="J155" s="3"/>
      <c r="K155" s="4"/>
      <c r="L155" s="4">
        <f t="shared" si="14"/>
        <v>0</v>
      </c>
      <c r="M155" s="4" t="e">
        <f t="shared" si="18"/>
        <v>#DIV/0!</v>
      </c>
    </row>
    <row r="156" spans="1:13" s="2" customFormat="1" ht="33.75" customHeight="1">
      <c r="A156" s="82"/>
      <c r="B156" s="66"/>
      <c r="C156" s="37" t="s">
        <v>16</v>
      </c>
      <c r="D156" s="49" t="s">
        <v>17</v>
      </c>
      <c r="E156" s="4">
        <v>0</v>
      </c>
      <c r="F156" s="9">
        <v>0</v>
      </c>
      <c r="G156" s="9">
        <v>0</v>
      </c>
      <c r="H156" s="4">
        <v>2.1</v>
      </c>
      <c r="I156" s="4">
        <f t="shared" si="17"/>
        <v>2.1</v>
      </c>
      <c r="J156" s="3"/>
      <c r="K156" s="4"/>
      <c r="L156" s="4">
        <f t="shared" si="14"/>
        <v>2.1</v>
      </c>
      <c r="M156" s="4" t="e">
        <f t="shared" si="18"/>
        <v>#DIV/0!</v>
      </c>
    </row>
    <row r="157" spans="1:13" s="2" customFormat="1" ht="94.5">
      <c r="A157" s="82"/>
      <c r="B157" s="66"/>
      <c r="C157" s="38" t="s">
        <v>65</v>
      </c>
      <c r="D157" s="48" t="s">
        <v>66</v>
      </c>
      <c r="E157" s="4">
        <v>0.2</v>
      </c>
      <c r="F157" s="9">
        <v>0</v>
      </c>
      <c r="G157" s="9">
        <v>0</v>
      </c>
      <c r="H157" s="4">
        <v>0</v>
      </c>
      <c r="I157" s="4">
        <f t="shared" si="17"/>
        <v>0</v>
      </c>
      <c r="J157" s="3"/>
      <c r="K157" s="4"/>
      <c r="L157" s="4">
        <f t="shared" si="14"/>
        <v>-0.2</v>
      </c>
      <c r="M157" s="4">
        <f t="shared" si="18"/>
        <v>0</v>
      </c>
    </row>
    <row r="158" spans="1:13" s="2" customFormat="1" ht="15.75" hidden="1">
      <c r="A158" s="82"/>
      <c r="B158" s="66"/>
      <c r="C158" s="37" t="s">
        <v>20</v>
      </c>
      <c r="D158" s="49" t="s">
        <v>21</v>
      </c>
      <c r="E158" s="4">
        <v>0</v>
      </c>
      <c r="F158" s="4">
        <v>0</v>
      </c>
      <c r="G158" s="4">
        <v>0</v>
      </c>
      <c r="H158" s="4">
        <v>0</v>
      </c>
      <c r="I158" s="4">
        <f t="shared" si="17"/>
        <v>0</v>
      </c>
      <c r="J158" s="3" t="e">
        <f>H158/G158*100</f>
        <v>#DIV/0!</v>
      </c>
      <c r="K158" s="4" t="e">
        <f>H158/F158*100</f>
        <v>#DIV/0!</v>
      </c>
      <c r="L158" s="4">
        <f t="shared" si="14"/>
        <v>0</v>
      </c>
      <c r="M158" s="4" t="e">
        <f>H158/E158*100</f>
        <v>#DIV/0!</v>
      </c>
    </row>
    <row r="159" spans="1:13" s="2" customFormat="1" ht="17.25" customHeight="1">
      <c r="A159" s="82"/>
      <c r="B159" s="66"/>
      <c r="C159" s="37" t="s">
        <v>22</v>
      </c>
      <c r="D159" s="49" t="s">
        <v>23</v>
      </c>
      <c r="E159" s="4">
        <v>0.2</v>
      </c>
      <c r="F159" s="9">
        <v>0</v>
      </c>
      <c r="G159" s="7"/>
      <c r="H159" s="4">
        <v>-2.1</v>
      </c>
      <c r="I159" s="4">
        <f t="shared" si="17"/>
        <v>-2.1</v>
      </c>
      <c r="J159" s="3"/>
      <c r="K159" s="4"/>
      <c r="L159" s="4">
        <f t="shared" si="14"/>
        <v>-2.3000000000000003</v>
      </c>
      <c r="M159" s="4"/>
    </row>
    <row r="160" spans="1:13" s="2" customFormat="1" ht="31.5">
      <c r="A160" s="82"/>
      <c r="B160" s="66"/>
      <c r="C160" s="37" t="s">
        <v>26</v>
      </c>
      <c r="D160" s="49" t="s">
        <v>27</v>
      </c>
      <c r="E160" s="4">
        <v>0</v>
      </c>
      <c r="F160" s="4">
        <v>792595.9</v>
      </c>
      <c r="G160" s="4">
        <v>0</v>
      </c>
      <c r="H160" s="4">
        <v>0</v>
      </c>
      <c r="I160" s="4">
        <f t="shared" si="17"/>
        <v>0</v>
      </c>
      <c r="J160" s="3"/>
      <c r="K160" s="4">
        <f>H160/F160*100</f>
        <v>0</v>
      </c>
      <c r="L160" s="4">
        <f t="shared" si="14"/>
        <v>0</v>
      </c>
      <c r="M160" s="4"/>
    </row>
    <row r="161" spans="1:13" s="2" customFormat="1" ht="47.25">
      <c r="A161" s="82"/>
      <c r="B161" s="66"/>
      <c r="C161" s="37" t="s">
        <v>30</v>
      </c>
      <c r="D161" s="49" t="s">
        <v>31</v>
      </c>
      <c r="E161" s="4">
        <v>0</v>
      </c>
      <c r="F161" s="4">
        <v>0</v>
      </c>
      <c r="G161" s="4">
        <v>0</v>
      </c>
      <c r="H161" s="4">
        <v>-83986.2</v>
      </c>
      <c r="I161" s="4">
        <f t="shared" si="17"/>
        <v>-83986.2</v>
      </c>
      <c r="J161" s="3"/>
      <c r="K161" s="4"/>
      <c r="L161" s="4">
        <f t="shared" si="14"/>
        <v>-83986.2</v>
      </c>
      <c r="M161" s="4"/>
    </row>
    <row r="162" spans="1:13" s="2" customFormat="1" ht="19.5" customHeight="1">
      <c r="A162" s="82"/>
      <c r="B162" s="66"/>
      <c r="C162" s="39"/>
      <c r="D162" s="50" t="s">
        <v>32</v>
      </c>
      <c r="E162" s="7">
        <f>SUM(E155:E161)</f>
        <v>0.4</v>
      </c>
      <c r="F162" s="7">
        <f>SUM(F155:F161)</f>
        <v>792595.9</v>
      </c>
      <c r="G162" s="7">
        <f>SUM(G155:G161)</f>
        <v>0</v>
      </c>
      <c r="H162" s="7">
        <f>SUM(H155:H161)</f>
        <v>-83986.2</v>
      </c>
      <c r="I162" s="7">
        <f t="shared" si="17"/>
        <v>-83986.2</v>
      </c>
      <c r="J162" s="6"/>
      <c r="K162" s="7">
        <f>H162/F162*100</f>
        <v>-10.59634550216573</v>
      </c>
      <c r="L162" s="7">
        <f t="shared" si="14"/>
        <v>-83986.59999999999</v>
      </c>
      <c r="M162" s="7">
        <f>H162/E162*100</f>
        <v>-20996549.999999996</v>
      </c>
    </row>
    <row r="163" spans="1:13" s="2" customFormat="1" ht="18" customHeight="1">
      <c r="A163" s="66" t="s">
        <v>85</v>
      </c>
      <c r="B163" s="66" t="s">
        <v>144</v>
      </c>
      <c r="C163" s="37" t="s">
        <v>38</v>
      </c>
      <c r="D163" s="49" t="s">
        <v>39</v>
      </c>
      <c r="E163" s="3">
        <v>16</v>
      </c>
      <c r="F163" s="3">
        <v>1758.4</v>
      </c>
      <c r="G163" s="3">
        <v>36.1</v>
      </c>
      <c r="H163" s="3">
        <v>27.2</v>
      </c>
      <c r="I163" s="3">
        <f t="shared" si="17"/>
        <v>-8.900000000000002</v>
      </c>
      <c r="J163" s="3">
        <f>H163/G163*100</f>
        <v>75.34626038781163</v>
      </c>
      <c r="K163" s="3">
        <f>H163/F163*100</f>
        <v>1.5468607825295724</v>
      </c>
      <c r="L163" s="3">
        <f t="shared" si="14"/>
        <v>11.2</v>
      </c>
      <c r="M163" s="3">
        <f>H163/E163*100</f>
        <v>170</v>
      </c>
    </row>
    <row r="164" spans="1:13" s="2" customFormat="1" ht="17.25" customHeight="1">
      <c r="A164" s="66"/>
      <c r="B164" s="66"/>
      <c r="C164" s="37" t="s">
        <v>51</v>
      </c>
      <c r="D164" s="48" t="s">
        <v>52</v>
      </c>
      <c r="E164" s="3">
        <v>112.7</v>
      </c>
      <c r="F164" s="3">
        <v>0</v>
      </c>
      <c r="G164" s="3">
        <v>0</v>
      </c>
      <c r="H164" s="3">
        <v>0</v>
      </c>
      <c r="I164" s="3">
        <f t="shared" si="17"/>
        <v>0</v>
      </c>
      <c r="J164" s="3"/>
      <c r="K164" s="3"/>
      <c r="L164" s="3">
        <f t="shared" si="14"/>
        <v>-112.7</v>
      </c>
      <c r="M164" s="3">
        <f>H164/E164*100</f>
        <v>0</v>
      </c>
    </row>
    <row r="165" spans="1:13" s="2" customFormat="1" ht="78.75">
      <c r="A165" s="66"/>
      <c r="B165" s="66"/>
      <c r="C165" s="37" t="s">
        <v>91</v>
      </c>
      <c r="D165" s="48" t="s">
        <v>92</v>
      </c>
      <c r="E165" s="3">
        <v>5289.2</v>
      </c>
      <c r="F165" s="3">
        <v>91955.4</v>
      </c>
      <c r="G165" s="3">
        <v>5350</v>
      </c>
      <c r="H165" s="3">
        <v>5395.6</v>
      </c>
      <c r="I165" s="3">
        <f t="shared" si="17"/>
        <v>45.600000000000364</v>
      </c>
      <c r="J165" s="3">
        <f>H165/G165*100</f>
        <v>100.85233644859815</v>
      </c>
      <c r="K165" s="3">
        <f>H165/F165*100</f>
        <v>5.867627132283695</v>
      </c>
      <c r="L165" s="3">
        <f t="shared" si="14"/>
        <v>106.40000000000055</v>
      </c>
      <c r="M165" s="3">
        <f>H165/E165*100</f>
        <v>102.01164637374274</v>
      </c>
    </row>
    <row r="166" spans="1:13" s="2" customFormat="1" ht="141.75" hidden="1">
      <c r="A166" s="66"/>
      <c r="B166" s="66"/>
      <c r="C166" s="37" t="s">
        <v>86</v>
      </c>
      <c r="D166" s="48" t="s">
        <v>87</v>
      </c>
      <c r="E166" s="3"/>
      <c r="F166" s="3">
        <v>0</v>
      </c>
      <c r="G166" s="3">
        <v>0</v>
      </c>
      <c r="H166" s="3"/>
      <c r="I166" s="3">
        <f t="shared" si="17"/>
        <v>0</v>
      </c>
      <c r="J166" s="3"/>
      <c r="K166" s="3"/>
      <c r="L166" s="3">
        <f t="shared" si="14"/>
        <v>0</v>
      </c>
      <c r="M166" s="3"/>
    </row>
    <row r="167" spans="1:13" s="2" customFormat="1" ht="114" customHeight="1">
      <c r="A167" s="66"/>
      <c r="B167" s="66"/>
      <c r="C167" s="37" t="s">
        <v>63</v>
      </c>
      <c r="D167" s="52" t="s">
        <v>64</v>
      </c>
      <c r="E167" s="3">
        <v>60.2</v>
      </c>
      <c r="F167" s="3">
        <v>1235.2</v>
      </c>
      <c r="G167" s="3">
        <v>0</v>
      </c>
      <c r="H167" s="3">
        <v>14</v>
      </c>
      <c r="I167" s="3">
        <f t="shared" si="17"/>
        <v>14</v>
      </c>
      <c r="J167" s="3"/>
      <c r="K167" s="3">
        <f>H167/F167*100</f>
        <v>1.133419689119171</v>
      </c>
      <c r="L167" s="3">
        <f t="shared" si="14"/>
        <v>-46.2</v>
      </c>
      <c r="M167" s="3">
        <f>H167/E167*100</f>
        <v>23.25581395348837</v>
      </c>
    </row>
    <row r="168" spans="1:13" s="2" customFormat="1" ht="63">
      <c r="A168" s="66"/>
      <c r="B168" s="66"/>
      <c r="C168" s="37" t="s">
        <v>12</v>
      </c>
      <c r="D168" s="48" t="s">
        <v>13</v>
      </c>
      <c r="E168" s="3">
        <v>0</v>
      </c>
      <c r="F168" s="3">
        <v>6398</v>
      </c>
      <c r="G168" s="3">
        <v>0</v>
      </c>
      <c r="H168" s="3">
        <v>0</v>
      </c>
      <c r="I168" s="3">
        <f t="shared" si="17"/>
        <v>0</v>
      </c>
      <c r="J168" s="3"/>
      <c r="K168" s="3">
        <f>H168/F168*100</f>
        <v>0</v>
      </c>
      <c r="L168" s="3">
        <f t="shared" si="14"/>
        <v>0</v>
      </c>
      <c r="M168" s="3"/>
    </row>
    <row r="169" spans="1:13" s="2" customFormat="1" ht="31.5">
      <c r="A169" s="66"/>
      <c r="B169" s="66"/>
      <c r="C169" s="37" t="s">
        <v>16</v>
      </c>
      <c r="D169" s="49" t="s">
        <v>17</v>
      </c>
      <c r="E169" s="3">
        <v>40.9</v>
      </c>
      <c r="F169" s="3">
        <v>70.1</v>
      </c>
      <c r="G169" s="3">
        <v>0</v>
      </c>
      <c r="H169" s="3">
        <v>0</v>
      </c>
      <c r="I169" s="3">
        <f t="shared" si="17"/>
        <v>0</v>
      </c>
      <c r="J169" s="3"/>
      <c r="K169" s="3">
        <f>H169/F169*100</f>
        <v>0</v>
      </c>
      <c r="L169" s="3">
        <f t="shared" si="14"/>
        <v>-40.9</v>
      </c>
      <c r="M169" s="3">
        <f>H169/E169*100</f>
        <v>0</v>
      </c>
    </row>
    <row r="170" spans="1:13" s="2" customFormat="1" ht="94.5" hidden="1">
      <c r="A170" s="66"/>
      <c r="B170" s="66"/>
      <c r="C170" s="38" t="s">
        <v>65</v>
      </c>
      <c r="D170" s="48" t="s">
        <v>66</v>
      </c>
      <c r="E170" s="4">
        <v>0</v>
      </c>
      <c r="F170" s="9">
        <v>0</v>
      </c>
      <c r="G170" s="9">
        <v>0</v>
      </c>
      <c r="H170" s="4">
        <v>0</v>
      </c>
      <c r="I170" s="4">
        <f t="shared" si="17"/>
        <v>0</v>
      </c>
      <c r="J170" s="3"/>
      <c r="K170" s="3"/>
      <c r="L170" s="4">
        <f t="shared" si="14"/>
        <v>0</v>
      </c>
      <c r="M170" s="3" t="e">
        <f>H170/E170*100</f>
        <v>#DIV/0!</v>
      </c>
    </row>
    <row r="171" spans="1:13" ht="15.75">
      <c r="A171" s="66"/>
      <c r="B171" s="66"/>
      <c r="C171" s="37" t="s">
        <v>20</v>
      </c>
      <c r="D171" s="49" t="s">
        <v>21</v>
      </c>
      <c r="E171" s="3">
        <v>118.4</v>
      </c>
      <c r="F171" s="3">
        <v>79520.3</v>
      </c>
      <c r="G171" s="3">
        <v>4566.5</v>
      </c>
      <c r="H171" s="3">
        <v>1035.4</v>
      </c>
      <c r="I171" s="3">
        <f t="shared" si="17"/>
        <v>-3531.1</v>
      </c>
      <c r="J171" s="3">
        <f>H171/G171*100</f>
        <v>22.673820212416512</v>
      </c>
      <c r="K171" s="3">
        <f>H171/F171*100</f>
        <v>1.3020574620568584</v>
      </c>
      <c r="L171" s="3">
        <f t="shared" si="14"/>
        <v>917.0000000000001</v>
      </c>
      <c r="M171" s="3">
        <f>H171/E171*100</f>
        <v>874.4932432432433</v>
      </c>
    </row>
    <row r="172" spans="1:13" ht="15.75">
      <c r="A172" s="66"/>
      <c r="B172" s="66"/>
      <c r="C172" s="37" t="s">
        <v>22</v>
      </c>
      <c r="D172" s="49" t="s">
        <v>23</v>
      </c>
      <c r="E172" s="3">
        <v>0</v>
      </c>
      <c r="F172" s="3">
        <v>0</v>
      </c>
      <c r="G172" s="3"/>
      <c r="H172" s="3">
        <v>2721.3</v>
      </c>
      <c r="I172" s="3">
        <f t="shared" si="17"/>
        <v>2721.3</v>
      </c>
      <c r="J172" s="3"/>
      <c r="K172" s="3"/>
      <c r="L172" s="3">
        <f t="shared" si="14"/>
        <v>2721.3</v>
      </c>
      <c r="M172" s="3"/>
    </row>
    <row r="173" spans="1:13" ht="15.75" hidden="1">
      <c r="A173" s="66"/>
      <c r="B173" s="66"/>
      <c r="C173" s="37" t="s">
        <v>24</v>
      </c>
      <c r="D173" s="49" t="s">
        <v>25</v>
      </c>
      <c r="E173" s="3">
        <v>0</v>
      </c>
      <c r="F173" s="3">
        <v>0</v>
      </c>
      <c r="G173" s="3">
        <v>0</v>
      </c>
      <c r="H173" s="3">
        <v>0</v>
      </c>
      <c r="I173" s="3">
        <f t="shared" si="17"/>
        <v>0</v>
      </c>
      <c r="J173" s="3"/>
      <c r="K173" s="3"/>
      <c r="L173" s="3">
        <f t="shared" si="14"/>
        <v>0</v>
      </c>
      <c r="M173" s="3" t="e">
        <f>H173/E173*100</f>
        <v>#DIV/0!</v>
      </c>
    </row>
    <row r="174" spans="1:13" ht="31.5">
      <c r="A174" s="66"/>
      <c r="B174" s="66"/>
      <c r="C174" s="37" t="s">
        <v>26</v>
      </c>
      <c r="D174" s="49" t="s">
        <v>27</v>
      </c>
      <c r="E174" s="3">
        <v>0</v>
      </c>
      <c r="F174" s="3">
        <v>2368626.2</v>
      </c>
      <c r="G174" s="3">
        <v>0</v>
      </c>
      <c r="H174" s="3">
        <v>0</v>
      </c>
      <c r="I174" s="3">
        <f t="shared" si="17"/>
        <v>0</v>
      </c>
      <c r="J174" s="3"/>
      <c r="K174" s="3">
        <f>H174/F174*100</f>
        <v>0</v>
      </c>
      <c r="L174" s="3">
        <f t="shared" si="14"/>
        <v>0</v>
      </c>
      <c r="M174" s="3"/>
    </row>
    <row r="175" spans="1:13" ht="31.5">
      <c r="A175" s="66"/>
      <c r="B175" s="66"/>
      <c r="C175" s="37" t="s">
        <v>47</v>
      </c>
      <c r="D175" s="49" t="s">
        <v>48</v>
      </c>
      <c r="E175" s="3">
        <v>643.5</v>
      </c>
      <c r="F175" s="3">
        <v>0</v>
      </c>
      <c r="G175" s="3">
        <v>0</v>
      </c>
      <c r="H175" s="3">
        <v>0</v>
      </c>
      <c r="I175" s="3">
        <f t="shared" si="17"/>
        <v>0</v>
      </c>
      <c r="J175" s="3"/>
      <c r="K175" s="3"/>
      <c r="L175" s="3">
        <f aca="true" t="shared" si="19" ref="L175:L243">H175-E175</f>
        <v>-643.5</v>
      </c>
      <c r="M175" s="3">
        <f>H175/E175*100</f>
        <v>0</v>
      </c>
    </row>
    <row r="176" spans="1:13" ht="15.75">
      <c r="A176" s="66"/>
      <c r="B176" s="66"/>
      <c r="C176" s="37" t="s">
        <v>28</v>
      </c>
      <c r="D176" s="49" t="s">
        <v>29</v>
      </c>
      <c r="E176" s="3">
        <v>0</v>
      </c>
      <c r="F176" s="3">
        <v>2860228</v>
      </c>
      <c r="G176" s="3">
        <v>0</v>
      </c>
      <c r="H176" s="3">
        <v>0</v>
      </c>
      <c r="I176" s="3">
        <f t="shared" si="17"/>
        <v>0</v>
      </c>
      <c r="J176" s="3"/>
      <c r="K176" s="3">
        <f>H176/F176*100</f>
        <v>0</v>
      </c>
      <c r="L176" s="3">
        <f t="shared" si="19"/>
        <v>0</v>
      </c>
      <c r="M176" s="3"/>
    </row>
    <row r="177" spans="1:13" ht="47.25">
      <c r="A177" s="66"/>
      <c r="B177" s="66"/>
      <c r="C177" s="37" t="s">
        <v>30</v>
      </c>
      <c r="D177" s="49" t="s">
        <v>31</v>
      </c>
      <c r="E177" s="3">
        <v>-10386.2</v>
      </c>
      <c r="F177" s="3">
        <v>0</v>
      </c>
      <c r="G177" s="3">
        <v>0</v>
      </c>
      <c r="H177" s="3">
        <v>-209070.1</v>
      </c>
      <c r="I177" s="3">
        <f t="shared" si="17"/>
        <v>-209070.1</v>
      </c>
      <c r="J177" s="3"/>
      <c r="K177" s="3"/>
      <c r="L177" s="3">
        <f t="shared" si="19"/>
        <v>-198683.9</v>
      </c>
      <c r="M177" s="3">
        <f aca="true" t="shared" si="20" ref="M177:M192">H177/E177*100</f>
        <v>2012.960466773218</v>
      </c>
    </row>
    <row r="178" spans="1:13" ht="15.75">
      <c r="A178" s="66"/>
      <c r="B178" s="66"/>
      <c r="C178" s="37"/>
      <c r="D178" s="50" t="s">
        <v>37</v>
      </c>
      <c r="E178" s="6">
        <f>SUM(E163:E177)</f>
        <v>-4105.300000000002</v>
      </c>
      <c r="F178" s="6">
        <f>SUM(F163:F177)</f>
        <v>5409791.6</v>
      </c>
      <c r="G178" s="6">
        <f>SUM(G163:G177)</f>
        <v>9952.6</v>
      </c>
      <c r="H178" s="6">
        <f>SUM(H163:H177)</f>
        <v>-199876.6</v>
      </c>
      <c r="I178" s="6">
        <f t="shared" si="17"/>
        <v>-209829.2</v>
      </c>
      <c r="J178" s="6">
        <f aca="true" t="shared" si="21" ref="J178:J191">H178/G178*100</f>
        <v>-2008.2852721901816</v>
      </c>
      <c r="K178" s="6">
        <f aca="true" t="shared" si="22" ref="K178:K184">H178/F178*100</f>
        <v>-3.6947190350179113</v>
      </c>
      <c r="L178" s="6">
        <f t="shared" si="19"/>
        <v>-195771.30000000002</v>
      </c>
      <c r="M178" s="6">
        <f t="shared" si="20"/>
        <v>4868.745280491071</v>
      </c>
    </row>
    <row r="179" spans="1:13" ht="31.5">
      <c r="A179" s="66"/>
      <c r="B179" s="66"/>
      <c r="C179" s="37" t="s">
        <v>88</v>
      </c>
      <c r="D179" s="49" t="s">
        <v>89</v>
      </c>
      <c r="E179" s="3">
        <v>5355.5</v>
      </c>
      <c r="F179" s="3">
        <v>52584.9</v>
      </c>
      <c r="G179" s="3">
        <v>3513.6</v>
      </c>
      <c r="H179" s="3">
        <v>4678.1</v>
      </c>
      <c r="I179" s="3">
        <f t="shared" si="17"/>
        <v>1164.5000000000005</v>
      </c>
      <c r="J179" s="3">
        <f t="shared" si="21"/>
        <v>133.14264571949</v>
      </c>
      <c r="K179" s="3">
        <f t="shared" si="22"/>
        <v>8.896280110830295</v>
      </c>
      <c r="L179" s="3">
        <f t="shared" si="19"/>
        <v>-677.3999999999996</v>
      </c>
      <c r="M179" s="3">
        <f t="shared" si="20"/>
        <v>87.35132107179537</v>
      </c>
    </row>
    <row r="180" spans="1:13" ht="15.75">
      <c r="A180" s="66"/>
      <c r="B180" s="66"/>
      <c r="C180" s="37" t="s">
        <v>20</v>
      </c>
      <c r="D180" s="49" t="s">
        <v>21</v>
      </c>
      <c r="E180" s="3">
        <v>677.5</v>
      </c>
      <c r="F180" s="3">
        <v>0</v>
      </c>
      <c r="G180" s="3">
        <v>0</v>
      </c>
      <c r="H180" s="3">
        <v>0</v>
      </c>
      <c r="I180" s="3">
        <f t="shared" si="17"/>
        <v>0</v>
      </c>
      <c r="J180" s="3"/>
      <c r="K180" s="3"/>
      <c r="L180" s="3">
        <f t="shared" si="19"/>
        <v>-677.5</v>
      </c>
      <c r="M180" s="3">
        <f t="shared" si="20"/>
        <v>0</v>
      </c>
    </row>
    <row r="181" spans="1:13" ht="15.75">
      <c r="A181" s="66"/>
      <c r="B181" s="66"/>
      <c r="C181" s="41"/>
      <c r="D181" s="50" t="s">
        <v>42</v>
      </c>
      <c r="E181" s="6">
        <f>SUM(E179:E180)</f>
        <v>6033</v>
      </c>
      <c r="F181" s="6">
        <f>SUM(F179:F180)</f>
        <v>52584.9</v>
      </c>
      <c r="G181" s="6">
        <f>SUM(G179:G180)</f>
        <v>3513.6</v>
      </c>
      <c r="H181" s="6">
        <f>SUM(H179:H180)</f>
        <v>4678.1</v>
      </c>
      <c r="I181" s="6">
        <f t="shared" si="17"/>
        <v>1164.5000000000005</v>
      </c>
      <c r="J181" s="6">
        <f t="shared" si="21"/>
        <v>133.14264571949</v>
      </c>
      <c r="K181" s="6">
        <f t="shared" si="22"/>
        <v>8.896280110830295</v>
      </c>
      <c r="L181" s="6">
        <f t="shared" si="19"/>
        <v>-1354.8999999999996</v>
      </c>
      <c r="M181" s="6">
        <f t="shared" si="20"/>
        <v>77.54185314105753</v>
      </c>
    </row>
    <row r="182" spans="1:13" s="2" customFormat="1" ht="15.75">
      <c r="A182" s="66"/>
      <c r="B182" s="66"/>
      <c r="C182" s="40"/>
      <c r="D182" s="50" t="s">
        <v>32</v>
      </c>
      <c r="E182" s="6">
        <f>E178+E181</f>
        <v>1927.699999999998</v>
      </c>
      <c r="F182" s="6">
        <f>F178+F181</f>
        <v>5462376.5</v>
      </c>
      <c r="G182" s="6">
        <f>G178+G181</f>
        <v>13466.2</v>
      </c>
      <c r="H182" s="6">
        <f>H178+H181</f>
        <v>-195198.5</v>
      </c>
      <c r="I182" s="6">
        <f t="shared" si="17"/>
        <v>-208664.7</v>
      </c>
      <c r="J182" s="6">
        <f t="shared" si="21"/>
        <v>-1449.5440436054714</v>
      </c>
      <c r="K182" s="6">
        <f t="shared" si="22"/>
        <v>-3.5735087099909717</v>
      </c>
      <c r="L182" s="6">
        <f t="shared" si="19"/>
        <v>-197126.2</v>
      </c>
      <c r="M182" s="6">
        <f t="shared" si="20"/>
        <v>-10125.979146132708</v>
      </c>
    </row>
    <row r="183" spans="1:13" s="2" customFormat="1" ht="63" hidden="1">
      <c r="A183" s="76" t="s">
        <v>90</v>
      </c>
      <c r="B183" s="76" t="s">
        <v>143</v>
      </c>
      <c r="C183" s="37" t="s">
        <v>12</v>
      </c>
      <c r="D183" s="48" t="s">
        <v>13</v>
      </c>
      <c r="E183" s="3">
        <v>0</v>
      </c>
      <c r="F183" s="3">
        <v>0</v>
      </c>
      <c r="G183" s="3">
        <v>0</v>
      </c>
      <c r="H183" s="3">
        <v>0</v>
      </c>
      <c r="I183" s="3">
        <f t="shared" si="17"/>
        <v>0</v>
      </c>
      <c r="J183" s="3" t="e">
        <f>H183/G183*100</f>
        <v>#DIV/0!</v>
      </c>
      <c r="K183" s="3" t="e">
        <f>H183/F183*100</f>
        <v>#DIV/0!</v>
      </c>
      <c r="L183" s="3">
        <f t="shared" si="19"/>
        <v>0</v>
      </c>
      <c r="M183" s="3"/>
    </row>
    <row r="184" spans="1:13" s="2" customFormat="1" ht="31.5">
      <c r="A184" s="77"/>
      <c r="B184" s="77"/>
      <c r="C184" s="37" t="s">
        <v>16</v>
      </c>
      <c r="D184" s="49" t="s">
        <v>17</v>
      </c>
      <c r="E184" s="3">
        <v>18460.2</v>
      </c>
      <c r="F184" s="3">
        <v>3834463</v>
      </c>
      <c r="G184" s="3">
        <v>100173</v>
      </c>
      <c r="H184" s="3">
        <v>77584.7</v>
      </c>
      <c r="I184" s="3">
        <f t="shared" si="17"/>
        <v>-22588.300000000003</v>
      </c>
      <c r="J184" s="3">
        <f t="shared" si="21"/>
        <v>77.45071027123078</v>
      </c>
      <c r="K184" s="3">
        <f t="shared" si="22"/>
        <v>2.02335242249045</v>
      </c>
      <c r="L184" s="3">
        <f t="shared" si="19"/>
        <v>59124.5</v>
      </c>
      <c r="M184" s="3">
        <f t="shared" si="20"/>
        <v>420.2809287006641</v>
      </c>
    </row>
    <row r="185" spans="1:13" s="2" customFormat="1" ht="15.75">
      <c r="A185" s="77"/>
      <c r="B185" s="77"/>
      <c r="C185" s="37" t="s">
        <v>20</v>
      </c>
      <c r="D185" s="49" t="s">
        <v>21</v>
      </c>
      <c r="E185" s="3">
        <v>4849.1</v>
      </c>
      <c r="F185" s="3">
        <v>0</v>
      </c>
      <c r="G185" s="3">
        <v>0</v>
      </c>
      <c r="H185" s="3">
        <v>10</v>
      </c>
      <c r="I185" s="3">
        <f t="shared" si="17"/>
        <v>10</v>
      </c>
      <c r="J185" s="3"/>
      <c r="K185" s="3"/>
      <c r="L185" s="3">
        <f t="shared" si="19"/>
        <v>-4839.1</v>
      </c>
      <c r="M185" s="3">
        <f t="shared" si="20"/>
        <v>0.20622383535088984</v>
      </c>
    </row>
    <row r="186" spans="1:13" s="2" customFormat="1" ht="15.75" hidden="1">
      <c r="A186" s="77"/>
      <c r="B186" s="77"/>
      <c r="C186" s="37" t="s">
        <v>22</v>
      </c>
      <c r="D186" s="49" t="s">
        <v>23</v>
      </c>
      <c r="E186" s="3"/>
      <c r="F186" s="3"/>
      <c r="G186" s="3"/>
      <c r="H186" s="3"/>
      <c r="I186" s="3">
        <f t="shared" si="17"/>
        <v>0</v>
      </c>
      <c r="J186" s="3"/>
      <c r="K186" s="3"/>
      <c r="L186" s="3">
        <f t="shared" si="19"/>
        <v>0</v>
      </c>
      <c r="M186" s="3" t="e">
        <f t="shared" si="20"/>
        <v>#DIV/0!</v>
      </c>
    </row>
    <row r="187" spans="1:13" s="2" customFormat="1" ht="15.75" hidden="1">
      <c r="A187" s="77"/>
      <c r="B187" s="77"/>
      <c r="C187" s="37" t="s">
        <v>24</v>
      </c>
      <c r="D187" s="49" t="s">
        <v>25</v>
      </c>
      <c r="E187" s="3"/>
      <c r="F187" s="3"/>
      <c r="G187" s="3"/>
      <c r="H187" s="3"/>
      <c r="I187" s="3">
        <f t="shared" si="17"/>
        <v>0</v>
      </c>
      <c r="J187" s="3"/>
      <c r="K187" s="3"/>
      <c r="L187" s="3">
        <f t="shared" si="19"/>
        <v>0</v>
      </c>
      <c r="M187" s="3" t="e">
        <f t="shared" si="20"/>
        <v>#DIV/0!</v>
      </c>
    </row>
    <row r="188" spans="1:13" s="2" customFormat="1" ht="31.5" hidden="1">
      <c r="A188" s="77"/>
      <c r="B188" s="77"/>
      <c r="C188" s="37" t="s">
        <v>26</v>
      </c>
      <c r="D188" s="49" t="s">
        <v>27</v>
      </c>
      <c r="E188" s="3">
        <v>0</v>
      </c>
      <c r="F188" s="3">
        <v>0</v>
      </c>
      <c r="G188" s="3">
        <v>0</v>
      </c>
      <c r="H188" s="3">
        <v>0</v>
      </c>
      <c r="I188" s="3">
        <f t="shared" si="17"/>
        <v>0</v>
      </c>
      <c r="J188" s="3"/>
      <c r="K188" s="3"/>
      <c r="L188" s="3">
        <f t="shared" si="19"/>
        <v>0</v>
      </c>
      <c r="M188" s="3" t="e">
        <f t="shared" si="20"/>
        <v>#DIV/0!</v>
      </c>
    </row>
    <row r="189" spans="1:13" s="2" customFormat="1" ht="31.5">
      <c r="A189" s="77"/>
      <c r="B189" s="77"/>
      <c r="C189" s="37" t="s">
        <v>47</v>
      </c>
      <c r="D189" s="49" t="s">
        <v>48</v>
      </c>
      <c r="E189" s="3">
        <v>0</v>
      </c>
      <c r="F189" s="3">
        <v>39.1</v>
      </c>
      <c r="G189" s="3">
        <v>0</v>
      </c>
      <c r="H189" s="3">
        <v>0</v>
      </c>
      <c r="I189" s="3">
        <f t="shared" si="17"/>
        <v>0</v>
      </c>
      <c r="J189" s="3"/>
      <c r="K189" s="3">
        <f>H189/F189*100</f>
        <v>0</v>
      </c>
      <c r="L189" s="3">
        <f t="shared" si="19"/>
        <v>0</v>
      </c>
      <c r="M189" s="3"/>
    </row>
    <row r="190" spans="1:13" s="2" customFormat="1" ht="15.75">
      <c r="A190" s="77"/>
      <c r="B190" s="77"/>
      <c r="C190" s="37" t="s">
        <v>28</v>
      </c>
      <c r="D190" s="49" t="s">
        <v>29</v>
      </c>
      <c r="E190" s="3">
        <v>0</v>
      </c>
      <c r="F190" s="3">
        <v>22381.8</v>
      </c>
      <c r="G190" s="3">
        <v>5595.5</v>
      </c>
      <c r="H190" s="3">
        <v>0</v>
      </c>
      <c r="I190" s="3">
        <f t="shared" si="17"/>
        <v>-5595.5</v>
      </c>
      <c r="J190" s="3">
        <f t="shared" si="21"/>
        <v>0</v>
      </c>
      <c r="K190" s="3">
        <f>H190/F190*100</f>
        <v>0</v>
      </c>
      <c r="L190" s="3">
        <f t="shared" si="19"/>
        <v>0</v>
      </c>
      <c r="M190" s="3"/>
    </row>
    <row r="191" spans="1:13" s="2" customFormat="1" ht="94.5" hidden="1">
      <c r="A191" s="77"/>
      <c r="B191" s="77"/>
      <c r="C191" s="37" t="s">
        <v>59</v>
      </c>
      <c r="D191" s="51" t="s">
        <v>60</v>
      </c>
      <c r="E191" s="3"/>
      <c r="F191" s="3"/>
      <c r="G191" s="3"/>
      <c r="H191" s="3"/>
      <c r="I191" s="3">
        <f t="shared" si="17"/>
        <v>0</v>
      </c>
      <c r="J191" s="3" t="e">
        <f t="shared" si="21"/>
        <v>#DIV/0!</v>
      </c>
      <c r="K191" s="3" t="e">
        <f>H191/F191*100</f>
        <v>#DIV/0!</v>
      </c>
      <c r="L191" s="3">
        <f t="shared" si="19"/>
        <v>0</v>
      </c>
      <c r="M191" s="3" t="e">
        <f t="shared" si="20"/>
        <v>#DIV/0!</v>
      </c>
    </row>
    <row r="192" spans="1:13" s="2" customFormat="1" ht="47.25">
      <c r="A192" s="77"/>
      <c r="B192" s="77"/>
      <c r="C192" s="37" t="s">
        <v>30</v>
      </c>
      <c r="D192" s="49" t="s">
        <v>31</v>
      </c>
      <c r="E192" s="3">
        <v>-443602.4</v>
      </c>
      <c r="F192" s="3">
        <v>0</v>
      </c>
      <c r="G192" s="3">
        <v>0</v>
      </c>
      <c r="H192" s="3">
        <v>-217706.5</v>
      </c>
      <c r="I192" s="3">
        <f t="shared" si="17"/>
        <v>-217706.5</v>
      </c>
      <c r="J192" s="3"/>
      <c r="K192" s="3"/>
      <c r="L192" s="3">
        <f t="shared" si="19"/>
        <v>225895.90000000002</v>
      </c>
      <c r="M192" s="3">
        <f t="shared" si="20"/>
        <v>49.07694367749137</v>
      </c>
    </row>
    <row r="193" spans="1:13" s="2" customFormat="1" ht="15.75">
      <c r="A193" s="77"/>
      <c r="B193" s="77"/>
      <c r="C193" s="40"/>
      <c r="D193" s="50" t="s">
        <v>37</v>
      </c>
      <c r="E193" s="6">
        <f>SUM(E183:E192)</f>
        <v>-420293.10000000003</v>
      </c>
      <c r="F193" s="6">
        <f>SUM(F183:F192)</f>
        <v>3856883.9</v>
      </c>
      <c r="G193" s="6">
        <f>SUM(G183:G192)</f>
        <v>105768.5</v>
      </c>
      <c r="H193" s="6">
        <f>SUM(H183:H192)</f>
        <v>-140111.8</v>
      </c>
      <c r="I193" s="6">
        <f t="shared" si="17"/>
        <v>-245880.3</v>
      </c>
      <c r="J193" s="6">
        <f aca="true" t="shared" si="23" ref="J193:J203">H193/G193*100</f>
        <v>-132.47025343084186</v>
      </c>
      <c r="K193" s="6">
        <f aca="true" t="shared" si="24" ref="K193:K203">H193/F193*100</f>
        <v>-3.632772041699259</v>
      </c>
      <c r="L193" s="6">
        <f t="shared" si="19"/>
        <v>280181.30000000005</v>
      </c>
      <c r="M193" s="6">
        <f aca="true" t="shared" si="25" ref="M193:M205">H193/E193*100</f>
        <v>33.33668813501815</v>
      </c>
    </row>
    <row r="194" spans="1:13" ht="15.75">
      <c r="A194" s="77"/>
      <c r="B194" s="77"/>
      <c r="C194" s="37" t="s">
        <v>93</v>
      </c>
      <c r="D194" s="49" t="s">
        <v>94</v>
      </c>
      <c r="E194" s="3">
        <v>56270</v>
      </c>
      <c r="F194" s="11">
        <v>1510697.3</v>
      </c>
      <c r="G194" s="11">
        <v>55700.7</v>
      </c>
      <c r="H194" s="3">
        <v>71379.9</v>
      </c>
      <c r="I194" s="3">
        <f t="shared" si="17"/>
        <v>15679.199999999997</v>
      </c>
      <c r="J194" s="3">
        <f t="shared" si="23"/>
        <v>128.14901787589744</v>
      </c>
      <c r="K194" s="3">
        <f t="shared" si="24"/>
        <v>4.724963763422361</v>
      </c>
      <c r="L194" s="3">
        <f t="shared" si="19"/>
        <v>15109.899999999994</v>
      </c>
      <c r="M194" s="3">
        <f t="shared" si="25"/>
        <v>126.85249688999465</v>
      </c>
    </row>
    <row r="195" spans="1:13" ht="15.75">
      <c r="A195" s="77"/>
      <c r="B195" s="77"/>
      <c r="C195" s="37" t="s">
        <v>20</v>
      </c>
      <c r="D195" s="49" t="s">
        <v>21</v>
      </c>
      <c r="E195" s="3">
        <v>1921.7</v>
      </c>
      <c r="F195" s="3">
        <v>0</v>
      </c>
      <c r="G195" s="3">
        <v>0</v>
      </c>
      <c r="H195" s="3">
        <v>0</v>
      </c>
      <c r="I195" s="3">
        <f t="shared" si="17"/>
        <v>0</v>
      </c>
      <c r="J195" s="3"/>
      <c r="K195" s="3"/>
      <c r="L195" s="3">
        <f t="shared" si="19"/>
        <v>-1921.7</v>
      </c>
      <c r="M195" s="3">
        <f t="shared" si="25"/>
        <v>0</v>
      </c>
    </row>
    <row r="196" spans="1:13" s="2" customFormat="1" ht="15.75">
      <c r="A196" s="77"/>
      <c r="B196" s="77"/>
      <c r="C196" s="40"/>
      <c r="D196" s="50" t="s">
        <v>42</v>
      </c>
      <c r="E196" s="6">
        <f>SUM(E194:E195)</f>
        <v>58191.7</v>
      </c>
      <c r="F196" s="6">
        <f>SUM(F194:F195)</f>
        <v>1510697.3</v>
      </c>
      <c r="G196" s="6">
        <f>SUM(G194:G195)</f>
        <v>55700.7</v>
      </c>
      <c r="H196" s="6">
        <f>SUM(H194:H195)</f>
        <v>71379.9</v>
      </c>
      <c r="I196" s="6">
        <f t="shared" si="17"/>
        <v>15679.199999999997</v>
      </c>
      <c r="J196" s="6">
        <f t="shared" si="23"/>
        <v>128.14901787589744</v>
      </c>
      <c r="K196" s="6">
        <f t="shared" si="24"/>
        <v>4.724963763422361</v>
      </c>
      <c r="L196" s="6">
        <f t="shared" si="19"/>
        <v>13188.199999999997</v>
      </c>
      <c r="M196" s="6">
        <f t="shared" si="25"/>
        <v>122.66336951833337</v>
      </c>
    </row>
    <row r="197" spans="1:13" s="2" customFormat="1" ht="15.75">
      <c r="A197" s="78"/>
      <c r="B197" s="78"/>
      <c r="C197" s="40"/>
      <c r="D197" s="50" t="s">
        <v>32</v>
      </c>
      <c r="E197" s="6">
        <f>E193+E196</f>
        <v>-362101.4</v>
      </c>
      <c r="F197" s="6">
        <f>F193+F196</f>
        <v>5367581.2</v>
      </c>
      <c r="G197" s="6">
        <f>G193+G196</f>
        <v>161469.2</v>
      </c>
      <c r="H197" s="6">
        <f>H193+H196</f>
        <v>-68731.9</v>
      </c>
      <c r="I197" s="6">
        <f t="shared" si="17"/>
        <v>-230201.1</v>
      </c>
      <c r="J197" s="6">
        <f t="shared" si="23"/>
        <v>-42.56656997123909</v>
      </c>
      <c r="K197" s="6">
        <f t="shared" si="24"/>
        <v>-1.2805004235427309</v>
      </c>
      <c r="L197" s="6">
        <f t="shared" si="19"/>
        <v>293369.5</v>
      </c>
      <c r="M197" s="6">
        <f t="shared" si="25"/>
        <v>18.981395818961204</v>
      </c>
    </row>
    <row r="198" spans="1:13" s="2" customFormat="1" ht="15.75">
      <c r="A198" s="79">
        <v>950</v>
      </c>
      <c r="B198" s="76" t="s">
        <v>145</v>
      </c>
      <c r="C198" s="37" t="s">
        <v>20</v>
      </c>
      <c r="D198" s="49" t="s">
        <v>21</v>
      </c>
      <c r="E198" s="3">
        <v>0</v>
      </c>
      <c r="F198" s="3">
        <v>19979.5</v>
      </c>
      <c r="G198" s="3">
        <v>0</v>
      </c>
      <c r="H198" s="3">
        <v>0</v>
      </c>
      <c r="I198" s="3">
        <f t="shared" si="17"/>
        <v>0</v>
      </c>
      <c r="J198" s="6"/>
      <c r="K198" s="3">
        <f t="shared" si="24"/>
        <v>0</v>
      </c>
      <c r="L198" s="3">
        <f t="shared" si="19"/>
        <v>0</v>
      </c>
      <c r="M198" s="6"/>
    </row>
    <row r="199" spans="1:13" s="2" customFormat="1" ht="15.75">
      <c r="A199" s="80"/>
      <c r="B199" s="77"/>
      <c r="C199" s="37" t="s">
        <v>22</v>
      </c>
      <c r="D199" s="49" t="s">
        <v>23</v>
      </c>
      <c r="E199" s="3">
        <v>0</v>
      </c>
      <c r="F199" s="3">
        <v>0</v>
      </c>
      <c r="G199" s="3">
        <v>0</v>
      </c>
      <c r="H199" s="3">
        <v>75</v>
      </c>
      <c r="I199" s="3">
        <f t="shared" si="17"/>
        <v>75</v>
      </c>
      <c r="J199" s="6"/>
      <c r="K199" s="6"/>
      <c r="L199" s="3">
        <f t="shared" si="19"/>
        <v>75</v>
      </c>
      <c r="M199" s="6"/>
    </row>
    <row r="200" spans="1:13" s="2" customFormat="1" ht="31.5">
      <c r="A200" s="80"/>
      <c r="B200" s="77"/>
      <c r="C200" s="37" t="s">
        <v>47</v>
      </c>
      <c r="D200" s="49" t="s">
        <v>48</v>
      </c>
      <c r="E200" s="3">
        <v>0</v>
      </c>
      <c r="F200" s="3">
        <v>3315.1</v>
      </c>
      <c r="G200" s="3">
        <v>0</v>
      </c>
      <c r="H200" s="3"/>
      <c r="I200" s="3">
        <f t="shared" si="17"/>
        <v>0</v>
      </c>
      <c r="J200" s="6"/>
      <c r="K200" s="3">
        <f t="shared" si="24"/>
        <v>0</v>
      </c>
      <c r="L200" s="3">
        <f t="shared" si="19"/>
        <v>0</v>
      </c>
      <c r="M200" s="6"/>
    </row>
    <row r="201" spans="1:13" s="2" customFormat="1" ht="15.75">
      <c r="A201" s="80"/>
      <c r="B201" s="78"/>
      <c r="C201" s="40"/>
      <c r="D201" s="50" t="s">
        <v>37</v>
      </c>
      <c r="E201" s="6">
        <f>E198</f>
        <v>0</v>
      </c>
      <c r="F201" s="6">
        <f>F198+F200</f>
        <v>23294.6</v>
      </c>
      <c r="G201" s="6">
        <f>G198+G200</f>
        <v>0</v>
      </c>
      <c r="H201" s="6">
        <f>H198+H200+H199</f>
        <v>75</v>
      </c>
      <c r="I201" s="6">
        <f t="shared" si="17"/>
        <v>75</v>
      </c>
      <c r="J201" s="6"/>
      <c r="K201" s="6">
        <f t="shared" si="24"/>
        <v>0.3219630300584685</v>
      </c>
      <c r="L201" s="6">
        <f t="shared" si="19"/>
        <v>75</v>
      </c>
      <c r="M201" s="6"/>
    </row>
    <row r="202" spans="1:13" s="2" customFormat="1" ht="15.75">
      <c r="A202" s="66" t="s">
        <v>95</v>
      </c>
      <c r="B202" s="66" t="s">
        <v>96</v>
      </c>
      <c r="C202" s="37" t="s">
        <v>38</v>
      </c>
      <c r="D202" s="49" t="s">
        <v>39</v>
      </c>
      <c r="E202" s="3">
        <v>65</v>
      </c>
      <c r="F202" s="3">
        <v>205</v>
      </c>
      <c r="G202" s="3">
        <v>205</v>
      </c>
      <c r="H202" s="3">
        <v>10</v>
      </c>
      <c r="I202" s="3">
        <f t="shared" si="17"/>
        <v>-195</v>
      </c>
      <c r="J202" s="3">
        <f t="shared" si="23"/>
        <v>4.878048780487805</v>
      </c>
      <c r="K202" s="3">
        <f t="shared" si="24"/>
        <v>4.878048780487805</v>
      </c>
      <c r="L202" s="3">
        <f t="shared" si="19"/>
        <v>-55</v>
      </c>
      <c r="M202" s="3">
        <f t="shared" si="25"/>
        <v>15.384615384615385</v>
      </c>
    </row>
    <row r="203" spans="1:13" s="2" customFormat="1" ht="94.5">
      <c r="A203" s="66"/>
      <c r="B203" s="66"/>
      <c r="C203" s="38" t="s">
        <v>14</v>
      </c>
      <c r="D203" s="49" t="s">
        <v>15</v>
      </c>
      <c r="E203" s="3">
        <v>2196.2</v>
      </c>
      <c r="F203" s="3">
        <v>108285.4</v>
      </c>
      <c r="G203" s="3">
        <v>13333.2</v>
      </c>
      <c r="H203" s="3">
        <v>7336.2</v>
      </c>
      <c r="I203" s="3">
        <f t="shared" si="17"/>
        <v>-5997.000000000001</v>
      </c>
      <c r="J203" s="3">
        <f t="shared" si="23"/>
        <v>55.02205022050221</v>
      </c>
      <c r="K203" s="3">
        <f t="shared" si="24"/>
        <v>6.774874544490762</v>
      </c>
      <c r="L203" s="3">
        <f t="shared" si="19"/>
        <v>5140</v>
      </c>
      <c r="M203" s="3">
        <f t="shared" si="25"/>
        <v>334.0406156087788</v>
      </c>
    </row>
    <row r="204" spans="1:13" s="2" customFormat="1" ht="31.5" hidden="1">
      <c r="A204" s="66"/>
      <c r="B204" s="66"/>
      <c r="C204" s="37" t="s">
        <v>16</v>
      </c>
      <c r="D204" s="49" t="s">
        <v>17</v>
      </c>
      <c r="E204" s="3">
        <v>0</v>
      </c>
      <c r="F204" s="3">
        <v>0</v>
      </c>
      <c r="G204" s="3">
        <v>0</v>
      </c>
      <c r="H204" s="3">
        <v>0</v>
      </c>
      <c r="I204" s="3">
        <f t="shared" si="17"/>
        <v>0</v>
      </c>
      <c r="J204" s="3"/>
      <c r="K204" s="3"/>
      <c r="L204" s="3">
        <f t="shared" si="19"/>
        <v>0</v>
      </c>
      <c r="M204" s="3" t="e">
        <f t="shared" si="25"/>
        <v>#DIV/0!</v>
      </c>
    </row>
    <row r="205" spans="1:13" s="2" customFormat="1" ht="15.75" hidden="1">
      <c r="A205" s="66"/>
      <c r="B205" s="66"/>
      <c r="C205" s="37" t="s">
        <v>20</v>
      </c>
      <c r="D205" s="49" t="s">
        <v>21</v>
      </c>
      <c r="E205" s="3">
        <v>0</v>
      </c>
      <c r="F205" s="3">
        <v>0</v>
      </c>
      <c r="G205" s="3">
        <v>0</v>
      </c>
      <c r="H205" s="3">
        <v>0</v>
      </c>
      <c r="I205" s="3">
        <f t="shared" si="17"/>
        <v>0</v>
      </c>
      <c r="J205" s="3"/>
      <c r="K205" s="3"/>
      <c r="L205" s="3">
        <f t="shared" si="19"/>
        <v>0</v>
      </c>
      <c r="M205" s="3" t="e">
        <f t="shared" si="25"/>
        <v>#DIV/0!</v>
      </c>
    </row>
    <row r="206" spans="1:13" s="2" customFormat="1" ht="15.75">
      <c r="A206" s="66"/>
      <c r="B206" s="66"/>
      <c r="C206" s="37" t="s">
        <v>22</v>
      </c>
      <c r="D206" s="49" t="s">
        <v>23</v>
      </c>
      <c r="E206" s="3">
        <v>8</v>
      </c>
      <c r="F206" s="3">
        <v>0</v>
      </c>
      <c r="G206" s="3">
        <v>0</v>
      </c>
      <c r="H206" s="3">
        <v>0</v>
      </c>
      <c r="I206" s="3">
        <f t="shared" si="17"/>
        <v>0</v>
      </c>
      <c r="J206" s="3"/>
      <c r="K206" s="3"/>
      <c r="L206" s="3">
        <f t="shared" si="19"/>
        <v>-8</v>
      </c>
      <c r="M206" s="3"/>
    </row>
    <row r="207" spans="1:13" s="2" customFormat="1" ht="15.75">
      <c r="A207" s="66"/>
      <c r="B207" s="66"/>
      <c r="C207" s="37" t="s">
        <v>24</v>
      </c>
      <c r="D207" s="49" t="s">
        <v>25</v>
      </c>
      <c r="E207" s="3">
        <v>1087.1</v>
      </c>
      <c r="F207" s="3">
        <v>30581.3</v>
      </c>
      <c r="G207" s="3">
        <v>819</v>
      </c>
      <c r="H207" s="3">
        <v>1620.1</v>
      </c>
      <c r="I207" s="3">
        <f t="shared" si="17"/>
        <v>801.0999999999999</v>
      </c>
      <c r="J207" s="3">
        <f>H207/G207*100</f>
        <v>197.8144078144078</v>
      </c>
      <c r="K207" s="3">
        <f>H207/F207*100</f>
        <v>5.297681916726889</v>
      </c>
      <c r="L207" s="3">
        <f t="shared" si="19"/>
        <v>533</v>
      </c>
      <c r="M207" s="3">
        <f>H207/E207*100</f>
        <v>149.0295281022905</v>
      </c>
    </row>
    <row r="208" spans="1:13" s="2" customFormat="1" ht="94.5" hidden="1">
      <c r="A208" s="66"/>
      <c r="B208" s="66"/>
      <c r="C208" s="37" t="s">
        <v>59</v>
      </c>
      <c r="D208" s="51" t="s">
        <v>60</v>
      </c>
      <c r="E208" s="3"/>
      <c r="F208" s="3"/>
      <c r="G208" s="3"/>
      <c r="H208" s="3"/>
      <c r="I208" s="3">
        <f t="shared" si="17"/>
        <v>0</v>
      </c>
      <c r="J208" s="3"/>
      <c r="K208" s="3"/>
      <c r="L208" s="3">
        <f t="shared" si="19"/>
        <v>0</v>
      </c>
      <c r="M208" s="3" t="e">
        <f>H208/E208*100</f>
        <v>#DIV/0!</v>
      </c>
    </row>
    <row r="209" spans="1:13" s="2" customFormat="1" ht="47.25" hidden="1">
      <c r="A209" s="66"/>
      <c r="B209" s="66"/>
      <c r="C209" s="37" t="s">
        <v>30</v>
      </c>
      <c r="D209" s="49" t="s">
        <v>31</v>
      </c>
      <c r="E209" s="3">
        <v>0</v>
      </c>
      <c r="F209" s="3">
        <v>0</v>
      </c>
      <c r="G209" s="3">
        <v>0</v>
      </c>
      <c r="H209" s="3">
        <v>0</v>
      </c>
      <c r="I209" s="3">
        <f aca="true" t="shared" si="26" ref="I209:I275">H209-G209</f>
        <v>0</v>
      </c>
      <c r="J209" s="3"/>
      <c r="K209" s="3"/>
      <c r="L209" s="3">
        <f t="shared" si="19"/>
        <v>0</v>
      </c>
      <c r="M209" s="3" t="e">
        <f>H209/E209*100</f>
        <v>#DIV/0!</v>
      </c>
    </row>
    <row r="210" spans="1:13" s="2" customFormat="1" ht="15.75">
      <c r="A210" s="66"/>
      <c r="B210" s="66"/>
      <c r="C210" s="40"/>
      <c r="D210" s="50" t="s">
        <v>37</v>
      </c>
      <c r="E210" s="6">
        <f>SUM(E202:E209)</f>
        <v>3356.2999999999997</v>
      </c>
      <c r="F210" s="6">
        <f>SUM(F202:F209)</f>
        <v>139071.69999999998</v>
      </c>
      <c r="G210" s="6">
        <f>SUM(G202:G209)</f>
        <v>14357.2</v>
      </c>
      <c r="H210" s="6">
        <f>SUM(H202:H209)</f>
        <v>8966.3</v>
      </c>
      <c r="I210" s="6">
        <f t="shared" si="26"/>
        <v>-5390.9000000000015</v>
      </c>
      <c r="J210" s="6">
        <f aca="true" t="shared" si="27" ref="J210:J230">H210/G210*100</f>
        <v>62.45159223246872</v>
      </c>
      <c r="K210" s="6">
        <f aca="true" t="shared" si="28" ref="K210:K217">H210/F210*100</f>
        <v>6.447249871828705</v>
      </c>
      <c r="L210" s="6">
        <f t="shared" si="19"/>
        <v>5610</v>
      </c>
      <c r="M210" s="6">
        <f aca="true" t="shared" si="29" ref="M210:M217">H210/E210*100</f>
        <v>267.14834788308553</v>
      </c>
    </row>
    <row r="211" spans="1:13" ht="15.75">
      <c r="A211" s="66"/>
      <c r="B211" s="66"/>
      <c r="C211" s="37" t="s">
        <v>97</v>
      </c>
      <c r="D211" s="49" t="s">
        <v>98</v>
      </c>
      <c r="E211" s="3">
        <f>(517938.7/32%)*33.5%</f>
        <v>542217.0765625</v>
      </c>
      <c r="F211" s="3">
        <v>10127809.8</v>
      </c>
      <c r="G211" s="3">
        <v>597544.8</v>
      </c>
      <c r="H211" s="3">
        <v>583735.4</v>
      </c>
      <c r="I211" s="3">
        <f t="shared" si="26"/>
        <v>-13809.400000000023</v>
      </c>
      <c r="J211" s="3">
        <f t="shared" si="27"/>
        <v>97.68897662568563</v>
      </c>
      <c r="K211" s="3">
        <f t="shared" si="28"/>
        <v>5.7636884136587945</v>
      </c>
      <c r="L211" s="3">
        <f t="shared" si="19"/>
        <v>41518.32343750005</v>
      </c>
      <c r="M211" s="3">
        <f t="shared" si="29"/>
        <v>107.65714051293152</v>
      </c>
    </row>
    <row r="212" spans="1:13" ht="31.5">
      <c r="A212" s="66"/>
      <c r="B212" s="66"/>
      <c r="C212" s="37" t="s">
        <v>99</v>
      </c>
      <c r="D212" s="49" t="s">
        <v>100</v>
      </c>
      <c r="E212" s="3">
        <v>94818.6</v>
      </c>
      <c r="F212" s="3">
        <v>104490.3</v>
      </c>
      <c r="G212" s="3">
        <v>90296.6</v>
      </c>
      <c r="H212" s="3">
        <v>94465.1</v>
      </c>
      <c r="I212" s="3">
        <f t="shared" si="26"/>
        <v>4168.5</v>
      </c>
      <c r="J212" s="3">
        <f t="shared" si="27"/>
        <v>104.61645288969905</v>
      </c>
      <c r="K212" s="3">
        <f t="shared" si="28"/>
        <v>90.4056165979043</v>
      </c>
      <c r="L212" s="3">
        <f t="shared" si="19"/>
        <v>-353.5</v>
      </c>
      <c r="M212" s="3">
        <f t="shared" si="29"/>
        <v>99.62718285230957</v>
      </c>
    </row>
    <row r="213" spans="1:13" ht="15.75">
      <c r="A213" s="66"/>
      <c r="B213" s="66"/>
      <c r="C213" s="37" t="s">
        <v>101</v>
      </c>
      <c r="D213" s="49" t="s">
        <v>102</v>
      </c>
      <c r="E213" s="3">
        <v>-161.9</v>
      </c>
      <c r="F213" s="3">
        <v>720.4</v>
      </c>
      <c r="G213" s="3">
        <v>0</v>
      </c>
      <c r="H213" s="3">
        <v>-12.8</v>
      </c>
      <c r="I213" s="3">
        <f t="shared" si="26"/>
        <v>-12.8</v>
      </c>
      <c r="J213" s="3"/>
      <c r="K213" s="3">
        <f t="shared" si="28"/>
        <v>-1.776790671848973</v>
      </c>
      <c r="L213" s="3">
        <f t="shared" si="19"/>
        <v>149.1</v>
      </c>
      <c r="M213" s="3">
        <f t="shared" si="29"/>
        <v>7.906114885731934</v>
      </c>
    </row>
    <row r="214" spans="1:13" ht="31.5">
      <c r="A214" s="66"/>
      <c r="B214" s="66"/>
      <c r="C214" s="37" t="s">
        <v>103</v>
      </c>
      <c r="D214" s="49" t="s">
        <v>104</v>
      </c>
      <c r="E214" s="3">
        <v>2907.9</v>
      </c>
      <c r="F214" s="3">
        <v>185312.5</v>
      </c>
      <c r="G214" s="3">
        <v>9201.2</v>
      </c>
      <c r="H214" s="3">
        <v>8845.1</v>
      </c>
      <c r="I214" s="3">
        <f t="shared" si="26"/>
        <v>-356.10000000000036</v>
      </c>
      <c r="J214" s="3">
        <f t="shared" si="27"/>
        <v>96.12985262791808</v>
      </c>
      <c r="K214" s="3">
        <f t="shared" si="28"/>
        <v>4.773072512647555</v>
      </c>
      <c r="L214" s="3">
        <f t="shared" si="19"/>
        <v>5937.200000000001</v>
      </c>
      <c r="M214" s="3">
        <f t="shared" si="29"/>
        <v>304.1748340726985</v>
      </c>
    </row>
    <row r="215" spans="1:13" ht="15.75">
      <c r="A215" s="66"/>
      <c r="B215" s="66"/>
      <c r="C215" s="37" t="s">
        <v>20</v>
      </c>
      <c r="D215" s="49" t="s">
        <v>21</v>
      </c>
      <c r="E215" s="3">
        <v>2525</v>
      </c>
      <c r="F215" s="3">
        <v>0</v>
      </c>
      <c r="G215" s="3">
        <v>0</v>
      </c>
      <c r="H215" s="3">
        <v>0</v>
      </c>
      <c r="I215" s="3">
        <f t="shared" si="26"/>
        <v>0</v>
      </c>
      <c r="J215" s="3"/>
      <c r="K215" s="3"/>
      <c r="L215" s="3">
        <f t="shared" si="19"/>
        <v>-2525</v>
      </c>
      <c r="M215" s="3">
        <f t="shared" si="29"/>
        <v>0</v>
      </c>
    </row>
    <row r="216" spans="1:13" s="2" customFormat="1" ht="15.75">
      <c r="A216" s="66"/>
      <c r="B216" s="66"/>
      <c r="C216" s="41"/>
      <c r="D216" s="50" t="s">
        <v>42</v>
      </c>
      <c r="E216" s="6">
        <f>SUM(E211:E215)</f>
        <v>642306.6765625</v>
      </c>
      <c r="F216" s="6">
        <f>SUM(F211:F215)</f>
        <v>10418333.000000002</v>
      </c>
      <c r="G216" s="6">
        <f>SUM(G211:G215)</f>
        <v>697042.6</v>
      </c>
      <c r="H216" s="6">
        <f>SUM(H211:H215)</f>
        <v>687032.7999999999</v>
      </c>
      <c r="I216" s="6">
        <f t="shared" si="26"/>
        <v>-10009.800000000047</v>
      </c>
      <c r="J216" s="6">
        <f t="shared" si="27"/>
        <v>98.56396151397345</v>
      </c>
      <c r="K216" s="6">
        <f t="shared" si="28"/>
        <v>6.59445997742633</v>
      </c>
      <c r="L216" s="6">
        <f t="shared" si="19"/>
        <v>44726.12343749998</v>
      </c>
      <c r="M216" s="6">
        <f t="shared" si="29"/>
        <v>106.96335957098648</v>
      </c>
    </row>
    <row r="217" spans="1:13" s="2" customFormat="1" ht="15.75">
      <c r="A217" s="66"/>
      <c r="B217" s="66"/>
      <c r="C217" s="40"/>
      <c r="D217" s="50" t="s">
        <v>32</v>
      </c>
      <c r="E217" s="6">
        <f>E210+E216</f>
        <v>645662.9765625</v>
      </c>
      <c r="F217" s="6">
        <f>F210+F216</f>
        <v>10557404.700000001</v>
      </c>
      <c r="G217" s="6">
        <f>G210+G216</f>
        <v>711399.7999999999</v>
      </c>
      <c r="H217" s="6">
        <f>H210+H216</f>
        <v>695999.1</v>
      </c>
      <c r="I217" s="6">
        <f t="shared" si="26"/>
        <v>-15400.699999999953</v>
      </c>
      <c r="J217" s="6">
        <f t="shared" si="27"/>
        <v>97.83515542174739</v>
      </c>
      <c r="K217" s="6">
        <f t="shared" si="28"/>
        <v>6.592520792539097</v>
      </c>
      <c r="L217" s="6">
        <f t="shared" si="19"/>
        <v>50336.12343749998</v>
      </c>
      <c r="M217" s="6">
        <f t="shared" si="29"/>
        <v>107.79603682798862</v>
      </c>
    </row>
    <row r="218" spans="1:13" s="2" customFormat="1" ht="15.75" hidden="1">
      <c r="A218" s="82">
        <v>955</v>
      </c>
      <c r="B218" s="66" t="s">
        <v>105</v>
      </c>
      <c r="C218" s="37" t="s">
        <v>51</v>
      </c>
      <c r="D218" s="48" t="s">
        <v>52</v>
      </c>
      <c r="E218" s="6"/>
      <c r="F218" s="3"/>
      <c r="G218" s="3"/>
      <c r="H218" s="6"/>
      <c r="I218" s="3">
        <f t="shared" si="26"/>
        <v>0</v>
      </c>
      <c r="J218" s="6" t="e">
        <f t="shared" si="27"/>
        <v>#DIV/0!</v>
      </c>
      <c r="K218" s="3"/>
      <c r="L218" s="3">
        <f t="shared" si="19"/>
        <v>0</v>
      </c>
      <c r="M218" s="6"/>
    </row>
    <row r="219" spans="1:13" s="2" customFormat="1" ht="63">
      <c r="A219" s="82"/>
      <c r="B219" s="66"/>
      <c r="C219" s="37" t="s">
        <v>12</v>
      </c>
      <c r="D219" s="48" t="s">
        <v>13</v>
      </c>
      <c r="E219" s="3">
        <v>0</v>
      </c>
      <c r="F219" s="4">
        <v>9250</v>
      </c>
      <c r="G219" s="4">
        <v>0</v>
      </c>
      <c r="H219" s="3">
        <v>0</v>
      </c>
      <c r="I219" s="3">
        <f t="shared" si="26"/>
        <v>0</v>
      </c>
      <c r="J219" s="6"/>
      <c r="K219" s="3">
        <f>H219/F219*100</f>
        <v>0</v>
      </c>
      <c r="L219" s="3">
        <f t="shared" si="19"/>
        <v>0</v>
      </c>
      <c r="M219" s="3"/>
    </row>
    <row r="220" spans="1:13" s="2" customFormat="1" ht="31.5">
      <c r="A220" s="82"/>
      <c r="B220" s="66"/>
      <c r="C220" s="37" t="s">
        <v>16</v>
      </c>
      <c r="D220" s="49" t="s">
        <v>17</v>
      </c>
      <c r="E220" s="3">
        <v>11.3</v>
      </c>
      <c r="F220" s="3">
        <v>0</v>
      </c>
      <c r="G220" s="3">
        <v>0</v>
      </c>
      <c r="H220" s="3">
        <v>0</v>
      </c>
      <c r="I220" s="3">
        <f t="shared" si="26"/>
        <v>0</v>
      </c>
      <c r="J220" s="6"/>
      <c r="K220" s="3"/>
      <c r="L220" s="3">
        <f t="shared" si="19"/>
        <v>-11.3</v>
      </c>
      <c r="M220" s="3">
        <f aca="true" t="shared" si="30" ref="M220:M225">H220/E220*100</f>
        <v>0</v>
      </c>
    </row>
    <row r="221" spans="1:13" s="2" customFormat="1" ht="15.75" hidden="1">
      <c r="A221" s="82"/>
      <c r="B221" s="66"/>
      <c r="C221" s="37" t="s">
        <v>20</v>
      </c>
      <c r="D221" s="49" t="s">
        <v>21</v>
      </c>
      <c r="E221" s="3">
        <v>0</v>
      </c>
      <c r="F221" s="3">
        <v>0</v>
      </c>
      <c r="G221" s="3">
        <v>0</v>
      </c>
      <c r="H221" s="3">
        <v>0</v>
      </c>
      <c r="I221" s="3">
        <f t="shared" si="26"/>
        <v>0</v>
      </c>
      <c r="J221" s="6"/>
      <c r="K221" s="3"/>
      <c r="L221" s="3">
        <f t="shared" si="19"/>
        <v>0</v>
      </c>
      <c r="M221" s="3" t="e">
        <f t="shared" si="30"/>
        <v>#DIV/0!</v>
      </c>
    </row>
    <row r="222" spans="1:13" s="2" customFormat="1" ht="15.75">
      <c r="A222" s="82"/>
      <c r="B222" s="66"/>
      <c r="C222" s="37" t="s">
        <v>22</v>
      </c>
      <c r="D222" s="49" t="s">
        <v>23</v>
      </c>
      <c r="E222" s="3">
        <v>-1.2</v>
      </c>
      <c r="F222" s="3">
        <v>0</v>
      </c>
      <c r="G222" s="3">
        <v>0</v>
      </c>
      <c r="H222" s="3">
        <v>0</v>
      </c>
      <c r="I222" s="3">
        <f t="shared" si="26"/>
        <v>0</v>
      </c>
      <c r="J222" s="6"/>
      <c r="K222" s="3"/>
      <c r="L222" s="3">
        <f t="shared" si="19"/>
        <v>1.2</v>
      </c>
      <c r="M222" s="3">
        <f t="shared" si="30"/>
        <v>0</v>
      </c>
    </row>
    <row r="223" spans="1:13" s="2" customFormat="1" ht="15.75" hidden="1">
      <c r="A223" s="82"/>
      <c r="B223" s="66"/>
      <c r="C223" s="37" t="s">
        <v>24</v>
      </c>
      <c r="D223" s="49" t="s">
        <v>25</v>
      </c>
      <c r="E223" s="3"/>
      <c r="F223" s="3"/>
      <c r="G223" s="3"/>
      <c r="H223" s="3"/>
      <c r="I223" s="3">
        <f t="shared" si="26"/>
        <v>0</v>
      </c>
      <c r="J223" s="6" t="e">
        <f t="shared" si="27"/>
        <v>#DIV/0!</v>
      </c>
      <c r="K223" s="3" t="e">
        <f>H223/F223*100</f>
        <v>#DIV/0!</v>
      </c>
      <c r="L223" s="3">
        <f t="shared" si="19"/>
        <v>0</v>
      </c>
      <c r="M223" s="3" t="e">
        <f t="shared" si="30"/>
        <v>#DIV/0!</v>
      </c>
    </row>
    <row r="224" spans="1:13" ht="31.5">
      <c r="A224" s="82"/>
      <c r="B224" s="66"/>
      <c r="C224" s="37" t="s">
        <v>47</v>
      </c>
      <c r="D224" s="49" t="s">
        <v>48</v>
      </c>
      <c r="E224" s="3">
        <v>457.4</v>
      </c>
      <c r="F224" s="3">
        <v>193526.3</v>
      </c>
      <c r="G224" s="3">
        <v>533.4</v>
      </c>
      <c r="H224" s="4">
        <v>533.4</v>
      </c>
      <c r="I224" s="4">
        <f t="shared" si="26"/>
        <v>0</v>
      </c>
      <c r="J224" s="4">
        <f t="shared" si="27"/>
        <v>100</v>
      </c>
      <c r="K224" s="3">
        <f>H224/F224*100</f>
        <v>0.2756214530014784</v>
      </c>
      <c r="L224" s="4">
        <f t="shared" si="19"/>
        <v>76</v>
      </c>
      <c r="M224" s="3">
        <f t="shared" si="30"/>
        <v>116.61565369479668</v>
      </c>
    </row>
    <row r="225" spans="1:13" ht="94.5" hidden="1">
      <c r="A225" s="82"/>
      <c r="B225" s="66"/>
      <c r="C225" s="37" t="s">
        <v>59</v>
      </c>
      <c r="D225" s="51" t="s">
        <v>60</v>
      </c>
      <c r="E225" s="4">
        <v>0</v>
      </c>
      <c r="F225" s="4">
        <v>0</v>
      </c>
      <c r="G225" s="4">
        <v>0</v>
      </c>
      <c r="H225" s="4">
        <v>0</v>
      </c>
      <c r="I225" s="4">
        <f>H225-G225</f>
        <v>0</v>
      </c>
      <c r="J225" s="6" t="e">
        <f t="shared" si="27"/>
        <v>#DIV/0!</v>
      </c>
      <c r="K225" s="3" t="e">
        <f>H225/F225*100</f>
        <v>#DIV/0!</v>
      </c>
      <c r="L225" s="4">
        <f>H225-E225</f>
        <v>0</v>
      </c>
      <c r="M225" s="3" t="e">
        <f t="shared" si="30"/>
        <v>#DIV/0!</v>
      </c>
    </row>
    <row r="226" spans="1:13" ht="47.25">
      <c r="A226" s="82"/>
      <c r="B226" s="66"/>
      <c r="C226" s="37" t="s">
        <v>30</v>
      </c>
      <c r="D226" s="49" t="s">
        <v>31</v>
      </c>
      <c r="E226" s="3">
        <v>0</v>
      </c>
      <c r="F226" s="3">
        <v>0</v>
      </c>
      <c r="G226" s="3">
        <v>0</v>
      </c>
      <c r="H226" s="4">
        <v>-2917.3</v>
      </c>
      <c r="I226" s="4">
        <f t="shared" si="26"/>
        <v>-2917.3</v>
      </c>
      <c r="J226" s="6"/>
      <c r="K226" s="3"/>
      <c r="L226" s="4">
        <f>H226-E226</f>
        <v>-2917.3</v>
      </c>
      <c r="M226" s="3"/>
    </row>
    <row r="227" spans="1:13" ht="15.75">
      <c r="A227" s="82"/>
      <c r="B227" s="66"/>
      <c r="C227" s="37"/>
      <c r="D227" s="50" t="s">
        <v>37</v>
      </c>
      <c r="E227" s="7">
        <f>SUBTOTAL(9,E218:E226)</f>
        <v>467.5</v>
      </c>
      <c r="F227" s="7">
        <f>SUBTOTAL(9,F218:F226)</f>
        <v>202776.3</v>
      </c>
      <c r="G227" s="7">
        <f>SUBTOTAL(9,G218:G226)</f>
        <v>533.4</v>
      </c>
      <c r="H227" s="7">
        <f>SUBTOTAL(9,H218:H226)</f>
        <v>-2383.9</v>
      </c>
      <c r="I227" s="7">
        <f t="shared" si="26"/>
        <v>-2917.3</v>
      </c>
      <c r="J227" s="6">
        <f t="shared" si="27"/>
        <v>-446.9253843269592</v>
      </c>
      <c r="K227" s="7">
        <f>H227/F227*100</f>
        <v>-1.1756304854166884</v>
      </c>
      <c r="L227" s="7">
        <f t="shared" si="19"/>
        <v>-2851.4</v>
      </c>
      <c r="M227" s="4">
        <f>H227/E227*100</f>
        <v>-509.9251336898396</v>
      </c>
    </row>
    <row r="228" spans="1:13" ht="15.75" hidden="1">
      <c r="A228" s="82"/>
      <c r="B228" s="66"/>
      <c r="C228" s="37" t="s">
        <v>20</v>
      </c>
      <c r="D228" s="49" t="s">
        <v>21</v>
      </c>
      <c r="E228" s="4">
        <v>0</v>
      </c>
      <c r="F228" s="4">
        <v>0</v>
      </c>
      <c r="G228" s="4">
        <v>0</v>
      </c>
      <c r="H228" s="4">
        <v>0</v>
      </c>
      <c r="I228" s="4">
        <f t="shared" si="26"/>
        <v>0</v>
      </c>
      <c r="J228" s="6" t="e">
        <f t="shared" si="27"/>
        <v>#DIV/0!</v>
      </c>
      <c r="K228" s="4" t="e">
        <f>H228/F228*100</f>
        <v>#DIV/0!</v>
      </c>
      <c r="L228" s="4">
        <f t="shared" si="19"/>
        <v>0</v>
      </c>
      <c r="M228" s="4"/>
    </row>
    <row r="229" spans="1:13" ht="15.75" hidden="1">
      <c r="A229" s="82"/>
      <c r="B229" s="66"/>
      <c r="C229" s="37"/>
      <c r="D229" s="50" t="s">
        <v>42</v>
      </c>
      <c r="E229" s="7">
        <f>SUBTOTAL(9,E228)</f>
        <v>0</v>
      </c>
      <c r="F229" s="7">
        <f>SUBTOTAL(9,F228)</f>
        <v>0</v>
      </c>
      <c r="G229" s="7">
        <f>SUBTOTAL(9,G228)</f>
        <v>0</v>
      </c>
      <c r="H229" s="7">
        <f>H228</f>
        <v>0</v>
      </c>
      <c r="I229" s="7">
        <f t="shared" si="26"/>
        <v>0</v>
      </c>
      <c r="J229" s="6" t="e">
        <f t="shared" si="27"/>
        <v>#DIV/0!</v>
      </c>
      <c r="K229" s="7" t="e">
        <f>H229/F229*100</f>
        <v>#DIV/0!</v>
      </c>
      <c r="L229" s="7">
        <f t="shared" si="19"/>
        <v>0</v>
      </c>
      <c r="M229" s="7"/>
    </row>
    <row r="230" spans="1:13" s="2" customFormat="1" ht="15.75">
      <c r="A230" s="82"/>
      <c r="B230" s="66"/>
      <c r="C230" s="39"/>
      <c r="D230" s="50" t="s">
        <v>32</v>
      </c>
      <c r="E230" s="7">
        <f>E227+E229</f>
        <v>467.5</v>
      </c>
      <c r="F230" s="7">
        <f>F227+F229</f>
        <v>202776.3</v>
      </c>
      <c r="G230" s="7">
        <f>G227+G229</f>
        <v>533.4</v>
      </c>
      <c r="H230" s="7">
        <f>H227+H229</f>
        <v>-2383.9</v>
      </c>
      <c r="I230" s="7">
        <f t="shared" si="26"/>
        <v>-2917.3</v>
      </c>
      <c r="J230" s="6">
        <f t="shared" si="27"/>
        <v>-446.9253843269592</v>
      </c>
      <c r="K230" s="7">
        <f>H230/F230*100</f>
        <v>-1.1756304854166884</v>
      </c>
      <c r="L230" s="7">
        <f t="shared" si="19"/>
        <v>-2851.4</v>
      </c>
      <c r="M230" s="7">
        <f>H230/E230*100</f>
        <v>-509.9251336898396</v>
      </c>
    </row>
    <row r="231" spans="1:13" s="2" customFormat="1" ht="31.5">
      <c r="A231" s="66" t="s">
        <v>106</v>
      </c>
      <c r="B231" s="66" t="s">
        <v>107</v>
      </c>
      <c r="C231" s="37" t="s">
        <v>16</v>
      </c>
      <c r="D231" s="49" t="s">
        <v>17</v>
      </c>
      <c r="E231" s="4">
        <v>0.1</v>
      </c>
      <c r="F231" s="4">
        <v>213.5</v>
      </c>
      <c r="G231" s="4">
        <v>0</v>
      </c>
      <c r="H231" s="4">
        <v>31.3</v>
      </c>
      <c r="I231" s="4">
        <f t="shared" si="26"/>
        <v>31.3</v>
      </c>
      <c r="J231" s="6"/>
      <c r="K231" s="4">
        <f>H231/F231*100</f>
        <v>14.660421545667448</v>
      </c>
      <c r="L231" s="4">
        <f t="shared" si="19"/>
        <v>31.2</v>
      </c>
      <c r="M231" s="4">
        <f>H231/E231*100</f>
        <v>31300</v>
      </c>
    </row>
    <row r="232" spans="1:13" s="2" customFormat="1" ht="94.5" hidden="1">
      <c r="A232" s="66"/>
      <c r="B232" s="66"/>
      <c r="C232" s="38" t="s">
        <v>65</v>
      </c>
      <c r="D232" s="48" t="s">
        <v>66</v>
      </c>
      <c r="E232" s="4">
        <v>0</v>
      </c>
      <c r="F232" s="4">
        <v>0</v>
      </c>
      <c r="G232" s="4">
        <v>0</v>
      </c>
      <c r="H232" s="4">
        <v>0</v>
      </c>
      <c r="I232" s="4">
        <f t="shared" si="26"/>
        <v>0</v>
      </c>
      <c r="J232" s="6"/>
      <c r="K232" s="4"/>
      <c r="L232" s="4">
        <f t="shared" si="19"/>
        <v>0</v>
      </c>
      <c r="M232" s="4" t="e">
        <f>H232/E232*100</f>
        <v>#DIV/0!</v>
      </c>
    </row>
    <row r="233" spans="1:13" ht="15.75">
      <c r="A233" s="66"/>
      <c r="B233" s="66"/>
      <c r="C233" s="37" t="s">
        <v>20</v>
      </c>
      <c r="D233" s="49" t="s">
        <v>21</v>
      </c>
      <c r="E233" s="3">
        <v>955</v>
      </c>
      <c r="F233" s="3">
        <v>0</v>
      </c>
      <c r="G233" s="3">
        <v>0</v>
      </c>
      <c r="H233" s="3">
        <v>0</v>
      </c>
      <c r="I233" s="3">
        <f t="shared" si="26"/>
        <v>0</v>
      </c>
      <c r="J233" s="6"/>
      <c r="K233" s="4"/>
      <c r="L233" s="3">
        <f t="shared" si="19"/>
        <v>-955</v>
      </c>
      <c r="M233" s="4">
        <f>H233/E233*100</f>
        <v>0</v>
      </c>
    </row>
    <row r="234" spans="1:13" ht="15.75">
      <c r="A234" s="66"/>
      <c r="B234" s="66"/>
      <c r="C234" s="37" t="s">
        <v>22</v>
      </c>
      <c r="D234" s="49" t="s">
        <v>23</v>
      </c>
      <c r="E234" s="3">
        <v>27</v>
      </c>
      <c r="F234" s="3">
        <v>0</v>
      </c>
      <c r="G234" s="3">
        <v>0</v>
      </c>
      <c r="H234" s="3"/>
      <c r="I234" s="3">
        <f t="shared" si="26"/>
        <v>0</v>
      </c>
      <c r="J234" s="6"/>
      <c r="K234" s="4"/>
      <c r="L234" s="3">
        <f t="shared" si="19"/>
        <v>-27</v>
      </c>
      <c r="M234" s="4"/>
    </row>
    <row r="235" spans="1:13" ht="15.75" hidden="1">
      <c r="A235" s="66"/>
      <c r="B235" s="66"/>
      <c r="C235" s="37" t="s">
        <v>24</v>
      </c>
      <c r="D235" s="49" t="s">
        <v>25</v>
      </c>
      <c r="E235" s="3"/>
      <c r="F235" s="3"/>
      <c r="G235" s="3"/>
      <c r="H235" s="3"/>
      <c r="I235" s="3">
        <f t="shared" si="26"/>
        <v>0</v>
      </c>
      <c r="J235" s="6"/>
      <c r="K235" s="4"/>
      <c r="L235" s="3">
        <f t="shared" si="19"/>
        <v>0</v>
      </c>
      <c r="M235" s="4"/>
    </row>
    <row r="236" spans="1:13" ht="31.5" hidden="1">
      <c r="A236" s="66"/>
      <c r="B236" s="66"/>
      <c r="C236" s="37" t="s">
        <v>26</v>
      </c>
      <c r="D236" s="49" t="s">
        <v>27</v>
      </c>
      <c r="E236" s="3">
        <v>0</v>
      </c>
      <c r="F236" s="3">
        <v>0</v>
      </c>
      <c r="G236" s="3">
        <v>0</v>
      </c>
      <c r="H236" s="3">
        <v>0</v>
      </c>
      <c r="I236" s="3">
        <f t="shared" si="26"/>
        <v>0</v>
      </c>
      <c r="J236" s="6"/>
      <c r="K236" s="4"/>
      <c r="L236" s="3">
        <f t="shared" si="19"/>
        <v>0</v>
      </c>
      <c r="M236" s="3"/>
    </row>
    <row r="237" spans="1:13" ht="31.5">
      <c r="A237" s="66"/>
      <c r="B237" s="66"/>
      <c r="C237" s="37" t="s">
        <v>47</v>
      </c>
      <c r="D237" s="49" t="s">
        <v>48</v>
      </c>
      <c r="E237" s="3">
        <v>0</v>
      </c>
      <c r="F237" s="3">
        <v>401.1</v>
      </c>
      <c r="G237" s="3">
        <v>0</v>
      </c>
      <c r="H237" s="3">
        <v>0</v>
      </c>
      <c r="I237" s="3">
        <f t="shared" si="26"/>
        <v>0</v>
      </c>
      <c r="J237" s="6"/>
      <c r="K237" s="4">
        <f>H237/F237*100</f>
        <v>0</v>
      </c>
      <c r="L237" s="3">
        <f t="shared" si="19"/>
        <v>0</v>
      </c>
      <c r="M237" s="3"/>
    </row>
    <row r="238" spans="1:13" ht="15.75" hidden="1">
      <c r="A238" s="66"/>
      <c r="B238" s="66"/>
      <c r="C238" s="37" t="s">
        <v>108</v>
      </c>
      <c r="D238" s="49" t="s">
        <v>29</v>
      </c>
      <c r="E238" s="3"/>
      <c r="F238" s="3"/>
      <c r="G238" s="3"/>
      <c r="H238" s="3"/>
      <c r="I238" s="3">
        <f t="shared" si="26"/>
        <v>0</v>
      </c>
      <c r="J238" s="6"/>
      <c r="K238" s="4"/>
      <c r="L238" s="3">
        <f t="shared" si="19"/>
        <v>0</v>
      </c>
      <c r="M238" s="3" t="e">
        <f>H238/E238*100</f>
        <v>#DIV/0!</v>
      </c>
    </row>
    <row r="239" spans="1:13" ht="47.25">
      <c r="A239" s="66"/>
      <c r="B239" s="66"/>
      <c r="C239" s="37" t="s">
        <v>30</v>
      </c>
      <c r="D239" s="49" t="s">
        <v>31</v>
      </c>
      <c r="E239" s="3">
        <v>-4008.6</v>
      </c>
      <c r="F239" s="3">
        <v>0</v>
      </c>
      <c r="G239" s="3">
        <v>0</v>
      </c>
      <c r="H239" s="3">
        <v>-506.5</v>
      </c>
      <c r="I239" s="3">
        <f t="shared" si="26"/>
        <v>-506.5</v>
      </c>
      <c r="J239" s="6"/>
      <c r="K239" s="4"/>
      <c r="L239" s="3">
        <f t="shared" si="19"/>
        <v>3502.1</v>
      </c>
      <c r="M239" s="3"/>
    </row>
    <row r="240" spans="1:13" s="2" customFormat="1" ht="18" customHeight="1">
      <c r="A240" s="66"/>
      <c r="B240" s="66"/>
      <c r="C240" s="40"/>
      <c r="D240" s="50" t="s">
        <v>37</v>
      </c>
      <c r="E240" s="7">
        <f>SUM(E231:E239)</f>
        <v>-3026.5</v>
      </c>
      <c r="F240" s="7">
        <f>SUM(F231:F239)</f>
        <v>614.6</v>
      </c>
      <c r="G240" s="7">
        <f>SUM(G231:G239)</f>
        <v>0</v>
      </c>
      <c r="H240" s="7">
        <f>SUM(H231:H239)</f>
        <v>-475.2</v>
      </c>
      <c r="I240" s="7">
        <f t="shared" si="26"/>
        <v>-475.2</v>
      </c>
      <c r="J240" s="6"/>
      <c r="K240" s="7">
        <f aca="true" t="shared" si="31" ref="K240:K245">H240/F240*100</f>
        <v>-77.31858119101854</v>
      </c>
      <c r="L240" s="7">
        <f t="shared" si="19"/>
        <v>2551.3</v>
      </c>
      <c r="M240" s="7">
        <f aca="true" t="shared" si="32" ref="M240:M245">H240/E240*100</f>
        <v>15.701305137948124</v>
      </c>
    </row>
    <row r="241" spans="1:13" ht="18" customHeight="1">
      <c r="A241" s="66"/>
      <c r="B241" s="66"/>
      <c r="C241" s="37" t="s">
        <v>38</v>
      </c>
      <c r="D241" s="49" t="s">
        <v>39</v>
      </c>
      <c r="E241" s="3">
        <v>12423.1</v>
      </c>
      <c r="F241" s="3">
        <v>196547.3</v>
      </c>
      <c r="G241" s="3">
        <v>11400</v>
      </c>
      <c r="H241" s="3">
        <v>14553.1</v>
      </c>
      <c r="I241" s="3">
        <f t="shared" si="26"/>
        <v>3153.1000000000004</v>
      </c>
      <c r="J241" s="3">
        <f>H241/G241*100</f>
        <v>127.65877192982455</v>
      </c>
      <c r="K241" s="3">
        <f t="shared" si="31"/>
        <v>7.404375435327781</v>
      </c>
      <c r="L241" s="3">
        <f t="shared" si="19"/>
        <v>2130</v>
      </c>
      <c r="M241" s="3">
        <f t="shared" si="32"/>
        <v>117.14547898672633</v>
      </c>
    </row>
    <row r="242" spans="1:13" ht="18" customHeight="1">
      <c r="A242" s="66"/>
      <c r="B242" s="66"/>
      <c r="C242" s="37" t="s">
        <v>20</v>
      </c>
      <c r="D242" s="49" t="s">
        <v>21</v>
      </c>
      <c r="E242" s="3">
        <v>4190.5</v>
      </c>
      <c r="F242" s="3">
        <v>0</v>
      </c>
      <c r="G242" s="3">
        <v>0</v>
      </c>
      <c r="H242" s="3">
        <v>0</v>
      </c>
      <c r="I242" s="3">
        <f t="shared" si="26"/>
        <v>0</v>
      </c>
      <c r="J242" s="3"/>
      <c r="K242" s="3"/>
      <c r="L242" s="3">
        <f t="shared" si="19"/>
        <v>-4190.5</v>
      </c>
      <c r="M242" s="3">
        <f t="shared" si="32"/>
        <v>0</v>
      </c>
    </row>
    <row r="243" spans="1:13" s="2" customFormat="1" ht="18" customHeight="1">
      <c r="A243" s="66"/>
      <c r="B243" s="66"/>
      <c r="C243" s="40"/>
      <c r="D243" s="50" t="s">
        <v>42</v>
      </c>
      <c r="E243" s="7">
        <f>SUM(E241:E242)</f>
        <v>16613.6</v>
      </c>
      <c r="F243" s="7">
        <f>SUM(F241:F242)</f>
        <v>196547.3</v>
      </c>
      <c r="G243" s="7">
        <f>SUM(G241:G242)</f>
        <v>11400</v>
      </c>
      <c r="H243" s="7">
        <f>SUM(H241:H242)</f>
        <v>14553.1</v>
      </c>
      <c r="I243" s="7">
        <f t="shared" si="26"/>
        <v>3153.1000000000004</v>
      </c>
      <c r="J243" s="7">
        <f>H243/G243*100</f>
        <v>127.65877192982455</v>
      </c>
      <c r="K243" s="7">
        <f t="shared" si="31"/>
        <v>7.404375435327781</v>
      </c>
      <c r="L243" s="7">
        <f t="shared" si="19"/>
        <v>-2060.499999999998</v>
      </c>
      <c r="M243" s="7">
        <f t="shared" si="32"/>
        <v>87.59751047334716</v>
      </c>
    </row>
    <row r="244" spans="1:13" s="2" customFormat="1" ht="18" customHeight="1">
      <c r="A244" s="66"/>
      <c r="B244" s="66"/>
      <c r="C244" s="40"/>
      <c r="D244" s="50" t="s">
        <v>32</v>
      </c>
      <c r="E244" s="7">
        <f>E240+E243</f>
        <v>13587.099999999999</v>
      </c>
      <c r="F244" s="7">
        <f>F240+F243</f>
        <v>197161.9</v>
      </c>
      <c r="G244" s="7">
        <f>G240+G243</f>
        <v>11400</v>
      </c>
      <c r="H244" s="7">
        <f>H240+H243</f>
        <v>14077.9</v>
      </c>
      <c r="I244" s="7">
        <f t="shared" si="26"/>
        <v>2677.8999999999996</v>
      </c>
      <c r="J244" s="7">
        <f>H244/G244*100</f>
        <v>123.49035087719298</v>
      </c>
      <c r="K244" s="7">
        <f t="shared" si="31"/>
        <v>7.140274059034732</v>
      </c>
      <c r="L244" s="7">
        <f aca="true" t="shared" si="33" ref="L244:L313">H244-E244</f>
        <v>490.8000000000011</v>
      </c>
      <c r="M244" s="7">
        <f t="shared" si="32"/>
        <v>103.61224985464155</v>
      </c>
    </row>
    <row r="245" spans="1:13" s="2" customFormat="1" ht="17.25" customHeight="1">
      <c r="A245" s="66" t="s">
        <v>109</v>
      </c>
      <c r="B245" s="66" t="s">
        <v>110</v>
      </c>
      <c r="C245" s="37" t="s">
        <v>51</v>
      </c>
      <c r="D245" s="48" t="s">
        <v>52</v>
      </c>
      <c r="E245" s="4">
        <v>57.5</v>
      </c>
      <c r="F245" s="4">
        <v>815.8</v>
      </c>
      <c r="G245" s="4">
        <v>67.9</v>
      </c>
      <c r="H245" s="4">
        <v>38.1</v>
      </c>
      <c r="I245" s="4">
        <f t="shared" si="26"/>
        <v>-29.800000000000004</v>
      </c>
      <c r="J245" s="4">
        <f>H245/G245*100</f>
        <v>56.111929307805596</v>
      </c>
      <c r="K245" s="4">
        <f t="shared" si="31"/>
        <v>4.670262319195881</v>
      </c>
      <c r="L245" s="4">
        <f t="shared" si="33"/>
        <v>-19.4</v>
      </c>
      <c r="M245" s="4">
        <f t="shared" si="32"/>
        <v>66.26086956521739</v>
      </c>
    </row>
    <row r="246" spans="1:13" s="2" customFormat="1" ht="63" hidden="1">
      <c r="A246" s="66"/>
      <c r="B246" s="66"/>
      <c r="C246" s="37" t="s">
        <v>12</v>
      </c>
      <c r="D246" s="48" t="s">
        <v>13</v>
      </c>
      <c r="E246" s="4"/>
      <c r="F246" s="4"/>
      <c r="G246" s="4"/>
      <c r="H246" s="4"/>
      <c r="I246" s="4">
        <f t="shared" si="26"/>
        <v>0</v>
      </c>
      <c r="J246" s="4" t="e">
        <f>H246/G246*100</f>
        <v>#DIV/0!</v>
      </c>
      <c r="K246" s="4" t="e">
        <f>H246/F246*100</f>
        <v>#DIV/0!</v>
      </c>
      <c r="L246" s="4">
        <f t="shared" si="33"/>
        <v>0</v>
      </c>
      <c r="M246" s="4"/>
    </row>
    <row r="247" spans="1:13" ht="31.5">
      <c r="A247" s="66"/>
      <c r="B247" s="66"/>
      <c r="C247" s="37" t="s">
        <v>16</v>
      </c>
      <c r="D247" s="49" t="s">
        <v>17</v>
      </c>
      <c r="E247" s="3">
        <v>44.3</v>
      </c>
      <c r="F247" s="3">
        <v>0</v>
      </c>
      <c r="G247" s="3">
        <v>0</v>
      </c>
      <c r="H247" s="3">
        <v>33.6</v>
      </c>
      <c r="I247" s="3">
        <f t="shared" si="26"/>
        <v>33.6</v>
      </c>
      <c r="J247" s="4"/>
      <c r="K247" s="4"/>
      <c r="L247" s="3">
        <f t="shared" si="33"/>
        <v>-10.699999999999996</v>
      </c>
      <c r="M247" s="3">
        <f>H247/E247*100</f>
        <v>75.84650112866818</v>
      </c>
    </row>
    <row r="248" spans="1:13" ht="15.75" hidden="1">
      <c r="A248" s="66"/>
      <c r="B248" s="66"/>
      <c r="C248" s="37" t="s">
        <v>20</v>
      </c>
      <c r="D248" s="49" t="s">
        <v>21</v>
      </c>
      <c r="E248" s="3">
        <v>0</v>
      </c>
      <c r="F248" s="3">
        <v>0</v>
      </c>
      <c r="G248" s="3">
        <v>0</v>
      </c>
      <c r="H248" s="3">
        <v>0</v>
      </c>
      <c r="I248" s="3">
        <f t="shared" si="26"/>
        <v>0</v>
      </c>
      <c r="J248" s="4"/>
      <c r="K248" s="4"/>
      <c r="L248" s="3">
        <f t="shared" si="33"/>
        <v>0</v>
      </c>
      <c r="M248" s="3" t="e">
        <f>H248/E248*100</f>
        <v>#DIV/0!</v>
      </c>
    </row>
    <row r="249" spans="1:13" ht="15.75" hidden="1">
      <c r="A249" s="66"/>
      <c r="B249" s="66"/>
      <c r="C249" s="37" t="s">
        <v>22</v>
      </c>
      <c r="D249" s="49" t="s">
        <v>23</v>
      </c>
      <c r="E249" s="3">
        <v>0</v>
      </c>
      <c r="F249" s="3">
        <v>0</v>
      </c>
      <c r="G249" s="3">
        <v>0</v>
      </c>
      <c r="H249" s="3"/>
      <c r="I249" s="3">
        <f t="shared" si="26"/>
        <v>0</v>
      </c>
      <c r="J249" s="4"/>
      <c r="K249" s="4"/>
      <c r="L249" s="3">
        <f t="shared" si="33"/>
        <v>0</v>
      </c>
      <c r="M249" s="3"/>
    </row>
    <row r="250" spans="1:13" ht="15.75" hidden="1">
      <c r="A250" s="66"/>
      <c r="B250" s="66"/>
      <c r="C250" s="37" t="s">
        <v>24</v>
      </c>
      <c r="D250" s="49" t="s">
        <v>25</v>
      </c>
      <c r="E250" s="3"/>
      <c r="F250" s="3"/>
      <c r="G250" s="3"/>
      <c r="H250" s="3">
        <v>0</v>
      </c>
      <c r="I250" s="3">
        <f t="shared" si="26"/>
        <v>0</v>
      </c>
      <c r="J250" s="4"/>
      <c r="K250" s="4"/>
      <c r="L250" s="3">
        <f t="shared" si="33"/>
        <v>0</v>
      </c>
      <c r="M250" s="3"/>
    </row>
    <row r="251" spans="1:13" ht="31.5" hidden="1">
      <c r="A251" s="66"/>
      <c r="B251" s="66"/>
      <c r="C251" s="37" t="s">
        <v>47</v>
      </c>
      <c r="D251" s="49" t="s">
        <v>48</v>
      </c>
      <c r="E251" s="3"/>
      <c r="F251" s="10">
        <v>0</v>
      </c>
      <c r="G251" s="10">
        <v>0</v>
      </c>
      <c r="H251" s="3">
        <v>0</v>
      </c>
      <c r="I251" s="3">
        <f t="shared" si="26"/>
        <v>0</v>
      </c>
      <c r="J251" s="4"/>
      <c r="K251" s="4"/>
      <c r="L251" s="3">
        <f t="shared" si="33"/>
        <v>0</v>
      </c>
      <c r="M251" s="3"/>
    </row>
    <row r="252" spans="1:13" ht="47.25" hidden="1">
      <c r="A252" s="66"/>
      <c r="B252" s="66"/>
      <c r="C252" s="37" t="s">
        <v>30</v>
      </c>
      <c r="D252" s="49" t="s">
        <v>31</v>
      </c>
      <c r="E252" s="3">
        <v>0</v>
      </c>
      <c r="F252" s="3">
        <v>0</v>
      </c>
      <c r="G252" s="3">
        <v>0</v>
      </c>
      <c r="H252" s="3">
        <v>0</v>
      </c>
      <c r="I252" s="3">
        <f t="shared" si="26"/>
        <v>0</v>
      </c>
      <c r="J252" s="4"/>
      <c r="K252" s="4"/>
      <c r="L252" s="3">
        <f t="shared" si="33"/>
        <v>0</v>
      </c>
      <c r="M252" s="3" t="e">
        <f>H252/E252*100</f>
        <v>#DIV/0!</v>
      </c>
    </row>
    <row r="253" spans="1:13" s="2" customFormat="1" ht="18" customHeight="1">
      <c r="A253" s="66"/>
      <c r="B253" s="66"/>
      <c r="C253" s="40"/>
      <c r="D253" s="50" t="s">
        <v>32</v>
      </c>
      <c r="E253" s="7">
        <f>SUM(E245:E252)</f>
        <v>101.8</v>
      </c>
      <c r="F253" s="7">
        <f>SUM(F245:F252)</f>
        <v>815.8</v>
      </c>
      <c r="G253" s="7">
        <f>SUM(G245:G252)</f>
        <v>67.9</v>
      </c>
      <c r="H253" s="7">
        <f>SUM(H245:H252)</f>
        <v>71.7</v>
      </c>
      <c r="I253" s="7">
        <f t="shared" si="26"/>
        <v>3.799999999999997</v>
      </c>
      <c r="J253" s="7">
        <f>H253/G253*100</f>
        <v>105.59646539027983</v>
      </c>
      <c r="K253" s="7">
        <f>H253/F253*100</f>
        <v>8.788918852659966</v>
      </c>
      <c r="L253" s="7">
        <f t="shared" si="33"/>
        <v>-30.099999999999994</v>
      </c>
      <c r="M253" s="7">
        <f>H253/E253*100</f>
        <v>70.43222003929273</v>
      </c>
    </row>
    <row r="254" spans="1:13" s="2" customFormat="1" ht="15.75" hidden="1">
      <c r="A254" s="66" t="s">
        <v>111</v>
      </c>
      <c r="B254" s="66" t="s">
        <v>112</v>
      </c>
      <c r="C254" s="37" t="s">
        <v>51</v>
      </c>
      <c r="D254" s="48" t="s">
        <v>52</v>
      </c>
      <c r="E254" s="4"/>
      <c r="F254" s="4"/>
      <c r="G254" s="4"/>
      <c r="H254" s="4">
        <v>0</v>
      </c>
      <c r="I254" s="4">
        <f t="shared" si="26"/>
        <v>0</v>
      </c>
      <c r="J254" s="4"/>
      <c r="K254" s="4"/>
      <c r="L254" s="4">
        <f t="shared" si="33"/>
        <v>0</v>
      </c>
      <c r="M254" s="4"/>
    </row>
    <row r="255" spans="1:13" s="2" customFormat="1" ht="110.25" hidden="1">
      <c r="A255" s="66"/>
      <c r="B255" s="66"/>
      <c r="C255" s="37" t="s">
        <v>63</v>
      </c>
      <c r="D255" s="49" t="s">
        <v>64</v>
      </c>
      <c r="E255" s="4">
        <v>0</v>
      </c>
      <c r="F255" s="4">
        <v>0</v>
      </c>
      <c r="G255" s="4">
        <v>0</v>
      </c>
      <c r="H255" s="4">
        <v>0</v>
      </c>
      <c r="I255" s="4">
        <f t="shared" si="26"/>
        <v>0</v>
      </c>
      <c r="J255" s="4"/>
      <c r="K255" s="4"/>
      <c r="L255" s="4">
        <f t="shared" si="33"/>
        <v>0</v>
      </c>
      <c r="M255" s="4" t="e">
        <f aca="true" t="shared" si="34" ref="M255:M260">H255/E255*100</f>
        <v>#DIV/0!</v>
      </c>
    </row>
    <row r="256" spans="1:13" s="2" customFormat="1" ht="31.5">
      <c r="A256" s="66"/>
      <c r="B256" s="66"/>
      <c r="C256" s="37" t="s">
        <v>16</v>
      </c>
      <c r="D256" s="49" t="s">
        <v>17</v>
      </c>
      <c r="E256" s="4">
        <v>0.2</v>
      </c>
      <c r="F256" s="4">
        <v>0</v>
      </c>
      <c r="G256" s="4">
        <v>0</v>
      </c>
      <c r="H256" s="4">
        <v>0</v>
      </c>
      <c r="I256" s="4">
        <f t="shared" si="26"/>
        <v>0</v>
      </c>
      <c r="J256" s="4"/>
      <c r="K256" s="4"/>
      <c r="L256" s="4">
        <f t="shared" si="33"/>
        <v>-0.2</v>
      </c>
      <c r="M256" s="4">
        <f t="shared" si="34"/>
        <v>0</v>
      </c>
    </row>
    <row r="257" spans="1:13" s="2" customFormat="1" ht="94.5" hidden="1">
      <c r="A257" s="66"/>
      <c r="B257" s="66"/>
      <c r="C257" s="38" t="s">
        <v>65</v>
      </c>
      <c r="D257" s="48" t="s">
        <v>66</v>
      </c>
      <c r="E257" s="4">
        <v>0</v>
      </c>
      <c r="F257" s="4">
        <v>0</v>
      </c>
      <c r="G257" s="4">
        <v>0</v>
      </c>
      <c r="H257" s="4">
        <v>0</v>
      </c>
      <c r="I257" s="4">
        <f t="shared" si="26"/>
        <v>0</v>
      </c>
      <c r="J257" s="4"/>
      <c r="K257" s="4"/>
      <c r="L257" s="4">
        <f t="shared" si="33"/>
        <v>0</v>
      </c>
      <c r="M257" s="4" t="e">
        <f t="shared" si="34"/>
        <v>#DIV/0!</v>
      </c>
    </row>
    <row r="258" spans="1:13" s="2" customFormat="1" ht="15.75" hidden="1">
      <c r="A258" s="66"/>
      <c r="B258" s="66"/>
      <c r="C258" s="37" t="s">
        <v>20</v>
      </c>
      <c r="D258" s="49" t="s">
        <v>21</v>
      </c>
      <c r="E258" s="4">
        <v>0</v>
      </c>
      <c r="F258" s="4">
        <v>0</v>
      </c>
      <c r="G258" s="4">
        <v>0</v>
      </c>
      <c r="H258" s="4">
        <v>0</v>
      </c>
      <c r="I258" s="4">
        <f t="shared" si="26"/>
        <v>0</v>
      </c>
      <c r="J258" s="4"/>
      <c r="K258" s="4"/>
      <c r="L258" s="4">
        <f t="shared" si="33"/>
        <v>0</v>
      </c>
      <c r="M258" s="4" t="e">
        <f t="shared" si="34"/>
        <v>#DIV/0!</v>
      </c>
    </row>
    <row r="259" spans="1:13" s="2" customFormat="1" ht="15.75" hidden="1">
      <c r="A259" s="66"/>
      <c r="B259" s="66"/>
      <c r="C259" s="37" t="s">
        <v>22</v>
      </c>
      <c r="D259" s="49" t="s">
        <v>23</v>
      </c>
      <c r="E259" s="4">
        <v>0</v>
      </c>
      <c r="F259" s="4">
        <v>0</v>
      </c>
      <c r="G259" s="4">
        <v>0</v>
      </c>
      <c r="H259" s="4"/>
      <c r="I259" s="4">
        <f t="shared" si="26"/>
        <v>0</v>
      </c>
      <c r="J259" s="4"/>
      <c r="K259" s="4"/>
      <c r="L259" s="4">
        <f t="shared" si="33"/>
        <v>0</v>
      </c>
      <c r="M259" s="4" t="e">
        <f t="shared" si="34"/>
        <v>#DIV/0!</v>
      </c>
    </row>
    <row r="260" spans="1:13" s="2" customFormat="1" ht="15.75" hidden="1">
      <c r="A260" s="66"/>
      <c r="B260" s="66"/>
      <c r="C260" s="37" t="s">
        <v>24</v>
      </c>
      <c r="D260" s="49" t="s">
        <v>25</v>
      </c>
      <c r="E260" s="4">
        <v>0</v>
      </c>
      <c r="F260" s="7"/>
      <c r="G260" s="7"/>
      <c r="H260" s="4"/>
      <c r="I260" s="4">
        <f t="shared" si="26"/>
        <v>0</v>
      </c>
      <c r="J260" s="4"/>
      <c r="K260" s="4"/>
      <c r="L260" s="4">
        <f t="shared" si="33"/>
        <v>0</v>
      </c>
      <c r="M260" s="4" t="e">
        <f t="shared" si="34"/>
        <v>#DIV/0!</v>
      </c>
    </row>
    <row r="261" spans="1:13" ht="31.5">
      <c r="A261" s="66"/>
      <c r="B261" s="66"/>
      <c r="C261" s="37" t="s">
        <v>26</v>
      </c>
      <c r="D261" s="49" t="s">
        <v>27</v>
      </c>
      <c r="E261" s="4">
        <v>0</v>
      </c>
      <c r="F261" s="4">
        <v>181.4</v>
      </c>
      <c r="G261" s="4">
        <v>0</v>
      </c>
      <c r="H261" s="4">
        <v>0</v>
      </c>
      <c r="I261" s="4">
        <f t="shared" si="26"/>
        <v>0</v>
      </c>
      <c r="J261" s="4"/>
      <c r="K261" s="4">
        <f>H261/F261*100</f>
        <v>0</v>
      </c>
      <c r="L261" s="4">
        <f t="shared" si="33"/>
        <v>0</v>
      </c>
      <c r="M261" s="4"/>
    </row>
    <row r="262" spans="1:13" ht="31.5" hidden="1">
      <c r="A262" s="66"/>
      <c r="B262" s="66"/>
      <c r="C262" s="37" t="s">
        <v>47</v>
      </c>
      <c r="D262" s="49" t="s">
        <v>48</v>
      </c>
      <c r="E262" s="4"/>
      <c r="F262" s="4"/>
      <c r="G262" s="4"/>
      <c r="H262" s="4"/>
      <c r="I262" s="4">
        <f t="shared" si="26"/>
        <v>0</v>
      </c>
      <c r="J262" s="4" t="e">
        <f>H262/G262*100</f>
        <v>#DIV/0!</v>
      </c>
      <c r="K262" s="4"/>
      <c r="L262" s="4">
        <f t="shared" si="33"/>
        <v>0</v>
      </c>
      <c r="M262" s="4"/>
    </row>
    <row r="263" spans="1:13" ht="15.75" hidden="1">
      <c r="A263" s="66"/>
      <c r="B263" s="66"/>
      <c r="C263" s="37" t="s">
        <v>28</v>
      </c>
      <c r="D263" s="49" t="s">
        <v>29</v>
      </c>
      <c r="E263" s="4">
        <v>0</v>
      </c>
      <c r="F263" s="4">
        <v>0</v>
      </c>
      <c r="G263" s="4">
        <v>0</v>
      </c>
      <c r="H263" s="4">
        <v>0</v>
      </c>
      <c r="I263" s="4">
        <f t="shared" si="26"/>
        <v>0</v>
      </c>
      <c r="J263" s="4" t="e">
        <f>H263/G263*100</f>
        <v>#DIV/0!</v>
      </c>
      <c r="K263" s="4" t="e">
        <f>H263/F263*100</f>
        <v>#DIV/0!</v>
      </c>
      <c r="L263" s="4">
        <f t="shared" si="33"/>
        <v>0</v>
      </c>
      <c r="M263" s="4"/>
    </row>
    <row r="264" spans="1:13" ht="94.5">
      <c r="A264" s="66"/>
      <c r="B264" s="66"/>
      <c r="C264" s="37" t="s">
        <v>59</v>
      </c>
      <c r="D264" s="51" t="s">
        <v>60</v>
      </c>
      <c r="E264" s="4">
        <v>34331.8</v>
      </c>
      <c r="F264" s="4">
        <v>0</v>
      </c>
      <c r="G264" s="4">
        <v>0</v>
      </c>
      <c r="H264" s="4">
        <v>20483.7</v>
      </c>
      <c r="I264" s="4">
        <f t="shared" si="26"/>
        <v>20483.7</v>
      </c>
      <c r="J264" s="4"/>
      <c r="K264" s="4"/>
      <c r="L264" s="4">
        <f t="shared" si="33"/>
        <v>-13848.100000000002</v>
      </c>
      <c r="M264" s="4">
        <f>H264/E264*100</f>
        <v>59.663926738475695</v>
      </c>
    </row>
    <row r="265" spans="1:13" ht="47.25">
      <c r="A265" s="66"/>
      <c r="B265" s="66"/>
      <c r="C265" s="37" t="s">
        <v>30</v>
      </c>
      <c r="D265" s="49" t="s">
        <v>31</v>
      </c>
      <c r="E265" s="4">
        <v>-18.1</v>
      </c>
      <c r="F265" s="4">
        <v>0</v>
      </c>
      <c r="G265" s="4">
        <v>0</v>
      </c>
      <c r="H265" s="4">
        <v>-152.9</v>
      </c>
      <c r="I265" s="4">
        <f t="shared" si="26"/>
        <v>-152.9</v>
      </c>
      <c r="J265" s="4"/>
      <c r="K265" s="4"/>
      <c r="L265" s="4">
        <f t="shared" si="33"/>
        <v>-134.8</v>
      </c>
      <c r="M265" s="4">
        <f>H265/E265*100</f>
        <v>844.7513812154696</v>
      </c>
    </row>
    <row r="266" spans="1:13" s="2" customFormat="1" ht="18.75" customHeight="1">
      <c r="A266" s="66"/>
      <c r="B266" s="66"/>
      <c r="C266" s="40"/>
      <c r="D266" s="50" t="s">
        <v>32</v>
      </c>
      <c r="E266" s="7">
        <f>SUM(E254:E265)</f>
        <v>34313.9</v>
      </c>
      <c r="F266" s="7">
        <f>SUM(F254:F265)</f>
        <v>181.4</v>
      </c>
      <c r="G266" s="7">
        <f>SUM(G254:G265)</f>
        <v>0</v>
      </c>
      <c r="H266" s="7">
        <f>SUM(H254:H265)</f>
        <v>20330.8</v>
      </c>
      <c r="I266" s="7">
        <f t="shared" si="26"/>
        <v>20330.8</v>
      </c>
      <c r="J266" s="7"/>
      <c r="K266" s="7">
        <f>H266/F266*100</f>
        <v>11207.717750826901</v>
      </c>
      <c r="L266" s="7">
        <f t="shared" si="33"/>
        <v>-13983.100000000002</v>
      </c>
      <c r="M266" s="7">
        <f>H266/E266*100</f>
        <v>59.2494586741816</v>
      </c>
    </row>
    <row r="267" spans="1:13" s="2" customFormat="1" ht="31.5">
      <c r="A267" s="75">
        <v>977</v>
      </c>
      <c r="B267" s="66" t="s">
        <v>113</v>
      </c>
      <c r="C267" s="37" t="s">
        <v>16</v>
      </c>
      <c r="D267" s="49" t="s">
        <v>17</v>
      </c>
      <c r="E267" s="4">
        <v>29.5</v>
      </c>
      <c r="F267" s="4">
        <v>0</v>
      </c>
      <c r="G267" s="4">
        <v>0</v>
      </c>
      <c r="H267" s="4">
        <v>0</v>
      </c>
      <c r="I267" s="4">
        <f t="shared" si="26"/>
        <v>0</v>
      </c>
      <c r="J267" s="4"/>
      <c r="K267" s="4"/>
      <c r="L267" s="4">
        <f t="shared" si="33"/>
        <v>-29.5</v>
      </c>
      <c r="M267" s="4">
        <f>H267/E267*100</f>
        <v>0</v>
      </c>
    </row>
    <row r="268" spans="1:13" s="2" customFormat="1" ht="15.75" hidden="1">
      <c r="A268" s="75"/>
      <c r="B268" s="66"/>
      <c r="C268" s="37" t="s">
        <v>20</v>
      </c>
      <c r="D268" s="49" t="s">
        <v>21</v>
      </c>
      <c r="E268" s="4">
        <v>0</v>
      </c>
      <c r="F268" s="4">
        <v>0</v>
      </c>
      <c r="G268" s="4">
        <v>0</v>
      </c>
      <c r="H268" s="4">
        <v>0</v>
      </c>
      <c r="I268" s="4">
        <f t="shared" si="26"/>
        <v>0</v>
      </c>
      <c r="J268" s="4"/>
      <c r="K268" s="4"/>
      <c r="L268" s="4">
        <f t="shared" si="33"/>
        <v>0</v>
      </c>
      <c r="M268" s="4" t="e">
        <f aca="true" t="shared" si="35" ref="M268:M282">H268/E268*100</f>
        <v>#DIV/0!</v>
      </c>
    </row>
    <row r="269" spans="1:13" s="2" customFormat="1" ht="15.75" hidden="1">
      <c r="A269" s="75"/>
      <c r="B269" s="66"/>
      <c r="C269" s="37" t="s">
        <v>22</v>
      </c>
      <c r="D269" s="49" t="s">
        <v>23</v>
      </c>
      <c r="E269" s="4">
        <v>0</v>
      </c>
      <c r="F269" s="4"/>
      <c r="G269" s="4"/>
      <c r="H269" s="4">
        <v>0</v>
      </c>
      <c r="I269" s="4">
        <f t="shared" si="26"/>
        <v>0</v>
      </c>
      <c r="J269" s="4"/>
      <c r="K269" s="4"/>
      <c r="L269" s="4">
        <f t="shared" si="33"/>
        <v>0</v>
      </c>
      <c r="M269" s="4" t="e">
        <f t="shared" si="35"/>
        <v>#DIV/0!</v>
      </c>
    </row>
    <row r="270" spans="1:13" s="2" customFormat="1" ht="18" customHeight="1">
      <c r="A270" s="75"/>
      <c r="B270" s="66"/>
      <c r="C270" s="39"/>
      <c r="D270" s="50" t="s">
        <v>32</v>
      </c>
      <c r="E270" s="7">
        <f>SUM(E267:E269)</f>
        <v>29.5</v>
      </c>
      <c r="F270" s="7">
        <f>SUM(F267:F269)</f>
        <v>0</v>
      </c>
      <c r="G270" s="7">
        <f>SUM(G267:G269)</f>
        <v>0</v>
      </c>
      <c r="H270" s="7">
        <f>SUM(H267:H269)</f>
        <v>0</v>
      </c>
      <c r="I270" s="7">
        <f t="shared" si="26"/>
        <v>0</v>
      </c>
      <c r="J270" s="7"/>
      <c r="K270" s="7"/>
      <c r="L270" s="7">
        <f t="shared" si="33"/>
        <v>-29.5</v>
      </c>
      <c r="M270" s="7">
        <f t="shared" si="35"/>
        <v>0</v>
      </c>
    </row>
    <row r="271" spans="1:13" s="2" customFormat="1" ht="31.5" hidden="1">
      <c r="A271" s="79">
        <v>978</v>
      </c>
      <c r="B271" s="76" t="s">
        <v>114</v>
      </c>
      <c r="C271" s="37" t="s">
        <v>16</v>
      </c>
      <c r="D271" s="49" t="s">
        <v>17</v>
      </c>
      <c r="E271" s="9">
        <v>0</v>
      </c>
      <c r="F271" s="9">
        <v>0</v>
      </c>
      <c r="G271" s="9">
        <v>0</v>
      </c>
      <c r="H271" s="4">
        <v>0</v>
      </c>
      <c r="I271" s="9">
        <f t="shared" si="26"/>
        <v>0</v>
      </c>
      <c r="J271" s="7"/>
      <c r="K271" s="7"/>
      <c r="L271" s="4">
        <f t="shared" si="33"/>
        <v>0</v>
      </c>
      <c r="M271" s="4"/>
    </row>
    <row r="272" spans="1:13" s="2" customFormat="1" ht="15.75" hidden="1">
      <c r="A272" s="80"/>
      <c r="B272" s="77"/>
      <c r="C272" s="37" t="s">
        <v>22</v>
      </c>
      <c r="D272" s="49" t="s">
        <v>23</v>
      </c>
      <c r="E272" s="9">
        <v>0</v>
      </c>
      <c r="F272" s="9">
        <v>0</v>
      </c>
      <c r="G272" s="9">
        <v>0</v>
      </c>
      <c r="H272" s="9">
        <v>0</v>
      </c>
      <c r="I272" s="9">
        <f t="shared" si="26"/>
        <v>0</v>
      </c>
      <c r="J272" s="4"/>
      <c r="K272" s="7"/>
      <c r="L272" s="4">
        <f t="shared" si="33"/>
        <v>0</v>
      </c>
      <c r="M272" s="4"/>
    </row>
    <row r="273" spans="1:13" s="2" customFormat="1" ht="15.75" hidden="1">
      <c r="A273" s="80"/>
      <c r="B273" s="77"/>
      <c r="C273" s="37" t="s">
        <v>24</v>
      </c>
      <c r="D273" s="49" t="s">
        <v>25</v>
      </c>
      <c r="E273" s="4">
        <v>0</v>
      </c>
      <c r="F273" s="4">
        <v>0</v>
      </c>
      <c r="G273" s="4"/>
      <c r="H273" s="4">
        <v>0</v>
      </c>
      <c r="I273" s="7">
        <f t="shared" si="26"/>
        <v>0</v>
      </c>
      <c r="J273" s="4"/>
      <c r="K273" s="4"/>
      <c r="L273" s="4">
        <f t="shared" si="33"/>
        <v>0</v>
      </c>
      <c r="M273" s="4" t="e">
        <f t="shared" si="35"/>
        <v>#DIV/0!</v>
      </c>
    </row>
    <row r="274" spans="1:13" s="2" customFormat="1" ht="15.75" hidden="1">
      <c r="A274" s="80"/>
      <c r="B274" s="77"/>
      <c r="C274" s="37"/>
      <c r="D274" s="50" t="s">
        <v>37</v>
      </c>
      <c r="E274" s="7">
        <f>SUM(E272:E273)</f>
        <v>0</v>
      </c>
      <c r="F274" s="7">
        <f>SUM(F272:F273)</f>
        <v>0</v>
      </c>
      <c r="G274" s="7">
        <f>SUM(G272:G273)</f>
        <v>0</v>
      </c>
      <c r="H274" s="7">
        <f>SUM(H271:H273)</f>
        <v>0</v>
      </c>
      <c r="I274" s="7">
        <f t="shared" si="26"/>
        <v>0</v>
      </c>
      <c r="J274" s="4"/>
      <c r="K274" s="7"/>
      <c r="L274" s="7">
        <f t="shared" si="33"/>
        <v>0</v>
      </c>
      <c r="M274" s="7" t="e">
        <f t="shared" si="35"/>
        <v>#DIV/0!</v>
      </c>
    </row>
    <row r="275" spans="1:13" s="2" customFormat="1" ht="15.75" hidden="1">
      <c r="A275" s="80"/>
      <c r="B275" s="77"/>
      <c r="C275" s="37" t="s">
        <v>20</v>
      </c>
      <c r="D275" s="49" t="s">
        <v>21</v>
      </c>
      <c r="E275" s="4">
        <v>0</v>
      </c>
      <c r="F275" s="4"/>
      <c r="G275" s="4"/>
      <c r="H275" s="4">
        <v>0</v>
      </c>
      <c r="I275" s="7">
        <f t="shared" si="26"/>
        <v>0</v>
      </c>
      <c r="J275" s="4"/>
      <c r="K275" s="7"/>
      <c r="L275" s="7">
        <f t="shared" si="33"/>
        <v>0</v>
      </c>
      <c r="M275" s="4"/>
    </row>
    <row r="276" spans="1:13" s="2" customFormat="1" ht="15.75" hidden="1">
      <c r="A276" s="80"/>
      <c r="B276" s="77"/>
      <c r="C276" s="39"/>
      <c r="D276" s="50" t="s">
        <v>42</v>
      </c>
      <c r="E276" s="7">
        <f>SUM(E275)</f>
        <v>0</v>
      </c>
      <c r="F276" s="7">
        <f>SUM(F275)</f>
        <v>0</v>
      </c>
      <c r="G276" s="7">
        <f>SUM(G275)</f>
        <v>0</v>
      </c>
      <c r="H276" s="7">
        <f>SUM(H275)</f>
        <v>0</v>
      </c>
      <c r="I276" s="7">
        <f aca="true" t="shared" si="36" ref="I276:I313">H276-G276</f>
        <v>0</v>
      </c>
      <c r="J276" s="4"/>
      <c r="K276" s="7"/>
      <c r="L276" s="7">
        <f t="shared" si="33"/>
        <v>0</v>
      </c>
      <c r="M276" s="4"/>
    </row>
    <row r="277" spans="1:13" s="2" customFormat="1" ht="15.75" hidden="1">
      <c r="A277" s="81"/>
      <c r="B277" s="78"/>
      <c r="C277" s="39"/>
      <c r="D277" s="50" t="s">
        <v>32</v>
      </c>
      <c r="E277" s="7">
        <f>E274+E276</f>
        <v>0</v>
      </c>
      <c r="F277" s="7">
        <f>F274+F276</f>
        <v>0</v>
      </c>
      <c r="G277" s="7">
        <f>G274+G276</f>
        <v>0</v>
      </c>
      <c r="H277" s="7">
        <f>H274+H276</f>
        <v>0</v>
      </c>
      <c r="I277" s="7">
        <f t="shared" si="36"/>
        <v>0</v>
      </c>
      <c r="J277" s="4"/>
      <c r="K277" s="4"/>
      <c r="L277" s="7">
        <f t="shared" si="33"/>
        <v>0</v>
      </c>
      <c r="M277" s="7" t="e">
        <f t="shared" si="35"/>
        <v>#DIV/0!</v>
      </c>
    </row>
    <row r="278" spans="1:13" s="2" customFormat="1" ht="31.5">
      <c r="A278" s="75">
        <v>985</v>
      </c>
      <c r="B278" s="66" t="s">
        <v>115</v>
      </c>
      <c r="C278" s="37" t="s">
        <v>16</v>
      </c>
      <c r="D278" s="49" t="s">
        <v>17</v>
      </c>
      <c r="E278" s="4">
        <v>0</v>
      </c>
      <c r="F278" s="4">
        <v>0</v>
      </c>
      <c r="G278" s="4">
        <v>0</v>
      </c>
      <c r="H278" s="4">
        <v>14.8</v>
      </c>
      <c r="I278" s="4">
        <f t="shared" si="36"/>
        <v>14.8</v>
      </c>
      <c r="J278" s="4"/>
      <c r="K278" s="4"/>
      <c r="L278" s="4">
        <f t="shared" si="33"/>
        <v>14.8</v>
      </c>
      <c r="M278" s="4"/>
    </row>
    <row r="279" spans="1:13" s="2" customFormat="1" ht="15.75">
      <c r="A279" s="75"/>
      <c r="B279" s="66"/>
      <c r="C279" s="37" t="s">
        <v>20</v>
      </c>
      <c r="D279" s="49" t="s">
        <v>21</v>
      </c>
      <c r="E279" s="4">
        <v>3.1</v>
      </c>
      <c r="F279" s="4">
        <v>0</v>
      </c>
      <c r="G279" s="4">
        <v>0</v>
      </c>
      <c r="H279" s="4">
        <v>0</v>
      </c>
      <c r="I279" s="4">
        <f t="shared" si="36"/>
        <v>0</v>
      </c>
      <c r="J279" s="4"/>
      <c r="K279" s="4"/>
      <c r="L279" s="4">
        <f t="shared" si="33"/>
        <v>-3.1</v>
      </c>
      <c r="M279" s="4">
        <f t="shared" si="35"/>
        <v>0</v>
      </c>
    </row>
    <row r="280" spans="1:13" s="2" customFormat="1" ht="17.25" customHeight="1">
      <c r="A280" s="75"/>
      <c r="B280" s="66"/>
      <c r="C280" s="37" t="s">
        <v>22</v>
      </c>
      <c r="D280" s="49" t="s">
        <v>23</v>
      </c>
      <c r="E280" s="4">
        <v>0</v>
      </c>
      <c r="F280" s="4">
        <v>0</v>
      </c>
      <c r="G280" s="4"/>
      <c r="H280" s="4">
        <v>-18.3</v>
      </c>
      <c r="I280" s="4">
        <f t="shared" si="36"/>
        <v>-18.3</v>
      </c>
      <c r="J280" s="4"/>
      <c r="K280" s="4"/>
      <c r="L280" s="4">
        <f>H280-E280</f>
        <v>-18.3</v>
      </c>
      <c r="M280" s="4"/>
    </row>
    <row r="281" spans="1:13" s="2" customFormat="1" ht="15.75" hidden="1">
      <c r="A281" s="75"/>
      <c r="B281" s="66"/>
      <c r="C281" s="37" t="s">
        <v>28</v>
      </c>
      <c r="D281" s="49" t="s">
        <v>29</v>
      </c>
      <c r="E281" s="4">
        <v>0</v>
      </c>
      <c r="F281" s="4">
        <v>0</v>
      </c>
      <c r="G281" s="4">
        <v>0</v>
      </c>
      <c r="H281" s="4">
        <v>0</v>
      </c>
      <c r="I281" s="4">
        <f t="shared" si="36"/>
        <v>0</v>
      </c>
      <c r="J281" s="4"/>
      <c r="K281" s="4"/>
      <c r="L281" s="4">
        <f>H281-E281</f>
        <v>0</v>
      </c>
      <c r="M281" s="4"/>
    </row>
    <row r="282" spans="1:13" s="2" customFormat="1" ht="17.25" customHeight="1">
      <c r="A282" s="75"/>
      <c r="B282" s="66"/>
      <c r="C282" s="40"/>
      <c r="D282" s="50" t="s">
        <v>32</v>
      </c>
      <c r="E282" s="7">
        <f>SUM(E278:E281)</f>
        <v>3.1</v>
      </c>
      <c r="F282" s="7">
        <f>SUM(F278:F281)</f>
        <v>0</v>
      </c>
      <c r="G282" s="7">
        <f>SUM(G278:G281)</f>
        <v>0</v>
      </c>
      <c r="H282" s="7">
        <f>SUM(H278:H281)</f>
        <v>-3.5</v>
      </c>
      <c r="I282" s="7">
        <f t="shared" si="36"/>
        <v>-3.5</v>
      </c>
      <c r="J282" s="7"/>
      <c r="K282" s="7"/>
      <c r="L282" s="7">
        <f t="shared" si="33"/>
        <v>-6.6</v>
      </c>
      <c r="M282" s="7">
        <f t="shared" si="35"/>
        <v>-112.9032258064516</v>
      </c>
    </row>
    <row r="283" spans="1:13" s="2" customFormat="1" ht="110.25" hidden="1">
      <c r="A283" s="66" t="s">
        <v>116</v>
      </c>
      <c r="B283" s="66" t="s">
        <v>117</v>
      </c>
      <c r="C283" s="37" t="s">
        <v>63</v>
      </c>
      <c r="D283" s="49" t="s">
        <v>64</v>
      </c>
      <c r="E283" s="9"/>
      <c r="F283" s="9">
        <v>0</v>
      </c>
      <c r="G283" s="9">
        <v>0</v>
      </c>
      <c r="H283" s="4">
        <v>0</v>
      </c>
      <c r="I283" s="4">
        <f t="shared" si="36"/>
        <v>0</v>
      </c>
      <c r="J283" s="4"/>
      <c r="K283" s="4"/>
      <c r="L283" s="4">
        <f t="shared" si="33"/>
        <v>0</v>
      </c>
      <c r="M283" s="4"/>
    </row>
    <row r="284" spans="1:13" s="2" customFormat="1" ht="94.5">
      <c r="A284" s="66"/>
      <c r="B284" s="66"/>
      <c r="C284" s="38" t="s">
        <v>14</v>
      </c>
      <c r="D284" s="49" t="s">
        <v>15</v>
      </c>
      <c r="E284" s="4">
        <v>4400</v>
      </c>
      <c r="F284" s="4">
        <v>59175.1</v>
      </c>
      <c r="G284" s="4">
        <v>4600</v>
      </c>
      <c r="H284" s="4">
        <v>3436.2</v>
      </c>
      <c r="I284" s="4">
        <f t="shared" si="36"/>
        <v>-1163.8000000000002</v>
      </c>
      <c r="J284" s="4">
        <f>H284/G284*100</f>
        <v>74.7</v>
      </c>
      <c r="K284" s="4">
        <f>H284/F284*100</f>
        <v>5.806834293478169</v>
      </c>
      <c r="L284" s="4">
        <f t="shared" si="33"/>
        <v>-963.8000000000002</v>
      </c>
      <c r="M284" s="4">
        <f aca="true" t="shared" si="37" ref="M284:M291">H284/E284*100</f>
        <v>78.09545454545454</v>
      </c>
    </row>
    <row r="285" spans="1:13" s="2" customFormat="1" ht="31.5">
      <c r="A285" s="66"/>
      <c r="B285" s="66"/>
      <c r="C285" s="37" t="s">
        <v>16</v>
      </c>
      <c r="D285" s="49" t="s">
        <v>17</v>
      </c>
      <c r="E285" s="4">
        <v>12.5</v>
      </c>
      <c r="F285" s="4">
        <v>0</v>
      </c>
      <c r="G285" s="4">
        <v>0</v>
      </c>
      <c r="H285" s="4">
        <v>91.8</v>
      </c>
      <c r="I285" s="4">
        <f t="shared" si="36"/>
        <v>91.8</v>
      </c>
      <c r="J285" s="4"/>
      <c r="K285" s="4"/>
      <c r="L285" s="4">
        <f t="shared" si="33"/>
        <v>79.3</v>
      </c>
      <c r="M285" s="4">
        <f t="shared" si="37"/>
        <v>734.4</v>
      </c>
    </row>
    <row r="286" spans="1:13" s="2" customFormat="1" ht="31.5" hidden="1">
      <c r="A286" s="66"/>
      <c r="B286" s="66"/>
      <c r="C286" s="37" t="s">
        <v>118</v>
      </c>
      <c r="D286" s="49" t="s">
        <v>119</v>
      </c>
      <c r="E286" s="4">
        <v>0</v>
      </c>
      <c r="F286" s="4">
        <v>0</v>
      </c>
      <c r="G286" s="4">
        <v>0</v>
      </c>
      <c r="H286" s="4">
        <v>0</v>
      </c>
      <c r="I286" s="4">
        <f t="shared" si="36"/>
        <v>0</v>
      </c>
      <c r="J286" s="4"/>
      <c r="K286" s="4"/>
      <c r="L286" s="4">
        <f t="shared" si="33"/>
        <v>0</v>
      </c>
      <c r="M286" s="4" t="e">
        <f t="shared" si="37"/>
        <v>#DIV/0!</v>
      </c>
    </row>
    <row r="287" spans="1:13" s="2" customFormat="1" ht="15.75">
      <c r="A287" s="66"/>
      <c r="B287" s="66"/>
      <c r="C287" s="37" t="s">
        <v>20</v>
      </c>
      <c r="D287" s="49" t="s">
        <v>21</v>
      </c>
      <c r="E287" s="4">
        <v>36.9</v>
      </c>
      <c r="F287" s="4">
        <v>0</v>
      </c>
      <c r="G287" s="4">
        <v>0</v>
      </c>
      <c r="H287" s="4">
        <v>43.8</v>
      </c>
      <c r="I287" s="4">
        <f t="shared" si="36"/>
        <v>43.8</v>
      </c>
      <c r="J287" s="4"/>
      <c r="K287" s="4"/>
      <c r="L287" s="4">
        <f t="shared" si="33"/>
        <v>6.899999999999999</v>
      </c>
      <c r="M287" s="4">
        <f t="shared" si="37"/>
        <v>118.69918699186992</v>
      </c>
    </row>
    <row r="288" spans="1:13" s="2" customFormat="1" ht="15.75">
      <c r="A288" s="66"/>
      <c r="B288" s="66"/>
      <c r="C288" s="37" t="s">
        <v>22</v>
      </c>
      <c r="D288" s="49" t="s">
        <v>23</v>
      </c>
      <c r="E288" s="4">
        <v>0.5</v>
      </c>
      <c r="F288" s="4">
        <v>0</v>
      </c>
      <c r="G288" s="4">
        <v>0</v>
      </c>
      <c r="H288" s="4">
        <v>4.9</v>
      </c>
      <c r="I288" s="4">
        <f t="shared" si="36"/>
        <v>4.9</v>
      </c>
      <c r="J288" s="4"/>
      <c r="K288" s="4"/>
      <c r="L288" s="4">
        <f t="shared" si="33"/>
        <v>4.4</v>
      </c>
      <c r="M288" s="4">
        <f t="shared" si="37"/>
        <v>980.0000000000001</v>
      </c>
    </row>
    <row r="289" spans="1:13" s="2" customFormat="1" ht="31.5">
      <c r="A289" s="66"/>
      <c r="B289" s="66"/>
      <c r="C289" s="37" t="s">
        <v>26</v>
      </c>
      <c r="D289" s="49" t="s">
        <v>27</v>
      </c>
      <c r="E289" s="3">
        <v>0</v>
      </c>
      <c r="F289" s="3">
        <v>1025686.9</v>
      </c>
      <c r="G289" s="3">
        <v>0</v>
      </c>
      <c r="H289" s="3">
        <v>0</v>
      </c>
      <c r="I289" s="3">
        <f t="shared" si="36"/>
        <v>0</v>
      </c>
      <c r="J289" s="3"/>
      <c r="K289" s="3">
        <f>H289/F289*100</f>
        <v>0</v>
      </c>
      <c r="L289" s="3">
        <f t="shared" si="33"/>
        <v>0</v>
      </c>
      <c r="M289" s="4"/>
    </row>
    <row r="290" spans="1:13" s="2" customFormat="1" ht="31.5">
      <c r="A290" s="66"/>
      <c r="B290" s="66"/>
      <c r="C290" s="37" t="s">
        <v>47</v>
      </c>
      <c r="D290" s="49" t="s">
        <v>48</v>
      </c>
      <c r="E290" s="4">
        <v>8.5</v>
      </c>
      <c r="F290" s="4">
        <v>305659.2</v>
      </c>
      <c r="G290" s="4">
        <v>0</v>
      </c>
      <c r="H290" s="4">
        <v>0</v>
      </c>
      <c r="I290" s="4">
        <f t="shared" si="36"/>
        <v>0</v>
      </c>
      <c r="J290" s="4"/>
      <c r="K290" s="4">
        <f>H290/F290*100</f>
        <v>0</v>
      </c>
      <c r="L290" s="4">
        <f t="shared" si="33"/>
        <v>-8.5</v>
      </c>
      <c r="M290" s="4">
        <f t="shared" si="37"/>
        <v>0</v>
      </c>
    </row>
    <row r="291" spans="1:13" s="2" customFormat="1" ht="15.75" hidden="1">
      <c r="A291" s="66"/>
      <c r="B291" s="66"/>
      <c r="C291" s="37" t="s">
        <v>28</v>
      </c>
      <c r="D291" s="49" t="s">
        <v>29</v>
      </c>
      <c r="E291" s="4">
        <v>0</v>
      </c>
      <c r="F291" s="4">
        <v>0</v>
      </c>
      <c r="G291" s="4">
        <v>0</v>
      </c>
      <c r="H291" s="4">
        <v>0</v>
      </c>
      <c r="I291" s="4">
        <f t="shared" si="36"/>
        <v>0</v>
      </c>
      <c r="J291" s="4"/>
      <c r="K291" s="4"/>
      <c r="L291" s="4">
        <f t="shared" si="33"/>
        <v>0</v>
      </c>
      <c r="M291" s="4" t="e">
        <f t="shared" si="37"/>
        <v>#DIV/0!</v>
      </c>
    </row>
    <row r="292" spans="1:13" s="2" customFormat="1" ht="47.25">
      <c r="A292" s="66"/>
      <c r="B292" s="66"/>
      <c r="C292" s="37" t="s">
        <v>30</v>
      </c>
      <c r="D292" s="49" t="s">
        <v>31</v>
      </c>
      <c r="E292" s="4">
        <v>-41992.7</v>
      </c>
      <c r="F292" s="4">
        <v>0</v>
      </c>
      <c r="G292" s="4">
        <v>0</v>
      </c>
      <c r="H292" s="4">
        <v>-73485.6</v>
      </c>
      <c r="I292" s="4">
        <f t="shared" si="36"/>
        <v>-73485.6</v>
      </c>
      <c r="J292" s="4"/>
      <c r="K292" s="4"/>
      <c r="L292" s="4">
        <f t="shared" si="33"/>
        <v>-31492.90000000001</v>
      </c>
      <c r="M292" s="4">
        <f>H292/E292*100</f>
        <v>174.99613027978677</v>
      </c>
    </row>
    <row r="293" spans="1:13" s="2" customFormat="1" ht="17.25" customHeight="1">
      <c r="A293" s="66"/>
      <c r="B293" s="66"/>
      <c r="C293" s="40"/>
      <c r="D293" s="50" t="s">
        <v>32</v>
      </c>
      <c r="E293" s="7">
        <f>SUM(E283:E292)</f>
        <v>-37534.299999999996</v>
      </c>
      <c r="F293" s="7">
        <f>SUM(F284:F292)</f>
        <v>1390521.2</v>
      </c>
      <c r="G293" s="7">
        <f>SUM(G284:G292)</f>
        <v>4600</v>
      </c>
      <c r="H293" s="7">
        <f>SUM(H283:H292)</f>
        <v>-69908.90000000001</v>
      </c>
      <c r="I293" s="7">
        <f t="shared" si="36"/>
        <v>-74508.90000000001</v>
      </c>
      <c r="J293" s="7">
        <f>H293/G293*100</f>
        <v>-1519.758695652174</v>
      </c>
      <c r="K293" s="7">
        <f>H293/F293*100</f>
        <v>-5.027532122487598</v>
      </c>
      <c r="L293" s="7">
        <f t="shared" si="33"/>
        <v>-32374.600000000013</v>
      </c>
      <c r="M293" s="7">
        <f>H293/E293*100</f>
        <v>186.25337358096465</v>
      </c>
    </row>
    <row r="294" spans="1:13" ht="63" customHeight="1">
      <c r="A294" s="66" t="s">
        <v>120</v>
      </c>
      <c r="B294" s="66" t="s">
        <v>121</v>
      </c>
      <c r="C294" s="38" t="s">
        <v>122</v>
      </c>
      <c r="D294" s="48" t="s">
        <v>123</v>
      </c>
      <c r="E294" s="3">
        <v>6946.1</v>
      </c>
      <c r="F294" s="3">
        <v>442688.4</v>
      </c>
      <c r="G294" s="3">
        <v>4000</v>
      </c>
      <c r="H294" s="3">
        <v>5869.5</v>
      </c>
      <c r="I294" s="3">
        <f t="shared" si="36"/>
        <v>1869.5</v>
      </c>
      <c r="J294" s="3">
        <f>H294/G294*100</f>
        <v>146.7375</v>
      </c>
      <c r="K294" s="3">
        <f>H294/F294*100</f>
        <v>1.3258761693326502</v>
      </c>
      <c r="L294" s="3">
        <f t="shared" si="33"/>
        <v>-1076.6000000000004</v>
      </c>
      <c r="M294" s="3">
        <f>H294/E294*100</f>
        <v>84.50065504383755</v>
      </c>
    </row>
    <row r="295" spans="1:13" ht="31.5">
      <c r="A295" s="66"/>
      <c r="B295" s="66"/>
      <c r="C295" s="37" t="s">
        <v>124</v>
      </c>
      <c r="D295" s="48" t="s">
        <v>125</v>
      </c>
      <c r="E295" s="3">
        <v>406.9</v>
      </c>
      <c r="F295" s="3">
        <v>60296.9</v>
      </c>
      <c r="G295" s="3">
        <v>300</v>
      </c>
      <c r="H295" s="3">
        <v>479.4</v>
      </c>
      <c r="I295" s="3">
        <f t="shared" si="36"/>
        <v>179.39999999999998</v>
      </c>
      <c r="J295" s="3">
        <f>(I295+19100)/19100*100</f>
        <v>100.93926701570682</v>
      </c>
      <c r="K295" s="3">
        <f>H295/F295*100</f>
        <v>0.7950657496488209</v>
      </c>
      <c r="L295" s="3">
        <f t="shared" si="33"/>
        <v>72.5</v>
      </c>
      <c r="M295" s="3">
        <f>H295/E295*100</f>
        <v>117.81764561317276</v>
      </c>
    </row>
    <row r="296" spans="1:13" ht="141.75">
      <c r="A296" s="66"/>
      <c r="B296" s="66"/>
      <c r="C296" s="37" t="s">
        <v>86</v>
      </c>
      <c r="D296" s="48" t="s">
        <v>87</v>
      </c>
      <c r="E296" s="3">
        <v>6.4</v>
      </c>
      <c r="F296" s="3">
        <v>1508.6</v>
      </c>
      <c r="G296" s="3">
        <v>0</v>
      </c>
      <c r="H296" s="3">
        <v>509.5</v>
      </c>
      <c r="I296" s="3">
        <f t="shared" si="36"/>
        <v>509.5</v>
      </c>
      <c r="J296" s="3"/>
      <c r="K296" s="3">
        <f>H296/F296*100</f>
        <v>33.7730346016174</v>
      </c>
      <c r="L296" s="3">
        <f t="shared" si="33"/>
        <v>503.1</v>
      </c>
      <c r="M296" s="3">
        <f>H296/E296*100</f>
        <v>7960.9375</v>
      </c>
    </row>
    <row r="297" spans="1:13" ht="93" customHeight="1">
      <c r="A297" s="66"/>
      <c r="B297" s="66"/>
      <c r="C297" s="37" t="s">
        <v>63</v>
      </c>
      <c r="D297" s="52" t="s">
        <v>64</v>
      </c>
      <c r="E297" s="3">
        <v>0</v>
      </c>
      <c r="F297" s="3">
        <v>338.2</v>
      </c>
      <c r="G297" s="3">
        <v>0</v>
      </c>
      <c r="H297" s="3">
        <v>8.5</v>
      </c>
      <c r="I297" s="3">
        <f t="shared" si="36"/>
        <v>8.5</v>
      </c>
      <c r="J297" s="3"/>
      <c r="K297" s="3">
        <f>H297/F297*100</f>
        <v>2.5133057362507394</v>
      </c>
      <c r="L297" s="3">
        <f t="shared" si="33"/>
        <v>8.5</v>
      </c>
      <c r="M297" s="3"/>
    </row>
    <row r="298" spans="1:13" ht="31.5">
      <c r="A298" s="66"/>
      <c r="B298" s="66"/>
      <c r="C298" s="37" t="s">
        <v>16</v>
      </c>
      <c r="D298" s="49" t="s">
        <v>17</v>
      </c>
      <c r="E298" s="3">
        <v>0</v>
      </c>
      <c r="F298" s="3">
        <v>0</v>
      </c>
      <c r="G298" s="3">
        <v>0</v>
      </c>
      <c r="H298" s="3">
        <v>14.5</v>
      </c>
      <c r="I298" s="3">
        <f t="shared" si="36"/>
        <v>14.5</v>
      </c>
      <c r="J298" s="3"/>
      <c r="K298" s="3"/>
      <c r="L298" s="3">
        <f t="shared" si="33"/>
        <v>14.5</v>
      </c>
      <c r="M298" s="3"/>
    </row>
    <row r="299" spans="1:13" ht="55.5" customHeight="1">
      <c r="A299" s="66"/>
      <c r="B299" s="66"/>
      <c r="C299" s="38" t="s">
        <v>126</v>
      </c>
      <c r="D299" s="48" t="s">
        <v>127</v>
      </c>
      <c r="E299" s="3">
        <v>798.7</v>
      </c>
      <c r="F299" s="3">
        <v>110724.7</v>
      </c>
      <c r="G299" s="3">
        <v>500</v>
      </c>
      <c r="H299" s="3">
        <v>7049.5</v>
      </c>
      <c r="I299" s="3">
        <f t="shared" si="36"/>
        <v>6549.5</v>
      </c>
      <c r="J299" s="3">
        <f>H299/G299*100</f>
        <v>1409.9</v>
      </c>
      <c r="K299" s="3">
        <f>H299/F299*100</f>
        <v>6.366691442830732</v>
      </c>
      <c r="L299" s="3">
        <f t="shared" si="33"/>
        <v>6250.8</v>
      </c>
      <c r="M299" s="3">
        <f>H299/E299*100</f>
        <v>882.6217603605859</v>
      </c>
    </row>
    <row r="300" spans="1:13" ht="63">
      <c r="A300" s="66"/>
      <c r="B300" s="66"/>
      <c r="C300" s="38" t="s">
        <v>128</v>
      </c>
      <c r="D300" s="48" t="s">
        <v>129</v>
      </c>
      <c r="E300" s="3">
        <v>0</v>
      </c>
      <c r="F300" s="3">
        <v>0</v>
      </c>
      <c r="G300" s="3">
        <v>0</v>
      </c>
      <c r="H300" s="3">
        <v>13472.1</v>
      </c>
      <c r="I300" s="3">
        <f t="shared" si="36"/>
        <v>13472.1</v>
      </c>
      <c r="J300" s="3"/>
      <c r="K300" s="3"/>
      <c r="L300" s="3">
        <f t="shared" si="33"/>
        <v>13472.1</v>
      </c>
      <c r="M300" s="3"/>
    </row>
    <row r="301" spans="1:13" ht="94.5">
      <c r="A301" s="66"/>
      <c r="B301" s="66"/>
      <c r="C301" s="38" t="s">
        <v>130</v>
      </c>
      <c r="D301" s="48" t="s">
        <v>131</v>
      </c>
      <c r="E301" s="3">
        <v>1425.1</v>
      </c>
      <c r="F301" s="3">
        <v>35860</v>
      </c>
      <c r="G301" s="3">
        <v>700</v>
      </c>
      <c r="H301" s="3">
        <v>8450.1</v>
      </c>
      <c r="I301" s="3">
        <f t="shared" si="36"/>
        <v>7750.1</v>
      </c>
      <c r="J301" s="3">
        <f>H301/G301*100</f>
        <v>1207.1571428571428</v>
      </c>
      <c r="K301" s="3">
        <f>H301/F301*100</f>
        <v>23.56413831567206</v>
      </c>
      <c r="L301" s="3">
        <f t="shared" si="33"/>
        <v>7025</v>
      </c>
      <c r="M301" s="3">
        <f>H301/E301*100</f>
        <v>592.9478633078381</v>
      </c>
    </row>
    <row r="302" spans="1:13" ht="15.75">
      <c r="A302" s="66"/>
      <c r="B302" s="66"/>
      <c r="C302" s="37" t="s">
        <v>20</v>
      </c>
      <c r="D302" s="49" t="s">
        <v>21</v>
      </c>
      <c r="E302" s="3">
        <v>0</v>
      </c>
      <c r="F302" s="3">
        <v>19246.1</v>
      </c>
      <c r="G302" s="3">
        <v>900.1</v>
      </c>
      <c r="H302" s="3">
        <v>488.2</v>
      </c>
      <c r="I302" s="3">
        <f t="shared" si="36"/>
        <v>-411.90000000000003</v>
      </c>
      <c r="J302" s="3">
        <f>H302/G302*100</f>
        <v>54.23841795356071</v>
      </c>
      <c r="K302" s="3">
        <f>H302/F302*100</f>
        <v>2.536617808283237</v>
      </c>
      <c r="L302" s="3">
        <f t="shared" si="33"/>
        <v>488.2</v>
      </c>
      <c r="M302" s="3"/>
    </row>
    <row r="303" spans="1:13" ht="15.75">
      <c r="A303" s="66"/>
      <c r="B303" s="66"/>
      <c r="C303" s="37" t="s">
        <v>22</v>
      </c>
      <c r="D303" s="49" t="s">
        <v>23</v>
      </c>
      <c r="E303" s="3">
        <v>-38.4</v>
      </c>
      <c r="F303" s="3">
        <v>0</v>
      </c>
      <c r="G303" s="3">
        <v>0</v>
      </c>
      <c r="H303" s="3">
        <v>140.2</v>
      </c>
      <c r="I303" s="3">
        <f t="shared" si="36"/>
        <v>140.2</v>
      </c>
      <c r="J303" s="3"/>
      <c r="K303" s="3"/>
      <c r="L303" s="3">
        <f t="shared" si="33"/>
        <v>178.6</v>
      </c>
      <c r="M303" s="3">
        <f>H303/E303*100</f>
        <v>-365.10416666666663</v>
      </c>
    </row>
    <row r="304" spans="1:13" ht="15.75">
      <c r="A304" s="66"/>
      <c r="B304" s="66"/>
      <c r="C304" s="37" t="s">
        <v>24</v>
      </c>
      <c r="D304" s="49" t="s">
        <v>25</v>
      </c>
      <c r="E304" s="3">
        <v>0</v>
      </c>
      <c r="F304" s="3">
        <v>0</v>
      </c>
      <c r="G304" s="3">
        <v>0</v>
      </c>
      <c r="H304" s="3">
        <v>804.5</v>
      </c>
      <c r="I304" s="3">
        <f t="shared" si="36"/>
        <v>804.5</v>
      </c>
      <c r="J304" s="3"/>
      <c r="K304" s="3"/>
      <c r="L304" s="3">
        <f t="shared" si="33"/>
        <v>804.5</v>
      </c>
      <c r="M304" s="3"/>
    </row>
    <row r="305" spans="1:13" ht="31.5">
      <c r="A305" s="66"/>
      <c r="B305" s="66"/>
      <c r="C305" s="37" t="s">
        <v>26</v>
      </c>
      <c r="D305" s="49" t="s">
        <v>27</v>
      </c>
      <c r="E305" s="3">
        <v>0</v>
      </c>
      <c r="F305" s="3">
        <v>212800</v>
      </c>
      <c r="G305" s="3">
        <v>0</v>
      </c>
      <c r="H305" s="3">
        <v>0</v>
      </c>
      <c r="I305" s="3">
        <f t="shared" si="36"/>
        <v>0</v>
      </c>
      <c r="J305" s="3"/>
      <c r="K305" s="3">
        <f>H305/F305*100</f>
        <v>0</v>
      </c>
      <c r="L305" s="3">
        <f t="shared" si="33"/>
        <v>0</v>
      </c>
      <c r="M305" s="3"/>
    </row>
    <row r="306" spans="1:13" ht="47.25">
      <c r="A306" s="66"/>
      <c r="B306" s="66"/>
      <c r="C306" s="37" t="s">
        <v>30</v>
      </c>
      <c r="D306" s="49" t="s">
        <v>31</v>
      </c>
      <c r="E306" s="3">
        <v>0</v>
      </c>
      <c r="F306" s="3">
        <v>0</v>
      </c>
      <c r="G306" s="3">
        <v>0</v>
      </c>
      <c r="H306" s="3">
        <v>-212800</v>
      </c>
      <c r="I306" s="3">
        <f t="shared" si="36"/>
        <v>-212800</v>
      </c>
      <c r="J306" s="3"/>
      <c r="K306" s="3"/>
      <c r="L306" s="3">
        <f t="shared" si="33"/>
        <v>-212800</v>
      </c>
      <c r="M306" s="3"/>
    </row>
    <row r="307" spans="1:13" s="2" customFormat="1" ht="15.75">
      <c r="A307" s="66"/>
      <c r="B307" s="66"/>
      <c r="C307" s="39"/>
      <c r="D307" s="50" t="s">
        <v>37</v>
      </c>
      <c r="E307" s="7">
        <f>SUM(E294:E306)</f>
        <v>9544.8</v>
      </c>
      <c r="F307" s="7">
        <f>SUM(F294:F306)</f>
        <v>883462.9</v>
      </c>
      <c r="G307" s="7">
        <f>SUM(G294:G306)</f>
        <v>6400.1</v>
      </c>
      <c r="H307" s="7">
        <f>SUM(H294:H306)</f>
        <v>-175514</v>
      </c>
      <c r="I307" s="7">
        <f t="shared" si="36"/>
        <v>-181914.1</v>
      </c>
      <c r="J307" s="7">
        <f>H307/G307*100</f>
        <v>-2742.363400571866</v>
      </c>
      <c r="K307" s="7">
        <f>H307/F307*100</f>
        <v>-19.866595416740193</v>
      </c>
      <c r="L307" s="7">
        <f t="shared" si="33"/>
        <v>-185058.8</v>
      </c>
      <c r="M307" s="7">
        <f aca="true" t="shared" si="38" ref="M307:M315">H307/E307*100</f>
        <v>-1838.8441874109465</v>
      </c>
    </row>
    <row r="308" spans="1:13" ht="15.75">
      <c r="A308" s="66"/>
      <c r="B308" s="66"/>
      <c r="C308" s="37" t="s">
        <v>132</v>
      </c>
      <c r="D308" s="49" t="s">
        <v>133</v>
      </c>
      <c r="E308" s="3">
        <v>12894.9</v>
      </c>
      <c r="F308" s="3">
        <v>875301.5</v>
      </c>
      <c r="G308" s="3">
        <v>18200</v>
      </c>
      <c r="H308" s="3">
        <v>14247.3</v>
      </c>
      <c r="I308" s="3">
        <f t="shared" si="36"/>
        <v>-3952.7000000000007</v>
      </c>
      <c r="J308" s="3">
        <f>H308/G308*100</f>
        <v>78.28186813186812</v>
      </c>
      <c r="K308" s="3">
        <f>H308/F308*100</f>
        <v>1.6277019975402758</v>
      </c>
      <c r="L308" s="3">
        <f t="shared" si="33"/>
        <v>1352.3999999999996</v>
      </c>
      <c r="M308" s="3">
        <f t="shared" si="38"/>
        <v>110.48786729637298</v>
      </c>
    </row>
    <row r="309" spans="1:13" ht="15.75">
      <c r="A309" s="66"/>
      <c r="B309" s="66"/>
      <c r="C309" s="37" t="s">
        <v>134</v>
      </c>
      <c r="D309" s="49" t="s">
        <v>135</v>
      </c>
      <c r="E309" s="3">
        <v>319299.1</v>
      </c>
      <c r="F309" s="3">
        <v>2634753.2</v>
      </c>
      <c r="G309" s="3">
        <v>318800</v>
      </c>
      <c r="H309" s="3">
        <v>330595.8</v>
      </c>
      <c r="I309" s="3">
        <f t="shared" si="36"/>
        <v>11795.799999999988</v>
      </c>
      <c r="J309" s="3">
        <f>H309/G309*100</f>
        <v>103.7000627352572</v>
      </c>
      <c r="K309" s="3">
        <f>H309/F309*100</f>
        <v>12.54750539822857</v>
      </c>
      <c r="L309" s="3">
        <f t="shared" si="33"/>
        <v>11296.700000000012</v>
      </c>
      <c r="M309" s="3">
        <f t="shared" si="38"/>
        <v>103.53796800554716</v>
      </c>
    </row>
    <row r="310" spans="1:13" ht="31.5" hidden="1">
      <c r="A310" s="66"/>
      <c r="B310" s="66"/>
      <c r="C310" s="37" t="s">
        <v>40</v>
      </c>
      <c r="D310" s="49" t="s">
        <v>41</v>
      </c>
      <c r="E310" s="4">
        <v>0</v>
      </c>
      <c r="F310" s="3"/>
      <c r="G310" s="3"/>
      <c r="H310" s="3"/>
      <c r="I310" s="3">
        <f t="shared" si="36"/>
        <v>0</v>
      </c>
      <c r="J310" s="3" t="e">
        <f>H310/G310*100</f>
        <v>#DIV/0!</v>
      </c>
      <c r="K310" s="3" t="e">
        <f>H310/F310*100</f>
        <v>#DIV/0!</v>
      </c>
      <c r="L310" s="3">
        <f t="shared" si="33"/>
        <v>0</v>
      </c>
      <c r="M310" s="3" t="e">
        <f t="shared" si="38"/>
        <v>#DIV/0!</v>
      </c>
    </row>
    <row r="311" spans="1:13" ht="15.75">
      <c r="A311" s="66"/>
      <c r="B311" s="66"/>
      <c r="C311" s="37" t="s">
        <v>20</v>
      </c>
      <c r="D311" s="49" t="s">
        <v>21</v>
      </c>
      <c r="E311" s="3">
        <v>54.9</v>
      </c>
      <c r="F311" s="3">
        <v>0</v>
      </c>
      <c r="G311" s="3">
        <v>0</v>
      </c>
      <c r="H311" s="3">
        <v>0</v>
      </c>
      <c r="I311" s="3">
        <f t="shared" si="36"/>
        <v>0</v>
      </c>
      <c r="J311" s="3"/>
      <c r="K311" s="3"/>
      <c r="L311" s="3">
        <f t="shared" si="33"/>
        <v>-54.9</v>
      </c>
      <c r="M311" s="3">
        <f t="shared" si="38"/>
        <v>0</v>
      </c>
    </row>
    <row r="312" spans="1:13" s="2" customFormat="1" ht="15.75">
      <c r="A312" s="66"/>
      <c r="B312" s="66"/>
      <c r="C312" s="39"/>
      <c r="D312" s="50" t="s">
        <v>42</v>
      </c>
      <c r="E312" s="7">
        <f>SUM(E308:E311)</f>
        <v>332248.9</v>
      </c>
      <c r="F312" s="7">
        <f>SUM(F308:F311)</f>
        <v>3510054.7</v>
      </c>
      <c r="G312" s="7">
        <f>SUM(G308:G311)</f>
        <v>337000</v>
      </c>
      <c r="H312" s="7">
        <f>SUM(H308:H311)</f>
        <v>344843.1</v>
      </c>
      <c r="I312" s="7">
        <f t="shared" si="36"/>
        <v>7843.099999999977</v>
      </c>
      <c r="J312" s="7">
        <f>H312/G312*100</f>
        <v>102.3273293768546</v>
      </c>
      <c r="K312" s="7">
        <f>H312/F312*100</f>
        <v>9.824436639121322</v>
      </c>
      <c r="L312" s="7">
        <f t="shared" si="33"/>
        <v>12594.199999999953</v>
      </c>
      <c r="M312" s="7">
        <f t="shared" si="38"/>
        <v>103.79059193273474</v>
      </c>
    </row>
    <row r="313" spans="1:13" s="2" customFormat="1" ht="15.75">
      <c r="A313" s="66"/>
      <c r="B313" s="66"/>
      <c r="C313" s="39"/>
      <c r="D313" s="50" t="s">
        <v>32</v>
      </c>
      <c r="E313" s="7">
        <f>E307+E312</f>
        <v>341793.7</v>
      </c>
      <c r="F313" s="7">
        <f>F307+F312</f>
        <v>4393517.600000001</v>
      </c>
      <c r="G313" s="7">
        <f>G307+G312</f>
        <v>343400.1</v>
      </c>
      <c r="H313" s="7">
        <f>H307+H312</f>
        <v>169329.09999999998</v>
      </c>
      <c r="I313" s="7">
        <f t="shared" si="36"/>
        <v>-174071</v>
      </c>
      <c r="J313" s="7">
        <f>H313/G313*100</f>
        <v>49.30956630472734</v>
      </c>
      <c r="K313" s="7">
        <f>H313/F313*100</f>
        <v>3.854066727762737</v>
      </c>
      <c r="L313" s="7">
        <f t="shared" si="33"/>
        <v>-172464.60000000003</v>
      </c>
      <c r="M313" s="7">
        <f t="shared" si="38"/>
        <v>49.541316882084125</v>
      </c>
    </row>
    <row r="314" spans="1:13" s="2" customFormat="1" ht="35.25" customHeight="1">
      <c r="A314" s="73"/>
      <c r="B314" s="66"/>
      <c r="C314" s="67"/>
      <c r="D314" s="61" t="s">
        <v>136</v>
      </c>
      <c r="E314" s="7">
        <f>E323+E334</f>
        <v>1119462.6765625</v>
      </c>
      <c r="F314" s="7">
        <f>F323+F334</f>
        <v>20903335.900000002</v>
      </c>
      <c r="G314" s="7">
        <f>G323+G334</f>
        <v>1249636.5</v>
      </c>
      <c r="H314" s="7">
        <f>H323+H334</f>
        <v>1275372.2</v>
      </c>
      <c r="I314" s="6">
        <f>H314-G314</f>
        <v>25735.699999999953</v>
      </c>
      <c r="J314" s="6">
        <f>H314/G314*100</f>
        <v>102.05945488948186</v>
      </c>
      <c r="K314" s="7">
        <f>H314/F314*100</f>
        <v>6.1012854890783235</v>
      </c>
      <c r="L314" s="7">
        <f>H314-E314</f>
        <v>155909.5234375</v>
      </c>
      <c r="M314" s="7">
        <f t="shared" si="38"/>
        <v>113.92717476890313</v>
      </c>
    </row>
    <row r="315" spans="1:13" s="2" customFormat="1" ht="20.25" customHeight="1">
      <c r="A315" s="73"/>
      <c r="B315" s="66"/>
      <c r="C315" s="67"/>
      <c r="D315" s="61" t="s">
        <v>137</v>
      </c>
      <c r="E315" s="6">
        <f>E18+E30+E39+E44+E60+E71+E83+E89+E98+E105+E113+E119+E126+E133+E139+E154+E162+E182+E197+E217+E230+E244+E253+E266+E270+E277+E282+E293+E313</f>
        <v>1759050.2765624996</v>
      </c>
      <c r="F315" s="6">
        <f>F18+F30+F39+F44+F60+F71+F83+F89+F98+F105+F113+F119+F126+F133+F139+F154+F162+F182+F197+F217+F230+F244+F253+F266+F270+F277+F282+F293+F313+F201</f>
        <v>37794831.699999996</v>
      </c>
      <c r="G315" s="6">
        <f>G18+G30+G39+G44+G60+G71+G83+G89+G98+G105+G113+G119+G126+G133+G139+G154+G162+G182+G197+G217+G230+G244+G253+G266+G270+G277+G282+G293+G313+G201</f>
        <v>1593018.9</v>
      </c>
      <c r="H315" s="6">
        <f>H18+H30+H39+H44+H60+H71+H83+H89+H98+H105+H113+H119+H126+H133+H139+H154+H162+H182+H197+H217+H230+H244+H253+H266+H270+H277+H282+H293+H313+H201</f>
        <v>955805.1</v>
      </c>
      <c r="I315" s="6">
        <f>H315-G315</f>
        <v>-637213.7999999999</v>
      </c>
      <c r="J315" s="20">
        <f>H315/G315*100</f>
        <v>59.99960829089975</v>
      </c>
      <c r="K315" s="6">
        <f>H315/F315*100</f>
        <v>2.5289306950399784</v>
      </c>
      <c r="L315" s="6">
        <f>H315-E315</f>
        <v>-803245.1765624996</v>
      </c>
      <c r="M315" s="6">
        <f t="shared" si="38"/>
        <v>54.33642873856994</v>
      </c>
    </row>
    <row r="316" spans="1:13" ht="15.75">
      <c r="A316" s="29"/>
      <c r="B316" s="29"/>
      <c r="C316" s="42"/>
      <c r="D316" s="53"/>
      <c r="E316" s="12"/>
      <c r="F316" s="12"/>
      <c r="G316" s="12"/>
      <c r="H316" s="12"/>
      <c r="I316" s="21"/>
      <c r="J316" s="12"/>
      <c r="K316" s="22"/>
      <c r="L316" s="22"/>
      <c r="M316" s="22"/>
    </row>
    <row r="317" spans="1:13" ht="15.75">
      <c r="A317" s="29"/>
      <c r="B317" s="29"/>
      <c r="C317" s="42"/>
      <c r="D317" s="54" t="s">
        <v>138</v>
      </c>
      <c r="E317" s="12"/>
      <c r="F317" s="12"/>
      <c r="G317" s="12"/>
      <c r="H317" s="12"/>
      <c r="I317" s="21"/>
      <c r="J317" s="12"/>
      <c r="K317" s="22"/>
      <c r="L317" s="22"/>
      <c r="M317" s="22"/>
    </row>
    <row r="318" spans="1:13" ht="15.75" hidden="1">
      <c r="A318" s="29"/>
      <c r="B318" s="29"/>
      <c r="C318" s="42"/>
      <c r="D318" s="55"/>
      <c r="E318" s="13">
        <f aca="true" t="shared" si="39" ref="E318:M318">E315-E365</f>
        <v>0</v>
      </c>
      <c r="F318" s="13">
        <f>F315-F365</f>
        <v>0</v>
      </c>
      <c r="G318" s="13">
        <f t="shared" si="39"/>
        <v>0</v>
      </c>
      <c r="H318" s="13">
        <f t="shared" si="39"/>
        <v>0</v>
      </c>
      <c r="I318" s="13">
        <f t="shared" si="39"/>
        <v>0</v>
      </c>
      <c r="J318" s="13">
        <f t="shared" si="39"/>
        <v>0</v>
      </c>
      <c r="K318" s="13">
        <f t="shared" si="39"/>
        <v>0</v>
      </c>
      <c r="L318" s="13">
        <f t="shared" si="39"/>
        <v>0</v>
      </c>
      <c r="M318" s="13">
        <f t="shared" si="39"/>
        <v>0</v>
      </c>
    </row>
    <row r="319" spans="1:13" ht="15.75" hidden="1">
      <c r="A319" s="68" t="s">
        <v>146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</row>
    <row r="320" spans="1:13" ht="15.75">
      <c r="A320" s="30"/>
      <c r="B320" s="14"/>
      <c r="C320" s="43"/>
      <c r="D320" s="56"/>
      <c r="E320" s="14"/>
      <c r="F320" s="14"/>
      <c r="G320" s="14"/>
      <c r="H320" s="23"/>
      <c r="I320" s="23"/>
      <c r="J320" s="23"/>
      <c r="M320" s="19" t="s">
        <v>1</v>
      </c>
    </row>
    <row r="321" spans="1:13" ht="43.5" customHeight="1">
      <c r="A321" s="69" t="s">
        <v>2</v>
      </c>
      <c r="B321" s="70" t="s">
        <v>3</v>
      </c>
      <c r="C321" s="70" t="s">
        <v>4</v>
      </c>
      <c r="D321" s="70" t="s">
        <v>5</v>
      </c>
      <c r="E321" s="71" t="s">
        <v>151</v>
      </c>
      <c r="F321" s="72" t="s">
        <v>147</v>
      </c>
      <c r="G321" s="74" t="s">
        <v>148</v>
      </c>
      <c r="H321" s="64" t="s">
        <v>152</v>
      </c>
      <c r="I321" s="64" t="s">
        <v>149</v>
      </c>
      <c r="J321" s="64" t="s">
        <v>153</v>
      </c>
      <c r="K321" s="64" t="s">
        <v>154</v>
      </c>
      <c r="L321" s="64" t="s">
        <v>155</v>
      </c>
      <c r="M321" s="64" t="s">
        <v>156</v>
      </c>
    </row>
    <row r="322" spans="1:13" ht="69.75" customHeight="1">
      <c r="A322" s="69"/>
      <c r="B322" s="70"/>
      <c r="C322" s="70"/>
      <c r="D322" s="70"/>
      <c r="E322" s="71"/>
      <c r="F322" s="72"/>
      <c r="G322" s="74"/>
      <c r="H322" s="64"/>
      <c r="I322" s="64"/>
      <c r="J322" s="64"/>
      <c r="K322" s="64"/>
      <c r="L322" s="64"/>
      <c r="M322" s="64"/>
    </row>
    <row r="323" spans="1:13" s="2" customFormat="1" ht="21" customHeight="1">
      <c r="A323" s="66"/>
      <c r="B323" s="66"/>
      <c r="C323" s="39"/>
      <c r="D323" s="50" t="s">
        <v>139</v>
      </c>
      <c r="E323" s="15">
        <f>SUM(E324:E333)</f>
        <v>1046117.0765625</v>
      </c>
      <c r="F323" s="15">
        <f>SUM(F324:F333)</f>
        <v>15690731.400000002</v>
      </c>
      <c r="G323" s="15">
        <f>SUM(G324:G333)</f>
        <v>1104918.7</v>
      </c>
      <c r="H323" s="15">
        <f>SUM(H324:H333)</f>
        <v>1122539.4</v>
      </c>
      <c r="I323" s="15">
        <f aca="true" t="shared" si="40" ref="I323:I365">H323-G323</f>
        <v>17620.699999999953</v>
      </c>
      <c r="J323" s="15">
        <f aca="true" t="shared" si="41" ref="J323:J332">H323/G323*100</f>
        <v>101.59475081741307</v>
      </c>
      <c r="K323" s="15">
        <f aca="true" t="shared" si="42" ref="K323:K332">H323/F323*100</f>
        <v>7.15415598791016</v>
      </c>
      <c r="L323" s="15">
        <f aca="true" t="shared" si="43" ref="L323:L365">H323-E323</f>
        <v>76422.32343749993</v>
      </c>
      <c r="M323" s="15">
        <f aca="true" t="shared" si="44" ref="M323:M332">H323/E323*100</f>
        <v>107.30533179791126</v>
      </c>
    </row>
    <row r="324" spans="1:13" ht="18" customHeight="1">
      <c r="A324" s="66"/>
      <c r="B324" s="66"/>
      <c r="C324" s="37" t="s">
        <v>97</v>
      </c>
      <c r="D324" s="49" t="s">
        <v>98</v>
      </c>
      <c r="E324" s="16">
        <f aca="true" t="shared" si="45" ref="E324:H333">SUMIF($C$6:$C$315,$C324,E$6:E$315)</f>
        <v>542217.0765625</v>
      </c>
      <c r="F324" s="16">
        <f t="shared" si="45"/>
        <v>10127809.8</v>
      </c>
      <c r="G324" s="16">
        <f t="shared" si="45"/>
        <v>597544.8</v>
      </c>
      <c r="H324" s="16">
        <f t="shared" si="45"/>
        <v>583735.4</v>
      </c>
      <c r="I324" s="16">
        <f t="shared" si="40"/>
        <v>-13809.400000000023</v>
      </c>
      <c r="J324" s="16">
        <f t="shared" si="41"/>
        <v>97.68897662568563</v>
      </c>
      <c r="K324" s="16">
        <f t="shared" si="42"/>
        <v>5.7636884136587945</v>
      </c>
      <c r="L324" s="16">
        <f t="shared" si="43"/>
        <v>41518.32343750005</v>
      </c>
      <c r="M324" s="16">
        <f t="shared" si="44"/>
        <v>107.65714051293152</v>
      </c>
    </row>
    <row r="325" spans="1:13" ht="34.5" customHeight="1">
      <c r="A325" s="66"/>
      <c r="B325" s="66"/>
      <c r="C325" s="37" t="s">
        <v>88</v>
      </c>
      <c r="D325" s="49" t="s">
        <v>89</v>
      </c>
      <c r="E325" s="16">
        <f t="shared" si="45"/>
        <v>5355.5</v>
      </c>
      <c r="F325" s="16">
        <f t="shared" si="45"/>
        <v>52584.9</v>
      </c>
      <c r="G325" s="16">
        <f t="shared" si="45"/>
        <v>3513.6</v>
      </c>
      <c r="H325" s="16">
        <f t="shared" si="45"/>
        <v>4678.1</v>
      </c>
      <c r="I325" s="16">
        <f t="shared" si="40"/>
        <v>1164.5000000000005</v>
      </c>
      <c r="J325" s="16">
        <f t="shared" si="41"/>
        <v>133.14264571949</v>
      </c>
      <c r="K325" s="16">
        <f t="shared" si="42"/>
        <v>8.896280110830295</v>
      </c>
      <c r="L325" s="16">
        <f t="shared" si="43"/>
        <v>-677.3999999999996</v>
      </c>
      <c r="M325" s="16">
        <f t="shared" si="44"/>
        <v>87.35132107179537</v>
      </c>
    </row>
    <row r="326" spans="1:13" ht="33.75" customHeight="1">
      <c r="A326" s="66"/>
      <c r="B326" s="66"/>
      <c r="C326" s="37" t="s">
        <v>99</v>
      </c>
      <c r="D326" s="49" t="s">
        <v>100</v>
      </c>
      <c r="E326" s="16">
        <f t="shared" si="45"/>
        <v>94818.6</v>
      </c>
      <c r="F326" s="16">
        <f t="shared" si="45"/>
        <v>104490.3</v>
      </c>
      <c r="G326" s="16">
        <f t="shared" si="45"/>
        <v>90296.6</v>
      </c>
      <c r="H326" s="16">
        <f t="shared" si="45"/>
        <v>94465.1</v>
      </c>
      <c r="I326" s="16">
        <f t="shared" si="40"/>
        <v>4168.5</v>
      </c>
      <c r="J326" s="16">
        <f t="shared" si="41"/>
        <v>104.61645288969905</v>
      </c>
      <c r="K326" s="16">
        <f t="shared" si="42"/>
        <v>90.4056165979043</v>
      </c>
      <c r="L326" s="16">
        <f t="shared" si="43"/>
        <v>-353.5</v>
      </c>
      <c r="M326" s="16">
        <f t="shared" si="44"/>
        <v>99.62718285230957</v>
      </c>
    </row>
    <row r="327" spans="1:13" ht="18" customHeight="1">
      <c r="A327" s="66"/>
      <c r="B327" s="66"/>
      <c r="C327" s="37" t="s">
        <v>101</v>
      </c>
      <c r="D327" s="49" t="s">
        <v>102</v>
      </c>
      <c r="E327" s="16">
        <f t="shared" si="45"/>
        <v>-161.9</v>
      </c>
      <c r="F327" s="16">
        <f t="shared" si="45"/>
        <v>720.4</v>
      </c>
      <c r="G327" s="16">
        <f t="shared" si="45"/>
        <v>0</v>
      </c>
      <c r="H327" s="16">
        <f t="shared" si="45"/>
        <v>-12.8</v>
      </c>
      <c r="I327" s="16">
        <f t="shared" si="40"/>
        <v>-12.8</v>
      </c>
      <c r="J327" s="16"/>
      <c r="K327" s="16">
        <f t="shared" si="42"/>
        <v>-1.776790671848973</v>
      </c>
      <c r="L327" s="16">
        <f t="shared" si="43"/>
        <v>149.1</v>
      </c>
      <c r="M327" s="16">
        <f t="shared" si="44"/>
        <v>7.906114885731934</v>
      </c>
    </row>
    <row r="328" spans="1:13" ht="35.25" customHeight="1">
      <c r="A328" s="66"/>
      <c r="B328" s="66"/>
      <c r="C328" s="37" t="s">
        <v>103</v>
      </c>
      <c r="D328" s="49" t="s">
        <v>104</v>
      </c>
      <c r="E328" s="16">
        <f t="shared" si="45"/>
        <v>2907.9</v>
      </c>
      <c r="F328" s="16">
        <f t="shared" si="45"/>
        <v>185312.5</v>
      </c>
      <c r="G328" s="16">
        <f t="shared" si="45"/>
        <v>9201.2</v>
      </c>
      <c r="H328" s="16">
        <f t="shared" si="45"/>
        <v>8845.1</v>
      </c>
      <c r="I328" s="16">
        <f t="shared" si="40"/>
        <v>-356.10000000000036</v>
      </c>
      <c r="J328" s="16">
        <f t="shared" si="41"/>
        <v>96.12985262791808</v>
      </c>
      <c r="K328" s="16">
        <f t="shared" si="42"/>
        <v>4.773072512647555</v>
      </c>
      <c r="L328" s="16">
        <f t="shared" si="43"/>
        <v>5937.200000000001</v>
      </c>
      <c r="M328" s="16">
        <f t="shared" si="44"/>
        <v>304.1748340726985</v>
      </c>
    </row>
    <row r="329" spans="1:13" ht="18.75" customHeight="1">
      <c r="A329" s="66"/>
      <c r="B329" s="66"/>
      <c r="C329" s="37" t="s">
        <v>132</v>
      </c>
      <c r="D329" s="49" t="s">
        <v>133</v>
      </c>
      <c r="E329" s="16">
        <f t="shared" si="45"/>
        <v>12894.9</v>
      </c>
      <c r="F329" s="16">
        <f t="shared" si="45"/>
        <v>875301.5</v>
      </c>
      <c r="G329" s="16">
        <f t="shared" si="45"/>
        <v>18200</v>
      </c>
      <c r="H329" s="16">
        <f t="shared" si="45"/>
        <v>14247.3</v>
      </c>
      <c r="I329" s="16">
        <f t="shared" si="40"/>
        <v>-3952.7000000000007</v>
      </c>
      <c r="J329" s="16">
        <f t="shared" si="41"/>
        <v>78.28186813186812</v>
      </c>
      <c r="K329" s="16">
        <f t="shared" si="42"/>
        <v>1.6277019975402758</v>
      </c>
      <c r="L329" s="16">
        <f t="shared" si="43"/>
        <v>1352.3999999999996</v>
      </c>
      <c r="M329" s="16">
        <f t="shared" si="44"/>
        <v>110.48786729637298</v>
      </c>
    </row>
    <row r="330" spans="1:13" ht="18.75" customHeight="1">
      <c r="A330" s="66"/>
      <c r="B330" s="66"/>
      <c r="C330" s="37" t="s">
        <v>93</v>
      </c>
      <c r="D330" s="49" t="s">
        <v>94</v>
      </c>
      <c r="E330" s="16">
        <f t="shared" si="45"/>
        <v>56270</v>
      </c>
      <c r="F330" s="16">
        <f t="shared" si="45"/>
        <v>1510697.3</v>
      </c>
      <c r="G330" s="16">
        <f t="shared" si="45"/>
        <v>55700.7</v>
      </c>
      <c r="H330" s="16">
        <f t="shared" si="45"/>
        <v>71379.9</v>
      </c>
      <c r="I330" s="16">
        <f t="shared" si="40"/>
        <v>15679.199999999997</v>
      </c>
      <c r="J330" s="16">
        <f t="shared" si="41"/>
        <v>128.14901787589744</v>
      </c>
      <c r="K330" s="16">
        <f t="shared" si="42"/>
        <v>4.724963763422361</v>
      </c>
      <c r="L330" s="16">
        <f t="shared" si="43"/>
        <v>15109.899999999994</v>
      </c>
      <c r="M330" s="16">
        <f t="shared" si="44"/>
        <v>126.85249688999465</v>
      </c>
    </row>
    <row r="331" spans="1:13" ht="18.75" customHeight="1">
      <c r="A331" s="66"/>
      <c r="B331" s="66"/>
      <c r="C331" s="37" t="s">
        <v>134</v>
      </c>
      <c r="D331" s="49" t="s">
        <v>135</v>
      </c>
      <c r="E331" s="16">
        <f t="shared" si="45"/>
        <v>319299.1</v>
      </c>
      <c r="F331" s="16">
        <f t="shared" si="45"/>
        <v>2634753.2</v>
      </c>
      <c r="G331" s="16">
        <f t="shared" si="45"/>
        <v>318800</v>
      </c>
      <c r="H331" s="16">
        <f t="shared" si="45"/>
        <v>330595.8</v>
      </c>
      <c r="I331" s="16">
        <f t="shared" si="40"/>
        <v>11795.799999999988</v>
      </c>
      <c r="J331" s="16">
        <f t="shared" si="41"/>
        <v>103.7000627352572</v>
      </c>
      <c r="K331" s="16">
        <f t="shared" si="42"/>
        <v>12.54750539822857</v>
      </c>
      <c r="L331" s="16">
        <f t="shared" si="43"/>
        <v>11296.700000000012</v>
      </c>
      <c r="M331" s="16">
        <f t="shared" si="44"/>
        <v>103.53796800554716</v>
      </c>
    </row>
    <row r="332" spans="1:13" ht="18.75" customHeight="1">
      <c r="A332" s="66"/>
      <c r="B332" s="66"/>
      <c r="C332" s="37" t="s">
        <v>38</v>
      </c>
      <c r="D332" s="49" t="s">
        <v>39</v>
      </c>
      <c r="E332" s="16">
        <f t="shared" si="45"/>
        <v>12515.9</v>
      </c>
      <c r="F332" s="16">
        <f t="shared" si="45"/>
        <v>199061.5</v>
      </c>
      <c r="G332" s="16">
        <f t="shared" si="45"/>
        <v>11661.8</v>
      </c>
      <c r="H332" s="16">
        <f t="shared" si="45"/>
        <v>14605.5</v>
      </c>
      <c r="I332" s="16">
        <f t="shared" si="40"/>
        <v>2943.7000000000007</v>
      </c>
      <c r="J332" s="16">
        <f t="shared" si="41"/>
        <v>125.24224390745854</v>
      </c>
      <c r="K332" s="16">
        <f t="shared" si="42"/>
        <v>7.337179715816469</v>
      </c>
      <c r="L332" s="16">
        <f t="shared" si="43"/>
        <v>2089.6000000000004</v>
      </c>
      <c r="M332" s="16">
        <f t="shared" si="44"/>
        <v>116.69556324355422</v>
      </c>
    </row>
    <row r="333" spans="1:13" ht="31.5" hidden="1">
      <c r="A333" s="66"/>
      <c r="B333" s="66"/>
      <c r="C333" s="37" t="s">
        <v>40</v>
      </c>
      <c r="D333" s="49" t="s">
        <v>41</v>
      </c>
      <c r="E333" s="16">
        <f t="shared" si="45"/>
        <v>0</v>
      </c>
      <c r="F333" s="16">
        <f t="shared" si="45"/>
        <v>0</v>
      </c>
      <c r="G333" s="16">
        <f t="shared" si="45"/>
        <v>0</v>
      </c>
      <c r="H333" s="16">
        <f t="shared" si="45"/>
        <v>0</v>
      </c>
      <c r="I333" s="16">
        <f t="shared" si="40"/>
        <v>0</v>
      </c>
      <c r="J333" s="16"/>
      <c r="K333" s="16"/>
      <c r="L333" s="16">
        <f t="shared" si="43"/>
        <v>0</v>
      </c>
      <c r="M333" s="16"/>
    </row>
    <row r="334" spans="1:13" s="2" customFormat="1" ht="21" customHeight="1">
      <c r="A334" s="66"/>
      <c r="B334" s="66"/>
      <c r="C334" s="39"/>
      <c r="D334" s="50" t="s">
        <v>140</v>
      </c>
      <c r="E334" s="15">
        <f>SUM(E335:E355)</f>
        <v>73345.6</v>
      </c>
      <c r="F334" s="15">
        <f>SUM(F335:F355)</f>
        <v>5212604.5</v>
      </c>
      <c r="G334" s="15">
        <f>SUM(G335:G355)</f>
        <v>144717.79999999996</v>
      </c>
      <c r="H334" s="15">
        <f>SUM(H335:H355)</f>
        <v>152832.80000000005</v>
      </c>
      <c r="I334" s="15">
        <f t="shared" si="40"/>
        <v>8115.000000000087</v>
      </c>
      <c r="J334" s="15">
        <f>H334/G334*100</f>
        <v>105.60746501121498</v>
      </c>
      <c r="K334" s="15">
        <f aca="true" t="shared" si="46" ref="K334:K346">H334/F334*100</f>
        <v>2.9319853443705552</v>
      </c>
      <c r="L334" s="15">
        <f t="shared" si="43"/>
        <v>79487.20000000004</v>
      </c>
      <c r="M334" s="15">
        <f>H334/E334*100</f>
        <v>208.37350843131702</v>
      </c>
    </row>
    <row r="335" spans="1:13" ht="94.5" hidden="1">
      <c r="A335" s="66"/>
      <c r="B335" s="66"/>
      <c r="C335" s="44" t="s">
        <v>8</v>
      </c>
      <c r="D335" s="57" t="s">
        <v>9</v>
      </c>
      <c r="E335" s="16">
        <f aca="true" t="shared" si="47" ref="E335:H355">SUMIF($C$6:$C$315,$C335,E$6:E$315)</f>
        <v>0</v>
      </c>
      <c r="F335" s="16">
        <f t="shared" si="47"/>
        <v>0</v>
      </c>
      <c r="G335" s="16">
        <f t="shared" si="47"/>
        <v>0</v>
      </c>
      <c r="H335" s="16">
        <f t="shared" si="47"/>
        <v>0</v>
      </c>
      <c r="I335" s="16">
        <f t="shared" si="40"/>
        <v>0</v>
      </c>
      <c r="J335" s="16"/>
      <c r="K335" s="16" t="e">
        <f t="shared" si="46"/>
        <v>#DIV/0!</v>
      </c>
      <c r="L335" s="16">
        <f t="shared" si="43"/>
        <v>0</v>
      </c>
      <c r="M335" s="16" t="e">
        <f aca="true" t="shared" si="48" ref="M335:M342">H335/E335*100</f>
        <v>#DIV/0!</v>
      </c>
    </row>
    <row r="336" spans="1:13" ht="82.5" customHeight="1">
      <c r="A336" s="66"/>
      <c r="B336" s="66"/>
      <c r="C336" s="38" t="s">
        <v>122</v>
      </c>
      <c r="D336" s="48" t="s">
        <v>123</v>
      </c>
      <c r="E336" s="16">
        <f t="shared" si="47"/>
        <v>6946.1</v>
      </c>
      <c r="F336" s="16">
        <f t="shared" si="47"/>
        <v>442688.4</v>
      </c>
      <c r="G336" s="16">
        <f t="shared" si="47"/>
        <v>4000</v>
      </c>
      <c r="H336" s="16">
        <f t="shared" si="47"/>
        <v>5869.5</v>
      </c>
      <c r="I336" s="16">
        <f t="shared" si="40"/>
        <v>1869.5</v>
      </c>
      <c r="J336" s="16">
        <f>H336/G336*100</f>
        <v>146.7375</v>
      </c>
      <c r="K336" s="16">
        <f t="shared" si="46"/>
        <v>1.3258761693326502</v>
      </c>
      <c r="L336" s="16">
        <f t="shared" si="43"/>
        <v>-1076.6000000000004</v>
      </c>
      <c r="M336" s="16">
        <f t="shared" si="48"/>
        <v>84.50065504383755</v>
      </c>
    </row>
    <row r="337" spans="1:13" ht="31.5">
      <c r="A337" s="66"/>
      <c r="B337" s="66"/>
      <c r="C337" s="37" t="s">
        <v>124</v>
      </c>
      <c r="D337" s="48" t="s">
        <v>125</v>
      </c>
      <c r="E337" s="16">
        <f t="shared" si="47"/>
        <v>406.9</v>
      </c>
      <c r="F337" s="16">
        <f t="shared" si="47"/>
        <v>60296.9</v>
      </c>
      <c r="G337" s="16">
        <f t="shared" si="47"/>
        <v>300</v>
      </c>
      <c r="H337" s="16">
        <f t="shared" si="47"/>
        <v>479.4</v>
      </c>
      <c r="I337" s="16">
        <f t="shared" si="40"/>
        <v>179.39999999999998</v>
      </c>
      <c r="J337" s="16">
        <f>H337/G337*100</f>
        <v>159.79999999999998</v>
      </c>
      <c r="K337" s="16">
        <f t="shared" si="46"/>
        <v>0.7950657496488209</v>
      </c>
      <c r="L337" s="16">
        <f t="shared" si="43"/>
        <v>72.5</v>
      </c>
      <c r="M337" s="16">
        <f t="shared" si="48"/>
        <v>117.81764561317276</v>
      </c>
    </row>
    <row r="338" spans="1:13" ht="18.75" customHeight="1">
      <c r="A338" s="66"/>
      <c r="B338" s="66"/>
      <c r="C338" s="37" t="s">
        <v>51</v>
      </c>
      <c r="D338" s="48" t="s">
        <v>52</v>
      </c>
      <c r="E338" s="16">
        <f t="shared" si="47"/>
        <v>170.2</v>
      </c>
      <c r="F338" s="16">
        <f t="shared" si="47"/>
        <v>815.8</v>
      </c>
      <c r="G338" s="16">
        <f t="shared" si="47"/>
        <v>67.9</v>
      </c>
      <c r="H338" s="16">
        <f t="shared" si="47"/>
        <v>38.1</v>
      </c>
      <c r="I338" s="16">
        <f t="shared" si="40"/>
        <v>-29.800000000000004</v>
      </c>
      <c r="J338" s="16">
        <f>H338/G338*100</f>
        <v>56.111929307805596</v>
      </c>
      <c r="K338" s="16">
        <f t="shared" si="46"/>
        <v>4.670262319195881</v>
      </c>
      <c r="L338" s="16">
        <f t="shared" si="43"/>
        <v>-132.1</v>
      </c>
      <c r="M338" s="16">
        <f t="shared" si="48"/>
        <v>22.38542890716804</v>
      </c>
    </row>
    <row r="339" spans="1:13" ht="46.5" customHeight="1">
      <c r="A339" s="66"/>
      <c r="B339" s="66"/>
      <c r="C339" s="37" t="s">
        <v>10</v>
      </c>
      <c r="D339" s="48" t="s">
        <v>11</v>
      </c>
      <c r="E339" s="16">
        <f t="shared" si="47"/>
        <v>4452.8</v>
      </c>
      <c r="F339" s="16">
        <f t="shared" si="47"/>
        <v>82260.4</v>
      </c>
      <c r="G339" s="16">
        <f t="shared" si="47"/>
        <v>5000</v>
      </c>
      <c r="H339" s="16">
        <f t="shared" si="47"/>
        <v>4672.9</v>
      </c>
      <c r="I339" s="16">
        <f t="shared" si="40"/>
        <v>-327.10000000000036</v>
      </c>
      <c r="J339" s="16">
        <f>H339/G339*100</f>
        <v>93.458</v>
      </c>
      <c r="K339" s="16">
        <f t="shared" si="46"/>
        <v>5.680619107128096</v>
      </c>
      <c r="L339" s="16">
        <f t="shared" si="43"/>
        <v>220.09999999999945</v>
      </c>
      <c r="M339" s="16">
        <f t="shared" si="48"/>
        <v>104.94295724038807</v>
      </c>
    </row>
    <row r="340" spans="1:13" ht="78.75">
      <c r="A340" s="66"/>
      <c r="B340" s="66"/>
      <c r="C340" s="37" t="s">
        <v>91</v>
      </c>
      <c r="D340" s="48" t="s">
        <v>92</v>
      </c>
      <c r="E340" s="16">
        <f t="shared" si="47"/>
        <v>5289.2</v>
      </c>
      <c r="F340" s="16">
        <f t="shared" si="47"/>
        <v>91955.4</v>
      </c>
      <c r="G340" s="16">
        <f t="shared" si="47"/>
        <v>5350</v>
      </c>
      <c r="H340" s="16">
        <f t="shared" si="47"/>
        <v>5395.6</v>
      </c>
      <c r="I340" s="16">
        <f t="shared" si="40"/>
        <v>45.600000000000364</v>
      </c>
      <c r="J340" s="16">
        <f>H340/G340*100</f>
        <v>100.85233644859815</v>
      </c>
      <c r="K340" s="16">
        <f t="shared" si="46"/>
        <v>5.867627132283695</v>
      </c>
      <c r="L340" s="16">
        <f t="shared" si="43"/>
        <v>106.40000000000055</v>
      </c>
      <c r="M340" s="16">
        <f t="shared" si="48"/>
        <v>102.01164637374274</v>
      </c>
    </row>
    <row r="341" spans="1:13" ht="141.75">
      <c r="A341" s="66"/>
      <c r="B341" s="66"/>
      <c r="C341" s="37" t="s">
        <v>86</v>
      </c>
      <c r="D341" s="48" t="s">
        <v>87</v>
      </c>
      <c r="E341" s="16">
        <f t="shared" si="47"/>
        <v>6.4</v>
      </c>
      <c r="F341" s="16">
        <f t="shared" si="47"/>
        <v>1508.6</v>
      </c>
      <c r="G341" s="16">
        <f t="shared" si="47"/>
        <v>0</v>
      </c>
      <c r="H341" s="16">
        <f t="shared" si="47"/>
        <v>509.5</v>
      </c>
      <c r="I341" s="16">
        <f t="shared" si="40"/>
        <v>509.5</v>
      </c>
      <c r="J341" s="16"/>
      <c r="K341" s="16">
        <f t="shared" si="46"/>
        <v>33.7730346016174</v>
      </c>
      <c r="L341" s="16">
        <f t="shared" si="43"/>
        <v>503.1</v>
      </c>
      <c r="M341" s="16">
        <f t="shared" si="48"/>
        <v>7960.9375</v>
      </c>
    </row>
    <row r="342" spans="1:13" ht="108" customHeight="1">
      <c r="A342" s="66"/>
      <c r="B342" s="66"/>
      <c r="C342" s="37" t="s">
        <v>63</v>
      </c>
      <c r="D342" s="52" t="s">
        <v>64</v>
      </c>
      <c r="E342" s="16">
        <f t="shared" si="47"/>
        <v>60.300000000000004</v>
      </c>
      <c r="F342" s="16">
        <f t="shared" si="47"/>
        <v>1573.4</v>
      </c>
      <c r="G342" s="16">
        <f t="shared" si="47"/>
        <v>0</v>
      </c>
      <c r="H342" s="16">
        <f t="shared" si="47"/>
        <v>22.5</v>
      </c>
      <c r="I342" s="16">
        <f t="shared" si="40"/>
        <v>22.5</v>
      </c>
      <c r="J342" s="16"/>
      <c r="K342" s="16">
        <f t="shared" si="46"/>
        <v>1.4300241515190033</v>
      </c>
      <c r="L342" s="16">
        <f t="shared" si="43"/>
        <v>-37.800000000000004</v>
      </c>
      <c r="M342" s="16">
        <f t="shared" si="48"/>
        <v>37.31343283582089</v>
      </c>
    </row>
    <row r="343" spans="1:13" ht="63">
      <c r="A343" s="66"/>
      <c r="B343" s="66"/>
      <c r="C343" s="37" t="s">
        <v>12</v>
      </c>
      <c r="D343" s="48" t="s">
        <v>13</v>
      </c>
      <c r="E343" s="16">
        <f t="shared" si="47"/>
        <v>0</v>
      </c>
      <c r="F343" s="16">
        <f t="shared" si="47"/>
        <v>18949.5</v>
      </c>
      <c r="G343" s="16">
        <f t="shared" si="47"/>
        <v>0</v>
      </c>
      <c r="H343" s="16">
        <f t="shared" si="47"/>
        <v>0</v>
      </c>
      <c r="I343" s="16">
        <f t="shared" si="40"/>
        <v>0</v>
      </c>
      <c r="J343" s="16"/>
      <c r="K343" s="16">
        <f t="shared" si="46"/>
        <v>0</v>
      </c>
      <c r="L343" s="16">
        <f t="shared" si="43"/>
        <v>0</v>
      </c>
      <c r="M343" s="16"/>
    </row>
    <row r="344" spans="1:13" ht="94.5">
      <c r="A344" s="66"/>
      <c r="B344" s="66"/>
      <c r="C344" s="38" t="s">
        <v>14</v>
      </c>
      <c r="D344" s="57" t="s">
        <v>15</v>
      </c>
      <c r="E344" s="16">
        <f t="shared" si="47"/>
        <v>6625.4</v>
      </c>
      <c r="F344" s="16">
        <f t="shared" si="47"/>
        <v>168017.5</v>
      </c>
      <c r="G344" s="16">
        <f t="shared" si="47"/>
        <v>17979.6</v>
      </c>
      <c r="H344" s="16">
        <f t="shared" si="47"/>
        <v>10772.4</v>
      </c>
      <c r="I344" s="16">
        <f t="shared" si="40"/>
        <v>-7207.199999999999</v>
      </c>
      <c r="J344" s="16">
        <f>H344/G344*100</f>
        <v>59.91456984582527</v>
      </c>
      <c r="K344" s="16">
        <f t="shared" si="46"/>
        <v>6.411474995164195</v>
      </c>
      <c r="L344" s="16">
        <f t="shared" si="43"/>
        <v>4147</v>
      </c>
      <c r="M344" s="16">
        <f aca="true" t="shared" si="49" ref="M344:M360">H344/E344*100</f>
        <v>162.59244724846803</v>
      </c>
    </row>
    <row r="345" spans="1:13" ht="18.75" customHeight="1">
      <c r="A345" s="66"/>
      <c r="B345" s="66"/>
      <c r="C345" s="37" t="s">
        <v>53</v>
      </c>
      <c r="D345" s="49" t="s">
        <v>54</v>
      </c>
      <c r="E345" s="16">
        <f t="shared" si="47"/>
        <v>186.5</v>
      </c>
      <c r="F345" s="16">
        <f t="shared" si="47"/>
        <v>8099.1</v>
      </c>
      <c r="G345" s="16">
        <f t="shared" si="47"/>
        <v>9.8</v>
      </c>
      <c r="H345" s="16">
        <f t="shared" si="47"/>
        <v>54.199999999999996</v>
      </c>
      <c r="I345" s="16">
        <f t="shared" si="40"/>
        <v>44.39999999999999</v>
      </c>
      <c r="J345" s="16">
        <f>H345/G345*100</f>
        <v>553.0612244897958</v>
      </c>
      <c r="K345" s="16">
        <f t="shared" si="46"/>
        <v>0.669210159153486</v>
      </c>
      <c r="L345" s="16">
        <f t="shared" si="43"/>
        <v>-132.3</v>
      </c>
      <c r="M345" s="16">
        <f t="shared" si="49"/>
        <v>29.06166219839142</v>
      </c>
    </row>
    <row r="346" spans="1:13" ht="31.5">
      <c r="A346" s="66"/>
      <c r="B346" s="66"/>
      <c r="C346" s="37" t="s">
        <v>16</v>
      </c>
      <c r="D346" s="49" t="s">
        <v>17</v>
      </c>
      <c r="E346" s="16">
        <f t="shared" si="47"/>
        <v>18660</v>
      </c>
      <c r="F346" s="16">
        <f t="shared" si="47"/>
        <v>3838919.5</v>
      </c>
      <c r="G346" s="16">
        <f t="shared" si="47"/>
        <v>100574.9</v>
      </c>
      <c r="H346" s="16">
        <f t="shared" si="47"/>
        <v>78130.30000000002</v>
      </c>
      <c r="I346" s="16">
        <f t="shared" si="40"/>
        <v>-22444.599999999977</v>
      </c>
      <c r="J346" s="16">
        <f>H346/G346*100</f>
        <v>77.68369642922839</v>
      </c>
      <c r="K346" s="16">
        <f t="shared" si="46"/>
        <v>2.03521589864023</v>
      </c>
      <c r="L346" s="16">
        <f t="shared" si="43"/>
        <v>59470.30000000002</v>
      </c>
      <c r="M346" s="16">
        <f t="shared" si="49"/>
        <v>418.70471596998937</v>
      </c>
    </row>
    <row r="347" spans="1:13" ht="31.5" hidden="1">
      <c r="A347" s="66"/>
      <c r="B347" s="66"/>
      <c r="C347" s="37" t="s">
        <v>118</v>
      </c>
      <c r="D347" s="49" t="s">
        <v>119</v>
      </c>
      <c r="E347" s="16">
        <f t="shared" si="47"/>
        <v>0</v>
      </c>
      <c r="F347" s="16">
        <f t="shared" si="47"/>
        <v>0</v>
      </c>
      <c r="G347" s="16">
        <f t="shared" si="47"/>
        <v>0</v>
      </c>
      <c r="H347" s="16">
        <f t="shared" si="47"/>
        <v>0</v>
      </c>
      <c r="I347" s="16">
        <f t="shared" si="40"/>
        <v>0</v>
      </c>
      <c r="J347" s="16"/>
      <c r="K347" s="16"/>
      <c r="L347" s="16">
        <f t="shared" si="43"/>
        <v>0</v>
      </c>
      <c r="M347" s="16" t="e">
        <f t="shared" si="49"/>
        <v>#DIV/0!</v>
      </c>
    </row>
    <row r="348" spans="1:13" ht="94.5">
      <c r="A348" s="66"/>
      <c r="B348" s="66"/>
      <c r="C348" s="38" t="s">
        <v>65</v>
      </c>
      <c r="D348" s="48" t="s">
        <v>66</v>
      </c>
      <c r="E348" s="16">
        <f t="shared" si="47"/>
        <v>0.2</v>
      </c>
      <c r="F348" s="16">
        <f t="shared" si="47"/>
        <v>0</v>
      </c>
      <c r="G348" s="16">
        <f t="shared" si="47"/>
        <v>0</v>
      </c>
      <c r="H348" s="16">
        <f t="shared" si="47"/>
        <v>0</v>
      </c>
      <c r="I348" s="16">
        <f t="shared" si="40"/>
        <v>0</v>
      </c>
      <c r="J348" s="16"/>
      <c r="K348" s="16"/>
      <c r="L348" s="16">
        <f t="shared" si="43"/>
        <v>-0.2</v>
      </c>
      <c r="M348" s="16">
        <f t="shared" si="49"/>
        <v>0</v>
      </c>
    </row>
    <row r="349" spans="1:13" ht="78.75">
      <c r="A349" s="66"/>
      <c r="B349" s="66"/>
      <c r="C349" s="37" t="s">
        <v>18</v>
      </c>
      <c r="D349" s="49" t="s">
        <v>19</v>
      </c>
      <c r="E349" s="16">
        <f t="shared" si="47"/>
        <v>5794</v>
      </c>
      <c r="F349" s="16">
        <f t="shared" si="47"/>
        <v>87220.5</v>
      </c>
      <c r="G349" s="16">
        <f t="shared" si="47"/>
        <v>3574.8</v>
      </c>
      <c r="H349" s="16">
        <f t="shared" si="47"/>
        <v>5861.4</v>
      </c>
      <c r="I349" s="16">
        <f t="shared" si="40"/>
        <v>2286.5999999999995</v>
      </c>
      <c r="J349" s="16">
        <f>H349/G349*100</f>
        <v>163.9644175897952</v>
      </c>
      <c r="K349" s="16">
        <f>H349/F349*100</f>
        <v>6.720209125148331</v>
      </c>
      <c r="L349" s="16">
        <f t="shared" si="43"/>
        <v>67.39999999999964</v>
      </c>
      <c r="M349" s="16">
        <f t="shared" si="49"/>
        <v>101.16327235070762</v>
      </c>
    </row>
    <row r="350" spans="1:13" ht="65.25" customHeight="1">
      <c r="A350" s="66"/>
      <c r="B350" s="66"/>
      <c r="C350" s="38" t="s">
        <v>126</v>
      </c>
      <c r="D350" s="48" t="s">
        <v>127</v>
      </c>
      <c r="E350" s="16">
        <f t="shared" si="47"/>
        <v>798.7</v>
      </c>
      <c r="F350" s="16">
        <f t="shared" si="47"/>
        <v>110724.7</v>
      </c>
      <c r="G350" s="16">
        <f t="shared" si="47"/>
        <v>500</v>
      </c>
      <c r="H350" s="16">
        <f t="shared" si="47"/>
        <v>7049.5</v>
      </c>
      <c r="I350" s="16">
        <f t="shared" si="40"/>
        <v>6549.5</v>
      </c>
      <c r="J350" s="16">
        <f>H350/G350*100</f>
        <v>1409.9</v>
      </c>
      <c r="K350" s="16">
        <f>H350/F350*100</f>
        <v>6.366691442830732</v>
      </c>
      <c r="L350" s="16">
        <f t="shared" si="43"/>
        <v>6250.8</v>
      </c>
      <c r="M350" s="16">
        <f t="shared" si="49"/>
        <v>882.6217603605859</v>
      </c>
    </row>
    <row r="351" spans="1:13" ht="63">
      <c r="A351" s="66"/>
      <c r="B351" s="66"/>
      <c r="C351" s="38" t="s">
        <v>128</v>
      </c>
      <c r="D351" s="48" t="s">
        <v>129</v>
      </c>
      <c r="E351" s="16">
        <f t="shared" si="47"/>
        <v>0</v>
      </c>
      <c r="F351" s="16">
        <f t="shared" si="47"/>
        <v>0</v>
      </c>
      <c r="G351" s="16">
        <f t="shared" si="47"/>
        <v>0</v>
      </c>
      <c r="H351" s="16">
        <f t="shared" si="47"/>
        <v>13472.1</v>
      </c>
      <c r="I351" s="16">
        <f t="shared" si="40"/>
        <v>13472.1</v>
      </c>
      <c r="J351" s="16"/>
      <c r="K351" s="16"/>
      <c r="L351" s="16">
        <f t="shared" si="43"/>
        <v>13472.1</v>
      </c>
      <c r="M351" s="16"/>
    </row>
    <row r="352" spans="1:13" ht="94.5">
      <c r="A352" s="66"/>
      <c r="B352" s="66"/>
      <c r="C352" s="38" t="s">
        <v>130</v>
      </c>
      <c r="D352" s="48" t="s">
        <v>131</v>
      </c>
      <c r="E352" s="16">
        <f t="shared" si="47"/>
        <v>1425.1</v>
      </c>
      <c r="F352" s="16">
        <f t="shared" si="47"/>
        <v>35860</v>
      </c>
      <c r="G352" s="16">
        <f t="shared" si="47"/>
        <v>700</v>
      </c>
      <c r="H352" s="16">
        <f t="shared" si="47"/>
        <v>8450.1</v>
      </c>
      <c r="I352" s="16">
        <f t="shared" si="40"/>
        <v>7750.1</v>
      </c>
      <c r="J352" s="16">
        <f>H352/G352*100</f>
        <v>1207.1571428571428</v>
      </c>
      <c r="K352" s="16">
        <f>H352/F352*100</f>
        <v>23.56413831567206</v>
      </c>
      <c r="L352" s="16">
        <f t="shared" si="43"/>
        <v>7025</v>
      </c>
      <c r="M352" s="16">
        <f t="shared" si="49"/>
        <v>592.9478633078381</v>
      </c>
    </row>
    <row r="353" spans="1:13" ht="18" customHeight="1">
      <c r="A353" s="66"/>
      <c r="B353" s="66"/>
      <c r="C353" s="37" t="s">
        <v>20</v>
      </c>
      <c r="D353" s="49" t="s">
        <v>21</v>
      </c>
      <c r="E353" s="16">
        <f t="shared" si="47"/>
        <v>21155.2</v>
      </c>
      <c r="F353" s="16">
        <f t="shared" si="47"/>
        <v>220797.50000000003</v>
      </c>
      <c r="G353" s="16">
        <f t="shared" si="47"/>
        <v>5841.8</v>
      </c>
      <c r="H353" s="16">
        <f t="shared" si="47"/>
        <v>4921.4</v>
      </c>
      <c r="I353" s="16">
        <f t="shared" si="40"/>
        <v>-920.4000000000005</v>
      </c>
      <c r="J353" s="16">
        <f>H353/G353*100</f>
        <v>84.24458214933752</v>
      </c>
      <c r="K353" s="16">
        <f>H353/F353*100</f>
        <v>2.228920164404035</v>
      </c>
      <c r="L353" s="16">
        <f t="shared" si="43"/>
        <v>-16233.800000000001</v>
      </c>
      <c r="M353" s="16">
        <f t="shared" si="49"/>
        <v>23.263311148086522</v>
      </c>
    </row>
    <row r="354" spans="1:13" ht="18" customHeight="1">
      <c r="A354" s="66"/>
      <c r="B354" s="66"/>
      <c r="C354" s="37" t="s">
        <v>22</v>
      </c>
      <c r="D354" s="49" t="s">
        <v>23</v>
      </c>
      <c r="E354" s="16">
        <f t="shared" si="47"/>
        <v>59.59999999999999</v>
      </c>
      <c r="F354" s="16">
        <f t="shared" si="47"/>
        <v>0</v>
      </c>
      <c r="G354" s="16">
        <f t="shared" si="47"/>
        <v>0</v>
      </c>
      <c r="H354" s="16">
        <f t="shared" si="47"/>
        <v>4720.2</v>
      </c>
      <c r="I354" s="16">
        <f t="shared" si="40"/>
        <v>4720.2</v>
      </c>
      <c r="J354" s="16"/>
      <c r="K354" s="16"/>
      <c r="L354" s="16">
        <f t="shared" si="43"/>
        <v>4660.599999999999</v>
      </c>
      <c r="M354" s="16">
        <f t="shared" si="49"/>
        <v>7919.798657718123</v>
      </c>
    </row>
    <row r="355" spans="1:13" ht="18" customHeight="1">
      <c r="A355" s="66"/>
      <c r="B355" s="66"/>
      <c r="C355" s="37" t="s">
        <v>24</v>
      </c>
      <c r="D355" s="49" t="s">
        <v>25</v>
      </c>
      <c r="E355" s="16">
        <f t="shared" si="47"/>
        <v>1309</v>
      </c>
      <c r="F355" s="16">
        <f t="shared" si="47"/>
        <v>42917.3</v>
      </c>
      <c r="G355" s="16">
        <f t="shared" si="47"/>
        <v>819</v>
      </c>
      <c r="H355" s="16">
        <f t="shared" si="47"/>
        <v>2413.7</v>
      </c>
      <c r="I355" s="16">
        <f t="shared" si="40"/>
        <v>1594.6999999999998</v>
      </c>
      <c r="J355" s="16">
        <f aca="true" t="shared" si="50" ref="J355:J361">H355/G355*100</f>
        <v>294.7130647130647</v>
      </c>
      <c r="K355" s="16">
        <f aca="true" t="shared" si="51" ref="K355:K361">H355/F355*100</f>
        <v>5.624072343786771</v>
      </c>
      <c r="L355" s="16">
        <f t="shared" si="43"/>
        <v>1104.6999999999998</v>
      </c>
      <c r="M355" s="16">
        <f t="shared" si="49"/>
        <v>184.39266615737202</v>
      </c>
    </row>
    <row r="356" spans="1:13" s="31" customFormat="1" ht="34.5" customHeight="1">
      <c r="A356" s="66"/>
      <c r="B356" s="66"/>
      <c r="C356" s="40"/>
      <c r="D356" s="50" t="s">
        <v>136</v>
      </c>
      <c r="E356" s="15">
        <f>E323+E334</f>
        <v>1119462.6765625</v>
      </c>
      <c r="F356" s="15">
        <f>F323+F334</f>
        <v>20903335.900000002</v>
      </c>
      <c r="G356" s="15">
        <f>G323+G334</f>
        <v>1249636.5</v>
      </c>
      <c r="H356" s="15">
        <f>H323+H334</f>
        <v>1275372.2</v>
      </c>
      <c r="I356" s="15">
        <f t="shared" si="40"/>
        <v>25735.699999999953</v>
      </c>
      <c r="J356" s="15">
        <f t="shared" si="50"/>
        <v>102.05945488948186</v>
      </c>
      <c r="K356" s="15">
        <f t="shared" si="51"/>
        <v>6.1012854890783235</v>
      </c>
      <c r="L356" s="15">
        <f t="shared" si="43"/>
        <v>155909.5234375</v>
      </c>
      <c r="M356" s="15">
        <f t="shared" si="49"/>
        <v>113.92717476890313</v>
      </c>
    </row>
    <row r="357" spans="1:13" s="2" customFormat="1" ht="33.75" customHeight="1">
      <c r="A357" s="66"/>
      <c r="B357" s="66"/>
      <c r="C357" s="40" t="s">
        <v>141</v>
      </c>
      <c r="D357" s="50" t="s">
        <v>158</v>
      </c>
      <c r="E357" s="15">
        <f>SUM(E358:E364)</f>
        <v>639587.6000000001</v>
      </c>
      <c r="F357" s="15">
        <f>SUM(F358:F364)</f>
        <v>16891495.8</v>
      </c>
      <c r="G357" s="15">
        <f>SUM(G358:G364)</f>
        <v>343382.4000000001</v>
      </c>
      <c r="H357" s="15">
        <f>SUM(H358:H364)</f>
        <v>-319567.1000000001</v>
      </c>
      <c r="I357" s="15">
        <f t="shared" si="40"/>
        <v>-662949.5000000002</v>
      </c>
      <c r="J357" s="15">
        <f t="shared" si="50"/>
        <v>-93.0644960254224</v>
      </c>
      <c r="K357" s="15">
        <f t="shared" si="51"/>
        <v>-1.8918815940504219</v>
      </c>
      <c r="L357" s="15">
        <f t="shared" si="43"/>
        <v>-959154.7000000002</v>
      </c>
      <c r="M357" s="15">
        <f t="shared" si="49"/>
        <v>-49.96455528531198</v>
      </c>
    </row>
    <row r="358" spans="1:13" ht="33" customHeight="1">
      <c r="A358" s="66"/>
      <c r="B358" s="66"/>
      <c r="C358" s="37" t="s">
        <v>35</v>
      </c>
      <c r="D358" s="60" t="s">
        <v>36</v>
      </c>
      <c r="E358" s="16">
        <f aca="true" t="shared" si="52" ref="E358:H364">SUMIF($C$6:$C$315,$C358,E$6:E$315)</f>
        <v>0</v>
      </c>
      <c r="F358" s="16">
        <f t="shared" si="52"/>
        <v>172278</v>
      </c>
      <c r="G358" s="16">
        <f t="shared" si="52"/>
        <v>0</v>
      </c>
      <c r="H358" s="16">
        <f t="shared" si="52"/>
        <v>0</v>
      </c>
      <c r="I358" s="16">
        <f t="shared" si="40"/>
        <v>0</v>
      </c>
      <c r="J358" s="15"/>
      <c r="K358" s="16">
        <f t="shared" si="51"/>
        <v>0</v>
      </c>
      <c r="L358" s="16">
        <f t="shared" si="43"/>
        <v>0</v>
      </c>
      <c r="M358" s="16"/>
    </row>
    <row r="359" spans="1:13" ht="33.75" customHeight="1">
      <c r="A359" s="66"/>
      <c r="B359" s="66"/>
      <c r="C359" s="37" t="s">
        <v>26</v>
      </c>
      <c r="D359" s="49" t="s">
        <v>27</v>
      </c>
      <c r="E359" s="16">
        <f t="shared" si="52"/>
        <v>9690.6</v>
      </c>
      <c r="F359" s="16">
        <f t="shared" si="52"/>
        <v>4473874.100000001</v>
      </c>
      <c r="G359" s="16">
        <f t="shared" si="52"/>
        <v>8280.6</v>
      </c>
      <c r="H359" s="16">
        <f t="shared" si="52"/>
        <v>8280.6</v>
      </c>
      <c r="I359" s="16">
        <f t="shared" si="40"/>
        <v>0</v>
      </c>
      <c r="J359" s="16">
        <f t="shared" si="50"/>
        <v>100</v>
      </c>
      <c r="K359" s="16">
        <f t="shared" si="51"/>
        <v>0.18508790848629378</v>
      </c>
      <c r="L359" s="16">
        <f t="shared" si="43"/>
        <v>-1410</v>
      </c>
      <c r="M359" s="16">
        <f t="shared" si="49"/>
        <v>85.44981734877098</v>
      </c>
    </row>
    <row r="360" spans="1:13" ht="33.75" customHeight="1">
      <c r="A360" s="66"/>
      <c r="B360" s="66"/>
      <c r="C360" s="37" t="s">
        <v>47</v>
      </c>
      <c r="D360" s="49" t="s">
        <v>48</v>
      </c>
      <c r="E360" s="16">
        <f t="shared" si="52"/>
        <v>400633.19999999995</v>
      </c>
      <c r="F360" s="16">
        <f t="shared" si="52"/>
        <v>9322733.899999999</v>
      </c>
      <c r="G360" s="16">
        <f t="shared" si="52"/>
        <v>329506.3000000001</v>
      </c>
      <c r="H360" s="16">
        <f t="shared" si="52"/>
        <v>325806.30000000005</v>
      </c>
      <c r="I360" s="16">
        <f t="shared" si="40"/>
        <v>-3700.000000000058</v>
      </c>
      <c r="J360" s="16">
        <f t="shared" si="50"/>
        <v>98.87710796424831</v>
      </c>
      <c r="K360" s="16">
        <f t="shared" si="51"/>
        <v>3.4947506117277474</v>
      </c>
      <c r="L360" s="16">
        <f t="shared" si="43"/>
        <v>-74826.8999999999</v>
      </c>
      <c r="M360" s="16">
        <f t="shared" si="49"/>
        <v>81.3228409427876</v>
      </c>
    </row>
    <row r="361" spans="1:13" ht="18" customHeight="1">
      <c r="A361" s="66"/>
      <c r="B361" s="66"/>
      <c r="C361" s="37" t="s">
        <v>28</v>
      </c>
      <c r="D361" s="49" t="s">
        <v>29</v>
      </c>
      <c r="E361" s="16">
        <f t="shared" si="52"/>
        <v>0</v>
      </c>
      <c r="F361" s="16">
        <f t="shared" si="52"/>
        <v>2922609.8</v>
      </c>
      <c r="G361" s="16">
        <f t="shared" si="52"/>
        <v>5595.5</v>
      </c>
      <c r="H361" s="16">
        <f t="shared" si="52"/>
        <v>0</v>
      </c>
      <c r="I361" s="16">
        <f t="shared" si="40"/>
        <v>-5595.5</v>
      </c>
      <c r="J361" s="16">
        <f t="shared" si="50"/>
        <v>0</v>
      </c>
      <c r="K361" s="16">
        <f t="shared" si="51"/>
        <v>0</v>
      </c>
      <c r="L361" s="16">
        <f t="shared" si="43"/>
        <v>0</v>
      </c>
      <c r="M361" s="16"/>
    </row>
    <row r="362" spans="1:13" ht="33.75" customHeight="1">
      <c r="A362" s="66"/>
      <c r="B362" s="66"/>
      <c r="C362" s="37" t="s">
        <v>55</v>
      </c>
      <c r="D362" s="49" t="s">
        <v>56</v>
      </c>
      <c r="E362" s="16">
        <f t="shared" si="52"/>
        <v>0</v>
      </c>
      <c r="F362" s="16">
        <f t="shared" si="52"/>
        <v>0</v>
      </c>
      <c r="G362" s="16">
        <f t="shared" si="52"/>
        <v>0</v>
      </c>
      <c r="H362" s="16">
        <f t="shared" si="52"/>
        <v>61373.9</v>
      </c>
      <c r="I362" s="16">
        <f t="shared" si="40"/>
        <v>61373.9</v>
      </c>
      <c r="J362" s="16"/>
      <c r="K362" s="16"/>
      <c r="L362" s="16">
        <f t="shared" si="43"/>
        <v>61373.9</v>
      </c>
      <c r="M362" s="16"/>
    </row>
    <row r="363" spans="1:13" ht="94.5">
      <c r="A363" s="66"/>
      <c r="B363" s="66"/>
      <c r="C363" s="37" t="s">
        <v>59</v>
      </c>
      <c r="D363" s="58" t="s">
        <v>60</v>
      </c>
      <c r="E363" s="16">
        <f t="shared" si="52"/>
        <v>779595.3</v>
      </c>
      <c r="F363" s="16">
        <f t="shared" si="52"/>
        <v>0</v>
      </c>
      <c r="G363" s="16">
        <f t="shared" si="52"/>
        <v>0</v>
      </c>
      <c r="H363" s="16">
        <f t="shared" si="52"/>
        <v>139953.7</v>
      </c>
      <c r="I363" s="16">
        <f t="shared" si="40"/>
        <v>139953.7</v>
      </c>
      <c r="J363" s="16"/>
      <c r="K363" s="16"/>
      <c r="L363" s="16">
        <f t="shared" si="43"/>
        <v>-639641.6000000001</v>
      </c>
      <c r="M363" s="16">
        <f>H363/E363*100</f>
        <v>17.95209642746692</v>
      </c>
    </row>
    <row r="364" spans="1:13" ht="47.25">
      <c r="A364" s="66"/>
      <c r="B364" s="66"/>
      <c r="C364" s="37" t="s">
        <v>30</v>
      </c>
      <c r="D364" s="49" t="s">
        <v>31</v>
      </c>
      <c r="E364" s="16">
        <f t="shared" si="52"/>
        <v>-550331.5</v>
      </c>
      <c r="F364" s="16">
        <f t="shared" si="52"/>
        <v>0</v>
      </c>
      <c r="G364" s="16">
        <f t="shared" si="52"/>
        <v>0</v>
      </c>
      <c r="H364" s="16">
        <f t="shared" si="52"/>
        <v>-854981.6000000001</v>
      </c>
      <c r="I364" s="16">
        <f t="shared" si="40"/>
        <v>-854981.6000000001</v>
      </c>
      <c r="J364" s="16"/>
      <c r="K364" s="16"/>
      <c r="L364" s="16">
        <f t="shared" si="43"/>
        <v>-304650.1000000001</v>
      </c>
      <c r="M364" s="16">
        <f>H364/E364*100</f>
        <v>155.35756176050256</v>
      </c>
    </row>
    <row r="365" spans="1:13" s="2" customFormat="1" ht="22.5" customHeight="1">
      <c r="A365" s="66"/>
      <c r="B365" s="66"/>
      <c r="C365" s="45"/>
      <c r="D365" s="61" t="s">
        <v>142</v>
      </c>
      <c r="E365" s="15">
        <f>E356+E357</f>
        <v>1759050.2765625</v>
      </c>
      <c r="F365" s="15">
        <f>F356+F357</f>
        <v>37794831.7</v>
      </c>
      <c r="G365" s="15">
        <f>G356+G357</f>
        <v>1593018.9000000001</v>
      </c>
      <c r="H365" s="15">
        <f>H356+H357</f>
        <v>955805.0999999999</v>
      </c>
      <c r="I365" s="15">
        <f t="shared" si="40"/>
        <v>-637213.8000000003</v>
      </c>
      <c r="J365" s="15">
        <f>H365/G365*100</f>
        <v>59.99960829089973</v>
      </c>
      <c r="K365" s="15">
        <f>H365/F365*100</f>
        <v>2.528930695039978</v>
      </c>
      <c r="L365" s="15">
        <f t="shared" si="43"/>
        <v>-803245.1765625002</v>
      </c>
      <c r="M365" s="15">
        <f>H365/E365*100</f>
        <v>54.33642873856992</v>
      </c>
    </row>
    <row r="366" spans="1:10" ht="15.75">
      <c r="A366" s="32"/>
      <c r="B366" s="33"/>
      <c r="C366" s="46"/>
      <c r="D366" s="58"/>
      <c r="E366" s="21"/>
      <c r="F366" s="17"/>
      <c r="G366" s="17"/>
      <c r="H366" s="21"/>
      <c r="I366" s="21"/>
      <c r="J366" s="21"/>
    </row>
    <row r="367" spans="1:10" ht="15.75">
      <c r="A367" s="34"/>
      <c r="B367" s="33"/>
      <c r="C367" s="46"/>
      <c r="D367" s="58"/>
      <c r="E367" s="21"/>
      <c r="F367" s="17"/>
      <c r="G367" s="17"/>
      <c r="H367" s="24"/>
      <c r="I367" s="25"/>
      <c r="J367" s="25"/>
    </row>
    <row r="368" spans="1:10" ht="15.75">
      <c r="A368" s="34"/>
      <c r="B368" s="33"/>
      <c r="C368" s="46"/>
      <c r="D368" s="58"/>
      <c r="E368" s="21"/>
      <c r="F368" s="17"/>
      <c r="G368" s="17"/>
      <c r="H368" s="17"/>
      <c r="I368" s="25"/>
      <c r="J368" s="25"/>
    </row>
    <row r="369" spans="1:10" ht="15.75">
      <c r="A369" s="34"/>
      <c r="B369" s="33"/>
      <c r="C369" s="46"/>
      <c r="D369" s="58"/>
      <c r="E369" s="21"/>
      <c r="F369" s="17"/>
      <c r="G369" s="17"/>
      <c r="H369" s="17"/>
      <c r="I369" s="25"/>
      <c r="J369" s="25"/>
    </row>
    <row r="370" spans="1:10" ht="15.75">
      <c r="A370" s="34"/>
      <c r="B370" s="33"/>
      <c r="C370" s="46"/>
      <c r="D370" s="58"/>
      <c r="E370" s="21"/>
      <c r="F370" s="17"/>
      <c r="G370" s="17"/>
      <c r="H370" s="17"/>
      <c r="I370" s="25"/>
      <c r="J370" s="25"/>
    </row>
    <row r="371" spans="1:10" ht="15.75">
      <c r="A371" s="34"/>
      <c r="B371" s="33"/>
      <c r="C371" s="46"/>
      <c r="D371" s="58"/>
      <c r="E371" s="21"/>
      <c r="F371" s="17"/>
      <c r="G371" s="17"/>
      <c r="H371" s="17"/>
      <c r="I371" s="25"/>
      <c r="J371" s="25"/>
    </row>
    <row r="372" spans="1:10" ht="15.75">
      <c r="A372" s="34"/>
      <c r="B372" s="33"/>
      <c r="C372" s="46"/>
      <c r="D372" s="58"/>
      <c r="E372" s="21"/>
      <c r="F372" s="17"/>
      <c r="G372" s="17"/>
      <c r="H372" s="17"/>
      <c r="I372" s="25"/>
      <c r="J372" s="25"/>
    </row>
    <row r="373" spans="1:10" ht="15.75">
      <c r="A373" s="34"/>
      <c r="B373" s="33"/>
      <c r="C373" s="46"/>
      <c r="D373" s="58"/>
      <c r="E373" s="21"/>
      <c r="F373" s="17"/>
      <c r="G373" s="17"/>
      <c r="H373" s="17"/>
      <c r="I373" s="25"/>
      <c r="J373" s="25"/>
    </row>
    <row r="374" spans="1:10" ht="15.75">
      <c r="A374" s="34"/>
      <c r="B374" s="33"/>
      <c r="C374" s="46"/>
      <c r="D374" s="58"/>
      <c r="E374" s="21"/>
      <c r="F374" s="17"/>
      <c r="G374" s="17"/>
      <c r="H374" s="17"/>
      <c r="I374" s="25"/>
      <c r="J374" s="25"/>
    </row>
    <row r="375" spans="1:10" ht="15.75">
      <c r="A375" s="34"/>
      <c r="B375" s="33"/>
      <c r="C375" s="46"/>
      <c r="D375" s="58"/>
      <c r="E375" s="21"/>
      <c r="F375" s="17"/>
      <c r="G375" s="17"/>
      <c r="H375" s="25"/>
      <c r="I375" s="25"/>
      <c r="J375" s="25"/>
    </row>
    <row r="376" spans="1:10" ht="15.75">
      <c r="A376" s="34"/>
      <c r="B376" s="33"/>
      <c r="C376" s="46"/>
      <c r="D376" s="58"/>
      <c r="E376" s="21"/>
      <c r="F376" s="17"/>
      <c r="G376" s="17"/>
      <c r="H376" s="25"/>
      <c r="I376" s="25"/>
      <c r="J376" s="25"/>
    </row>
    <row r="377" spans="1:10" ht="15.75">
      <c r="A377" s="34"/>
      <c r="B377" s="33"/>
      <c r="C377" s="46"/>
      <c r="D377" s="58"/>
      <c r="E377" s="21"/>
      <c r="F377" s="17"/>
      <c r="G377" s="17"/>
      <c r="H377" s="25"/>
      <c r="I377" s="25"/>
      <c r="J377" s="25"/>
    </row>
    <row r="378" spans="1:10" ht="15.75">
      <c r="A378" s="34"/>
      <c r="B378" s="33"/>
      <c r="C378" s="46"/>
      <c r="D378" s="58"/>
      <c r="E378" s="21"/>
      <c r="F378" s="17"/>
      <c r="G378" s="17"/>
      <c r="H378" s="25"/>
      <c r="I378" s="25"/>
      <c r="J378" s="25"/>
    </row>
    <row r="379" spans="1:10" ht="15.75">
      <c r="A379" s="34"/>
      <c r="B379" s="33"/>
      <c r="C379" s="46"/>
      <c r="D379" s="58"/>
      <c r="E379" s="21"/>
      <c r="F379" s="17"/>
      <c r="G379" s="17"/>
      <c r="H379" s="25"/>
      <c r="I379" s="25"/>
      <c r="J379" s="25"/>
    </row>
    <row r="380" spans="2:10" ht="15.75">
      <c r="B380" s="33"/>
      <c r="C380" s="46"/>
      <c r="D380" s="58"/>
      <c r="E380" s="21"/>
      <c r="F380" s="17"/>
      <c r="G380" s="17"/>
      <c r="H380" s="25"/>
      <c r="I380" s="25"/>
      <c r="J380" s="25"/>
    </row>
    <row r="381" spans="2:10" ht="15.75">
      <c r="B381" s="33"/>
      <c r="C381" s="46"/>
      <c r="D381" s="58"/>
      <c r="E381" s="21"/>
      <c r="F381" s="17"/>
      <c r="G381" s="17"/>
      <c r="H381" s="25"/>
      <c r="I381" s="25"/>
      <c r="J381" s="25"/>
    </row>
    <row r="382" spans="1:10" ht="15.75">
      <c r="A382" s="1"/>
      <c r="B382" s="33"/>
      <c r="C382" s="46"/>
      <c r="D382" s="58"/>
      <c r="E382" s="21"/>
      <c r="F382" s="17"/>
      <c r="G382" s="17"/>
      <c r="H382" s="25"/>
      <c r="I382" s="25"/>
      <c r="J382" s="25"/>
    </row>
    <row r="383" spans="1:10" ht="15.75">
      <c r="A383" s="1"/>
      <c r="B383" s="33"/>
      <c r="C383" s="46"/>
      <c r="D383" s="58"/>
      <c r="E383" s="21"/>
      <c r="F383" s="17"/>
      <c r="G383" s="17"/>
      <c r="H383" s="25"/>
      <c r="I383" s="25"/>
      <c r="J383" s="25"/>
    </row>
    <row r="384" spans="1:10" ht="15.75">
      <c r="A384" s="1"/>
      <c r="B384" s="33"/>
      <c r="C384" s="46"/>
      <c r="D384" s="58"/>
      <c r="E384" s="21"/>
      <c r="F384" s="17"/>
      <c r="G384" s="17"/>
      <c r="H384" s="25"/>
      <c r="I384" s="25"/>
      <c r="J384" s="25"/>
    </row>
    <row r="385" spans="1:10" ht="15.75">
      <c r="A385" s="1"/>
      <c r="B385" s="33"/>
      <c r="C385" s="46"/>
      <c r="D385" s="58"/>
      <c r="E385" s="21"/>
      <c r="F385" s="17"/>
      <c r="G385" s="17"/>
      <c r="H385" s="25"/>
      <c r="I385" s="25"/>
      <c r="J385" s="25"/>
    </row>
    <row r="386" spans="1:10" ht="15.75">
      <c r="A386" s="1"/>
      <c r="B386" s="33"/>
      <c r="C386" s="46"/>
      <c r="D386" s="58"/>
      <c r="E386" s="21"/>
      <c r="F386" s="17"/>
      <c r="G386" s="17"/>
      <c r="H386" s="25"/>
      <c r="I386" s="25"/>
      <c r="J386" s="25"/>
    </row>
    <row r="387" spans="1:10" ht="15.75">
      <c r="A387" s="1"/>
      <c r="B387" s="33"/>
      <c r="C387" s="46"/>
      <c r="D387" s="58"/>
      <c r="E387" s="21"/>
      <c r="F387" s="17"/>
      <c r="G387" s="17"/>
      <c r="H387" s="25"/>
      <c r="I387" s="25"/>
      <c r="J387" s="25"/>
    </row>
    <row r="388" spans="1:10" ht="15.75">
      <c r="A388" s="1"/>
      <c r="B388" s="33"/>
      <c r="C388" s="46"/>
      <c r="D388" s="58"/>
      <c r="E388" s="21"/>
      <c r="F388" s="17"/>
      <c r="G388" s="17"/>
      <c r="H388" s="25"/>
      <c r="I388" s="25"/>
      <c r="J388" s="25"/>
    </row>
    <row r="389" spans="1:10" ht="15.75">
      <c r="A389" s="1"/>
      <c r="B389" s="33"/>
      <c r="C389" s="46"/>
      <c r="D389" s="58"/>
      <c r="E389" s="21"/>
      <c r="F389" s="17"/>
      <c r="G389" s="17"/>
      <c r="H389" s="25"/>
      <c r="I389" s="25"/>
      <c r="J389" s="25"/>
    </row>
    <row r="390" spans="1:10" ht="15.75">
      <c r="A390" s="1"/>
      <c r="B390" s="33"/>
      <c r="C390" s="46"/>
      <c r="D390" s="58"/>
      <c r="E390" s="21"/>
      <c r="F390" s="17"/>
      <c r="G390" s="17"/>
      <c r="H390" s="25"/>
      <c r="I390" s="25"/>
      <c r="J390" s="25"/>
    </row>
    <row r="391" spans="1:10" ht="15.75">
      <c r="A391" s="1"/>
      <c r="B391" s="33"/>
      <c r="C391" s="46"/>
      <c r="D391" s="58"/>
      <c r="E391" s="21"/>
      <c r="F391" s="17"/>
      <c r="G391" s="17"/>
      <c r="H391" s="25"/>
      <c r="I391" s="25"/>
      <c r="J391" s="25"/>
    </row>
    <row r="392" spans="1:10" ht="15.75">
      <c r="A392" s="1"/>
      <c r="B392" s="33"/>
      <c r="C392" s="46"/>
      <c r="D392" s="58"/>
      <c r="E392" s="21"/>
      <c r="F392" s="17"/>
      <c r="G392" s="17"/>
      <c r="H392" s="25"/>
      <c r="I392" s="25"/>
      <c r="J392" s="25"/>
    </row>
    <row r="393" spans="1:10" ht="15.75">
      <c r="A393" s="1"/>
      <c r="B393" s="33"/>
      <c r="C393" s="46"/>
      <c r="D393" s="58"/>
      <c r="E393" s="21"/>
      <c r="F393" s="17"/>
      <c r="G393" s="17"/>
      <c r="H393" s="25"/>
      <c r="I393" s="25"/>
      <c r="J393" s="25"/>
    </row>
    <row r="394" spans="1:10" ht="15.75">
      <c r="A394" s="1"/>
      <c r="B394" s="33"/>
      <c r="C394" s="46"/>
      <c r="D394" s="58"/>
      <c r="E394" s="21"/>
      <c r="F394" s="17"/>
      <c r="G394" s="17"/>
      <c r="H394" s="25"/>
      <c r="I394" s="25"/>
      <c r="J394" s="25"/>
    </row>
    <row r="395" spans="1:10" ht="15.75">
      <c r="A395" s="1"/>
      <c r="B395" s="33"/>
      <c r="C395" s="46"/>
      <c r="D395" s="58"/>
      <c r="E395" s="21"/>
      <c r="F395" s="17"/>
      <c r="G395" s="17"/>
      <c r="H395" s="25"/>
      <c r="I395" s="25"/>
      <c r="J395" s="25"/>
    </row>
    <row r="396" spans="1:10" ht="15.75">
      <c r="A396" s="1"/>
      <c r="B396" s="33"/>
      <c r="C396" s="46"/>
      <c r="D396" s="58"/>
      <c r="E396" s="21"/>
      <c r="F396" s="17"/>
      <c r="G396" s="17"/>
      <c r="H396" s="25"/>
      <c r="I396" s="25"/>
      <c r="J396" s="25"/>
    </row>
    <row r="397" spans="1:10" ht="15.75">
      <c r="A397" s="1"/>
      <c r="B397" s="33"/>
      <c r="C397" s="46"/>
      <c r="D397" s="58"/>
      <c r="E397" s="21"/>
      <c r="F397" s="17"/>
      <c r="G397" s="17"/>
      <c r="H397" s="25"/>
      <c r="I397" s="25"/>
      <c r="J397" s="25"/>
    </row>
    <row r="398" spans="1:10" ht="15.75">
      <c r="A398" s="1"/>
      <c r="B398" s="33"/>
      <c r="C398" s="46"/>
      <c r="D398" s="58"/>
      <c r="E398" s="21"/>
      <c r="F398" s="17"/>
      <c r="G398" s="17"/>
      <c r="H398" s="25"/>
      <c r="I398" s="25"/>
      <c r="J398" s="25"/>
    </row>
    <row r="399" spans="1:10" ht="15.75">
      <c r="A399" s="1"/>
      <c r="B399" s="33"/>
      <c r="C399" s="46"/>
      <c r="D399" s="58"/>
      <c r="E399" s="21"/>
      <c r="F399" s="17"/>
      <c r="G399" s="17"/>
      <c r="H399" s="25"/>
      <c r="I399" s="25"/>
      <c r="J399" s="25"/>
    </row>
    <row r="400" spans="1:10" ht="15.75">
      <c r="A400" s="1"/>
      <c r="B400" s="33"/>
      <c r="C400" s="46"/>
      <c r="D400" s="58"/>
      <c r="E400" s="21"/>
      <c r="F400" s="17"/>
      <c r="G400" s="17"/>
      <c r="H400" s="25"/>
      <c r="I400" s="25"/>
      <c r="J400" s="25"/>
    </row>
    <row r="401" spans="1:10" ht="15.75">
      <c r="A401" s="1"/>
      <c r="B401" s="33"/>
      <c r="C401" s="46"/>
      <c r="D401" s="58"/>
      <c r="E401" s="21"/>
      <c r="F401" s="17"/>
      <c r="G401" s="17"/>
      <c r="H401" s="25"/>
      <c r="I401" s="25"/>
      <c r="J401" s="25"/>
    </row>
    <row r="402" spans="1:10" ht="15.75">
      <c r="A402" s="1"/>
      <c r="B402" s="33"/>
      <c r="C402" s="46"/>
      <c r="D402" s="58"/>
      <c r="E402" s="21"/>
      <c r="F402" s="17"/>
      <c r="G402" s="17"/>
      <c r="H402" s="25"/>
      <c r="I402" s="25"/>
      <c r="J402" s="25"/>
    </row>
    <row r="403" spans="1:10" ht="15.75">
      <c r="A403" s="1"/>
      <c r="B403" s="33"/>
      <c r="C403" s="46"/>
      <c r="D403" s="58"/>
      <c r="E403" s="21"/>
      <c r="F403" s="17"/>
      <c r="G403" s="17"/>
      <c r="H403" s="25"/>
      <c r="I403" s="25"/>
      <c r="J403" s="25"/>
    </row>
    <row r="404" spans="1:10" ht="15.75">
      <c r="A404" s="1"/>
      <c r="B404" s="33"/>
      <c r="C404" s="46"/>
      <c r="D404" s="58"/>
      <c r="E404" s="21"/>
      <c r="F404" s="17"/>
      <c r="G404" s="17"/>
      <c r="H404" s="25"/>
      <c r="I404" s="25"/>
      <c r="J404" s="25"/>
    </row>
    <row r="405" spans="1:10" ht="15.75">
      <c r="A405" s="1"/>
      <c r="B405" s="33"/>
      <c r="C405" s="46"/>
      <c r="D405" s="58"/>
      <c r="E405" s="21"/>
      <c r="F405" s="17"/>
      <c r="G405" s="17"/>
      <c r="H405" s="25"/>
      <c r="I405" s="25"/>
      <c r="J405" s="25"/>
    </row>
    <row r="406" spans="1:10" ht="15.75">
      <c r="A406" s="1"/>
      <c r="B406" s="33"/>
      <c r="C406" s="46"/>
      <c r="D406" s="58"/>
      <c r="E406" s="21"/>
      <c r="F406" s="17"/>
      <c r="G406" s="17"/>
      <c r="H406" s="25"/>
      <c r="I406" s="25"/>
      <c r="J406" s="25"/>
    </row>
    <row r="407" spans="1:10" ht="15.75">
      <c r="A407" s="1"/>
      <c r="B407" s="33"/>
      <c r="C407" s="46"/>
      <c r="D407" s="58"/>
      <c r="E407" s="21"/>
      <c r="F407" s="17"/>
      <c r="G407" s="17"/>
      <c r="H407" s="25"/>
      <c r="I407" s="25"/>
      <c r="J407" s="25"/>
    </row>
    <row r="408" spans="1:10" ht="15.75">
      <c r="A408" s="1"/>
      <c r="B408" s="33"/>
      <c r="C408" s="46"/>
      <c r="D408" s="58"/>
      <c r="E408" s="21"/>
      <c r="F408" s="17"/>
      <c r="G408" s="17"/>
      <c r="H408" s="25"/>
      <c r="I408" s="25"/>
      <c r="J408" s="25"/>
    </row>
    <row r="409" spans="1:10" ht="15.75">
      <c r="A409" s="1"/>
      <c r="B409" s="33"/>
      <c r="C409" s="46"/>
      <c r="D409" s="58"/>
      <c r="E409" s="21"/>
      <c r="F409" s="17"/>
      <c r="G409" s="17"/>
      <c r="H409" s="25"/>
      <c r="I409" s="25"/>
      <c r="J409" s="25"/>
    </row>
    <row r="410" spans="1:10" ht="15.75">
      <c r="A410" s="1"/>
      <c r="B410" s="33"/>
      <c r="C410" s="46"/>
      <c r="D410" s="58"/>
      <c r="E410" s="21"/>
      <c r="F410" s="17"/>
      <c r="G410" s="17"/>
      <c r="H410" s="25"/>
      <c r="I410" s="25"/>
      <c r="J410" s="25"/>
    </row>
    <row r="411" spans="1:10" ht="15.75">
      <c r="A411" s="1"/>
      <c r="B411" s="33"/>
      <c r="C411" s="46"/>
      <c r="D411" s="58"/>
      <c r="E411" s="21"/>
      <c r="F411" s="17"/>
      <c r="G411" s="17"/>
      <c r="H411" s="25"/>
      <c r="I411" s="25"/>
      <c r="J411" s="25"/>
    </row>
    <row r="412" spans="1:10" ht="15.75">
      <c r="A412" s="1"/>
      <c r="B412" s="33"/>
      <c r="C412" s="46"/>
      <c r="D412" s="58"/>
      <c r="E412" s="21"/>
      <c r="F412" s="17"/>
      <c r="G412" s="17"/>
      <c r="H412" s="25"/>
      <c r="I412" s="25"/>
      <c r="J412" s="25"/>
    </row>
    <row r="413" spans="1:10" ht="15.75">
      <c r="A413" s="1"/>
      <c r="B413" s="33"/>
      <c r="C413" s="46"/>
      <c r="D413" s="58"/>
      <c r="E413" s="21"/>
      <c r="F413" s="17"/>
      <c r="G413" s="17"/>
      <c r="H413" s="25"/>
      <c r="I413" s="25"/>
      <c r="J413" s="25"/>
    </row>
    <row r="414" spans="1:10" ht="15.75">
      <c r="A414" s="1"/>
      <c r="B414" s="33"/>
      <c r="C414" s="46"/>
      <c r="D414" s="58"/>
      <c r="E414" s="21"/>
      <c r="F414" s="17"/>
      <c r="G414" s="17"/>
      <c r="H414" s="25"/>
      <c r="I414" s="25"/>
      <c r="J414" s="25"/>
    </row>
    <row r="415" spans="1:10" ht="15.75">
      <c r="A415" s="1"/>
      <c r="B415" s="33"/>
      <c r="C415" s="46"/>
      <c r="D415" s="58"/>
      <c r="E415" s="21"/>
      <c r="F415" s="17"/>
      <c r="G415" s="17"/>
      <c r="H415" s="25"/>
      <c r="I415" s="25"/>
      <c r="J415" s="25"/>
    </row>
    <row r="416" spans="1:10" ht="15.75">
      <c r="A416" s="1"/>
      <c r="B416" s="33"/>
      <c r="C416" s="46"/>
      <c r="D416" s="58"/>
      <c r="E416" s="21"/>
      <c r="F416" s="17"/>
      <c r="G416" s="17"/>
      <c r="H416" s="25"/>
      <c r="I416" s="25"/>
      <c r="J416" s="25"/>
    </row>
    <row r="417" spans="1:10" ht="15.75">
      <c r="A417" s="1"/>
      <c r="B417" s="33"/>
      <c r="C417" s="46"/>
      <c r="D417" s="58"/>
      <c r="E417" s="21"/>
      <c r="F417" s="17"/>
      <c r="G417" s="17"/>
      <c r="H417" s="25"/>
      <c r="I417" s="25"/>
      <c r="J417" s="25"/>
    </row>
    <row r="418" spans="1:10" ht="15.75">
      <c r="A418" s="1"/>
      <c r="B418" s="33"/>
      <c r="C418" s="46"/>
      <c r="D418" s="58"/>
      <c r="E418" s="21"/>
      <c r="F418" s="17"/>
      <c r="G418" s="17"/>
      <c r="H418" s="25"/>
      <c r="I418" s="25"/>
      <c r="J418" s="25"/>
    </row>
    <row r="419" spans="1:10" ht="15.75">
      <c r="A419" s="1"/>
      <c r="B419" s="33"/>
      <c r="C419" s="46"/>
      <c r="D419" s="58"/>
      <c r="E419" s="21"/>
      <c r="F419" s="17"/>
      <c r="G419" s="17"/>
      <c r="H419" s="25"/>
      <c r="I419" s="25"/>
      <c r="J419" s="25"/>
    </row>
    <row r="420" spans="1:10" ht="15.75">
      <c r="A420" s="1"/>
      <c r="B420" s="33"/>
      <c r="C420" s="46"/>
      <c r="D420" s="58"/>
      <c r="E420" s="21"/>
      <c r="F420" s="17"/>
      <c r="G420" s="17"/>
      <c r="H420" s="25"/>
      <c r="I420" s="25"/>
      <c r="J420" s="25"/>
    </row>
    <row r="421" spans="1:10" ht="15.75">
      <c r="A421" s="1"/>
      <c r="B421" s="33"/>
      <c r="C421" s="46"/>
      <c r="D421" s="58"/>
      <c r="E421" s="21"/>
      <c r="F421" s="17"/>
      <c r="G421" s="17"/>
      <c r="H421" s="25"/>
      <c r="I421" s="25"/>
      <c r="J421" s="25"/>
    </row>
    <row r="422" spans="1:10" ht="15.75">
      <c r="A422" s="1"/>
      <c r="B422" s="33"/>
      <c r="C422" s="46"/>
      <c r="D422" s="58"/>
      <c r="E422" s="21"/>
      <c r="F422" s="17"/>
      <c r="G422" s="17"/>
      <c r="H422" s="25"/>
      <c r="I422" s="25"/>
      <c r="J422" s="25"/>
    </row>
    <row r="423" spans="1:10" ht="15.75">
      <c r="A423" s="1"/>
      <c r="B423" s="33"/>
      <c r="C423" s="46"/>
      <c r="D423" s="58"/>
      <c r="E423" s="21"/>
      <c r="F423" s="17"/>
      <c r="G423" s="17"/>
      <c r="H423" s="25"/>
      <c r="I423" s="25"/>
      <c r="J423" s="25"/>
    </row>
    <row r="424" spans="1:10" ht="15.75">
      <c r="A424" s="1"/>
      <c r="B424" s="33"/>
      <c r="C424" s="46"/>
      <c r="D424" s="58"/>
      <c r="E424" s="21"/>
      <c r="F424" s="17"/>
      <c r="G424" s="17"/>
      <c r="H424" s="25"/>
      <c r="I424" s="25"/>
      <c r="J424" s="25"/>
    </row>
    <row r="425" spans="1:10" ht="15.75">
      <c r="A425" s="1"/>
      <c r="B425" s="33"/>
      <c r="C425" s="46"/>
      <c r="D425" s="58"/>
      <c r="E425" s="21"/>
      <c r="F425" s="17"/>
      <c r="G425" s="17"/>
      <c r="H425" s="25"/>
      <c r="I425" s="25"/>
      <c r="J425" s="25"/>
    </row>
    <row r="426" spans="1:10" ht="15.75">
      <c r="A426" s="1"/>
      <c r="B426" s="33"/>
      <c r="C426" s="46"/>
      <c r="D426" s="58"/>
      <c r="E426" s="21"/>
      <c r="F426" s="17"/>
      <c r="G426" s="17"/>
      <c r="H426" s="25"/>
      <c r="I426" s="25"/>
      <c r="J426" s="25"/>
    </row>
    <row r="427" spans="1:10" ht="15.75">
      <c r="A427" s="1"/>
      <c r="B427" s="33"/>
      <c r="C427" s="46"/>
      <c r="D427" s="58"/>
      <c r="E427" s="21"/>
      <c r="F427" s="17"/>
      <c r="G427" s="17"/>
      <c r="H427" s="25"/>
      <c r="I427" s="25"/>
      <c r="J427" s="25"/>
    </row>
    <row r="428" spans="1:10" ht="15.75">
      <c r="A428" s="1"/>
      <c r="B428" s="33"/>
      <c r="C428" s="46"/>
      <c r="D428" s="58"/>
      <c r="E428" s="21"/>
      <c r="F428" s="17"/>
      <c r="G428" s="17"/>
      <c r="H428" s="25"/>
      <c r="I428" s="25"/>
      <c r="J428" s="25"/>
    </row>
    <row r="429" spans="1:10" ht="15.75">
      <c r="A429" s="1"/>
      <c r="B429" s="33"/>
      <c r="C429" s="46"/>
      <c r="D429" s="58"/>
      <c r="E429" s="21"/>
      <c r="F429" s="17"/>
      <c r="G429" s="17"/>
      <c r="H429" s="25"/>
      <c r="I429" s="25"/>
      <c r="J429" s="25"/>
    </row>
    <row r="430" spans="1:10" ht="15.75">
      <c r="A430" s="1"/>
      <c r="B430" s="33"/>
      <c r="C430" s="46"/>
      <c r="D430" s="58"/>
      <c r="E430" s="21"/>
      <c r="F430" s="17"/>
      <c r="G430" s="17"/>
      <c r="H430" s="25"/>
      <c r="I430" s="25"/>
      <c r="J430" s="25"/>
    </row>
    <row r="431" spans="1:10" ht="15.75">
      <c r="A431" s="1"/>
      <c r="B431" s="33"/>
      <c r="C431" s="46"/>
      <c r="D431" s="59"/>
      <c r="E431" s="21"/>
      <c r="F431" s="17"/>
      <c r="G431" s="17"/>
      <c r="H431" s="25"/>
      <c r="I431" s="25"/>
      <c r="J431" s="25"/>
    </row>
    <row r="432" spans="1:10" ht="15.75">
      <c r="A432" s="1"/>
      <c r="B432" s="33"/>
      <c r="C432" s="46"/>
      <c r="D432" s="59"/>
      <c r="E432" s="21"/>
      <c r="F432" s="17"/>
      <c r="G432" s="17"/>
      <c r="H432" s="25"/>
      <c r="I432" s="25"/>
      <c r="J432" s="25"/>
    </row>
    <row r="433" spans="1:10" ht="15.75">
      <c r="A433" s="1"/>
      <c r="B433" s="33"/>
      <c r="C433" s="46"/>
      <c r="D433" s="59"/>
      <c r="E433" s="21"/>
      <c r="F433" s="17"/>
      <c r="G433" s="17"/>
      <c r="H433" s="25"/>
      <c r="I433" s="25"/>
      <c r="J433" s="25"/>
    </row>
    <row r="434" spans="1:10" ht="15.75">
      <c r="A434" s="1"/>
      <c r="B434" s="33"/>
      <c r="C434" s="46"/>
      <c r="D434" s="59"/>
      <c r="E434" s="21"/>
      <c r="F434" s="17"/>
      <c r="G434" s="17"/>
      <c r="H434" s="25"/>
      <c r="I434" s="25"/>
      <c r="J434" s="25"/>
    </row>
    <row r="435" spans="1:10" ht="15.75">
      <c r="A435" s="1"/>
      <c r="B435" s="33"/>
      <c r="C435" s="46"/>
      <c r="D435" s="59"/>
      <c r="E435" s="21"/>
      <c r="F435" s="17"/>
      <c r="G435" s="17"/>
      <c r="H435" s="25"/>
      <c r="I435" s="25"/>
      <c r="J435" s="25"/>
    </row>
    <row r="436" spans="1:10" ht="15.75">
      <c r="A436" s="1"/>
      <c r="B436" s="33"/>
      <c r="C436" s="46"/>
      <c r="D436" s="59"/>
      <c r="E436" s="21"/>
      <c r="F436" s="17"/>
      <c r="G436" s="17"/>
      <c r="H436" s="25"/>
      <c r="I436" s="25"/>
      <c r="J436" s="25"/>
    </row>
    <row r="437" spans="1:10" ht="15.75">
      <c r="A437" s="1"/>
      <c r="B437" s="33"/>
      <c r="C437" s="46"/>
      <c r="D437" s="59"/>
      <c r="E437" s="21"/>
      <c r="F437" s="17"/>
      <c r="G437" s="17"/>
      <c r="H437" s="25"/>
      <c r="I437" s="25"/>
      <c r="J437" s="25"/>
    </row>
    <row r="438" spans="1:10" ht="15.75">
      <c r="A438" s="1"/>
      <c r="B438" s="33"/>
      <c r="C438" s="46"/>
      <c r="D438" s="59"/>
      <c r="E438" s="21"/>
      <c r="F438" s="17"/>
      <c r="G438" s="17"/>
      <c r="H438" s="25"/>
      <c r="I438" s="25"/>
      <c r="J438" s="25"/>
    </row>
    <row r="439" spans="1:10" ht="15.75">
      <c r="A439" s="1"/>
      <c r="B439" s="33"/>
      <c r="C439" s="46"/>
      <c r="D439" s="59"/>
      <c r="E439" s="21"/>
      <c r="F439" s="17"/>
      <c r="G439" s="17"/>
      <c r="H439" s="25"/>
      <c r="I439" s="25"/>
      <c r="J439" s="25"/>
    </row>
    <row r="440" spans="1:10" ht="15.75">
      <c r="A440" s="1"/>
      <c r="B440" s="33"/>
      <c r="C440" s="46"/>
      <c r="D440" s="59"/>
      <c r="E440" s="21"/>
      <c r="F440" s="17"/>
      <c r="G440" s="17"/>
      <c r="H440" s="25"/>
      <c r="I440" s="25"/>
      <c r="J440" s="25"/>
    </row>
    <row r="441" spans="1:10" ht="15.75">
      <c r="A441" s="1"/>
      <c r="B441" s="33"/>
      <c r="C441" s="46"/>
      <c r="D441" s="59"/>
      <c r="E441" s="21"/>
      <c r="F441" s="17"/>
      <c r="G441" s="17"/>
      <c r="H441" s="25"/>
      <c r="I441" s="25"/>
      <c r="J441" s="25"/>
    </row>
    <row r="442" spans="1:10" ht="15.75">
      <c r="A442" s="1"/>
      <c r="B442" s="33"/>
      <c r="C442" s="46"/>
      <c r="D442" s="59"/>
      <c r="E442" s="21"/>
      <c r="F442" s="17"/>
      <c r="G442" s="17"/>
      <c r="H442" s="25"/>
      <c r="I442" s="25"/>
      <c r="J442" s="25"/>
    </row>
    <row r="443" spans="1:10" ht="15.75">
      <c r="A443" s="1"/>
      <c r="B443" s="33"/>
      <c r="C443" s="46"/>
      <c r="D443" s="59"/>
      <c r="E443" s="21"/>
      <c r="F443" s="17"/>
      <c r="G443" s="17"/>
      <c r="H443" s="25"/>
      <c r="I443" s="25"/>
      <c r="J443" s="25"/>
    </row>
    <row r="444" spans="1:10" ht="15.75">
      <c r="A444" s="1"/>
      <c r="B444" s="33"/>
      <c r="C444" s="46"/>
      <c r="D444" s="59"/>
      <c r="E444" s="21"/>
      <c r="F444" s="17"/>
      <c r="G444" s="17"/>
      <c r="H444" s="25"/>
      <c r="I444" s="25"/>
      <c r="J444" s="25"/>
    </row>
    <row r="445" spans="1:10" ht="15.75">
      <c r="A445" s="1"/>
      <c r="B445" s="33"/>
      <c r="C445" s="46"/>
      <c r="D445" s="59"/>
      <c r="E445" s="21"/>
      <c r="F445" s="17"/>
      <c r="G445" s="17"/>
      <c r="H445" s="25"/>
      <c r="I445" s="25"/>
      <c r="J445" s="25"/>
    </row>
    <row r="446" spans="1:10" ht="15.75">
      <c r="A446" s="1"/>
      <c r="B446" s="33"/>
      <c r="C446" s="46"/>
      <c r="D446" s="59"/>
      <c r="E446" s="21"/>
      <c r="F446" s="17"/>
      <c r="G446" s="17"/>
      <c r="H446" s="25"/>
      <c r="I446" s="25"/>
      <c r="J446" s="25"/>
    </row>
    <row r="447" spans="1:10" ht="15.75">
      <c r="A447" s="1"/>
      <c r="B447" s="33"/>
      <c r="C447" s="46"/>
      <c r="D447" s="59"/>
      <c r="E447" s="21"/>
      <c r="F447" s="17"/>
      <c r="G447" s="17"/>
      <c r="H447" s="25"/>
      <c r="I447" s="25"/>
      <c r="J447" s="25"/>
    </row>
    <row r="448" spans="1:10" ht="15.75">
      <c r="A448" s="1"/>
      <c r="B448" s="33"/>
      <c r="C448" s="46"/>
      <c r="D448" s="59"/>
      <c r="E448" s="21"/>
      <c r="F448" s="17"/>
      <c r="G448" s="17"/>
      <c r="H448" s="25"/>
      <c r="I448" s="25"/>
      <c r="J448" s="25"/>
    </row>
    <row r="449" spans="1:10" ht="15.75">
      <c r="A449" s="1"/>
      <c r="B449" s="33"/>
      <c r="C449" s="46"/>
      <c r="D449" s="59"/>
      <c r="E449" s="21"/>
      <c r="F449" s="17"/>
      <c r="G449" s="17"/>
      <c r="H449" s="25"/>
      <c r="I449" s="25"/>
      <c r="J449" s="25"/>
    </row>
    <row r="450" spans="1:10" ht="15.75">
      <c r="A450" s="1"/>
      <c r="B450" s="33"/>
      <c r="C450" s="46"/>
      <c r="D450" s="59"/>
      <c r="E450" s="21"/>
      <c r="F450" s="17"/>
      <c r="G450" s="17"/>
      <c r="H450" s="25"/>
      <c r="I450" s="25"/>
      <c r="J450" s="25"/>
    </row>
    <row r="451" spans="1:10" ht="15.75">
      <c r="A451" s="1"/>
      <c r="B451" s="33"/>
      <c r="C451" s="46"/>
      <c r="D451" s="59"/>
      <c r="E451" s="21"/>
      <c r="F451" s="17"/>
      <c r="G451" s="17"/>
      <c r="H451" s="25"/>
      <c r="I451" s="25"/>
      <c r="J451" s="25"/>
    </row>
    <row r="452" spans="1:10" ht="15.75">
      <c r="A452" s="1"/>
      <c r="B452" s="33"/>
      <c r="C452" s="46"/>
      <c r="D452" s="59"/>
      <c r="E452" s="21"/>
      <c r="F452" s="17"/>
      <c r="G452" s="17"/>
      <c r="H452" s="25"/>
      <c r="I452" s="25"/>
      <c r="J452" s="25"/>
    </row>
    <row r="453" spans="1:10" ht="15.75">
      <c r="A453" s="1"/>
      <c r="B453" s="33"/>
      <c r="C453" s="46"/>
      <c r="D453" s="59"/>
      <c r="E453" s="21"/>
      <c r="F453" s="17"/>
      <c r="G453" s="17"/>
      <c r="H453" s="25"/>
      <c r="I453" s="25"/>
      <c r="J453" s="25"/>
    </row>
    <row r="454" spans="1:10" ht="15.75">
      <c r="A454" s="1"/>
      <c r="B454" s="33"/>
      <c r="C454" s="46"/>
      <c r="D454" s="59"/>
      <c r="E454" s="21"/>
      <c r="F454" s="17"/>
      <c r="G454" s="17"/>
      <c r="H454" s="25"/>
      <c r="I454" s="25"/>
      <c r="J454" s="25"/>
    </row>
    <row r="455" spans="1:10" ht="15.75">
      <c r="A455" s="1"/>
      <c r="B455" s="33"/>
      <c r="C455" s="46"/>
      <c r="D455" s="59"/>
      <c r="E455" s="21"/>
      <c r="F455" s="17"/>
      <c r="G455" s="17"/>
      <c r="H455" s="25"/>
      <c r="I455" s="25"/>
      <c r="J455" s="25"/>
    </row>
    <row r="456" spans="1:10" ht="15.75">
      <c r="A456" s="1"/>
      <c r="B456" s="33"/>
      <c r="C456" s="46"/>
      <c r="D456" s="59"/>
      <c r="E456" s="21"/>
      <c r="F456" s="17"/>
      <c r="G456" s="17"/>
      <c r="H456" s="25"/>
      <c r="I456" s="25"/>
      <c r="J456" s="25"/>
    </row>
    <row r="457" spans="1:10" ht="15.75">
      <c r="A457" s="1"/>
      <c r="B457" s="33"/>
      <c r="C457" s="46"/>
      <c r="D457" s="59"/>
      <c r="E457" s="21"/>
      <c r="F457" s="17"/>
      <c r="G457" s="17"/>
      <c r="H457" s="25"/>
      <c r="I457" s="25"/>
      <c r="J457" s="25"/>
    </row>
    <row r="458" spans="1:10" ht="15.75">
      <c r="A458" s="1"/>
      <c r="B458" s="33"/>
      <c r="C458" s="46"/>
      <c r="D458" s="59"/>
      <c r="E458" s="21"/>
      <c r="F458" s="17"/>
      <c r="G458" s="17"/>
      <c r="H458" s="25"/>
      <c r="I458" s="25"/>
      <c r="J458" s="25"/>
    </row>
    <row r="459" spans="1:10" ht="15.75">
      <c r="A459" s="1"/>
      <c r="B459" s="33"/>
      <c r="C459" s="46"/>
      <c r="D459" s="59"/>
      <c r="E459" s="21"/>
      <c r="F459" s="17"/>
      <c r="G459" s="17"/>
      <c r="H459" s="25"/>
      <c r="I459" s="25"/>
      <c r="J459" s="25"/>
    </row>
    <row r="460" spans="1:10" ht="15.75">
      <c r="A460" s="1"/>
      <c r="B460" s="33"/>
      <c r="C460" s="46"/>
      <c r="D460" s="59"/>
      <c r="E460" s="21"/>
      <c r="F460" s="17"/>
      <c r="G460" s="17"/>
      <c r="H460" s="25"/>
      <c r="I460" s="25"/>
      <c r="J460" s="25"/>
    </row>
    <row r="461" spans="1:10" ht="15.75">
      <c r="A461" s="1"/>
      <c r="B461" s="33"/>
      <c r="C461" s="46"/>
      <c r="D461" s="59"/>
      <c r="E461" s="21"/>
      <c r="F461" s="17"/>
      <c r="G461" s="17"/>
      <c r="H461" s="25"/>
      <c r="I461" s="25"/>
      <c r="J461" s="25"/>
    </row>
    <row r="462" spans="1:10" ht="15.75">
      <c r="A462" s="1"/>
      <c r="B462" s="33"/>
      <c r="C462" s="46"/>
      <c r="D462" s="59"/>
      <c r="E462" s="21"/>
      <c r="F462" s="17"/>
      <c r="G462" s="17"/>
      <c r="H462" s="25"/>
      <c r="I462" s="25"/>
      <c r="J462" s="25"/>
    </row>
    <row r="463" spans="1:10" ht="15.75">
      <c r="A463" s="1"/>
      <c r="B463" s="33"/>
      <c r="C463" s="46"/>
      <c r="D463" s="59"/>
      <c r="E463" s="21"/>
      <c r="F463" s="17"/>
      <c r="G463" s="17"/>
      <c r="H463" s="25"/>
      <c r="I463" s="25"/>
      <c r="J463" s="25"/>
    </row>
    <row r="464" spans="1:10" ht="15.75">
      <c r="A464" s="1"/>
      <c r="B464" s="33"/>
      <c r="C464" s="46"/>
      <c r="D464" s="59"/>
      <c r="E464" s="21"/>
      <c r="F464" s="17"/>
      <c r="G464" s="17"/>
      <c r="H464" s="25"/>
      <c r="I464" s="25"/>
      <c r="J464" s="25"/>
    </row>
    <row r="465" spans="1:10" ht="15.75">
      <c r="A465" s="1"/>
      <c r="B465" s="33"/>
      <c r="C465" s="46"/>
      <c r="D465" s="59"/>
      <c r="E465" s="21"/>
      <c r="F465" s="17"/>
      <c r="G465" s="17"/>
      <c r="H465" s="25"/>
      <c r="I465" s="25"/>
      <c r="J465" s="25"/>
    </row>
    <row r="466" spans="1:10" ht="15.75">
      <c r="A466" s="1"/>
      <c r="B466" s="33"/>
      <c r="C466" s="46"/>
      <c r="D466" s="59"/>
      <c r="E466" s="21"/>
      <c r="F466" s="17"/>
      <c r="G466" s="17"/>
      <c r="H466" s="25"/>
      <c r="I466" s="25"/>
      <c r="J466" s="25"/>
    </row>
    <row r="467" spans="1:10" ht="15.75">
      <c r="A467" s="1"/>
      <c r="B467" s="33"/>
      <c r="C467" s="46"/>
      <c r="D467" s="59"/>
      <c r="E467" s="21"/>
      <c r="F467" s="17"/>
      <c r="G467" s="17"/>
      <c r="H467" s="25"/>
      <c r="I467" s="25"/>
      <c r="J467" s="25"/>
    </row>
    <row r="468" spans="1:10" ht="15.75">
      <c r="A468" s="1"/>
      <c r="B468" s="33"/>
      <c r="C468" s="46"/>
      <c r="D468" s="59"/>
      <c r="E468" s="21"/>
      <c r="F468" s="17"/>
      <c r="G468" s="17"/>
      <c r="H468" s="25"/>
      <c r="I468" s="25"/>
      <c r="J468" s="25"/>
    </row>
    <row r="469" spans="1:10" ht="15.75">
      <c r="A469" s="1"/>
      <c r="B469" s="33"/>
      <c r="C469" s="46"/>
      <c r="D469" s="59"/>
      <c r="E469" s="21"/>
      <c r="F469" s="17"/>
      <c r="G469" s="17"/>
      <c r="H469" s="25"/>
      <c r="I469" s="25"/>
      <c r="J469" s="25"/>
    </row>
    <row r="470" spans="1:10" ht="15.75">
      <c r="A470" s="1"/>
      <c r="B470" s="33"/>
      <c r="C470" s="46"/>
      <c r="D470" s="59"/>
      <c r="E470" s="21"/>
      <c r="F470" s="17"/>
      <c r="G470" s="17"/>
      <c r="H470" s="25"/>
      <c r="I470" s="25"/>
      <c r="J470" s="25"/>
    </row>
    <row r="471" spans="1:10" ht="15.75">
      <c r="A471" s="1"/>
      <c r="B471" s="33"/>
      <c r="C471" s="46"/>
      <c r="D471" s="59"/>
      <c r="E471" s="21"/>
      <c r="F471" s="17"/>
      <c r="G471" s="17"/>
      <c r="H471" s="25"/>
      <c r="I471" s="25"/>
      <c r="J471" s="25"/>
    </row>
    <row r="472" spans="1:10" ht="15.75">
      <c r="A472" s="1"/>
      <c r="B472" s="33"/>
      <c r="C472" s="46"/>
      <c r="D472" s="59"/>
      <c r="E472" s="21"/>
      <c r="F472" s="17"/>
      <c r="G472" s="17"/>
      <c r="H472" s="25"/>
      <c r="I472" s="25"/>
      <c r="J472" s="25"/>
    </row>
    <row r="473" spans="1:10" ht="15.75">
      <c r="A473" s="1"/>
      <c r="B473" s="33"/>
      <c r="C473" s="46"/>
      <c r="D473" s="59"/>
      <c r="E473" s="21"/>
      <c r="F473" s="17"/>
      <c r="G473" s="17"/>
      <c r="H473" s="25"/>
      <c r="I473" s="25"/>
      <c r="J473" s="25"/>
    </row>
    <row r="474" spans="1:10" ht="15.75">
      <c r="A474" s="1"/>
      <c r="B474" s="33"/>
      <c r="C474" s="46"/>
      <c r="D474" s="59"/>
      <c r="E474" s="21"/>
      <c r="F474" s="17"/>
      <c r="G474" s="17"/>
      <c r="H474" s="25"/>
      <c r="I474" s="25"/>
      <c r="J474" s="25"/>
    </row>
    <row r="475" spans="1:10" ht="15.75">
      <c r="A475" s="1"/>
      <c r="B475" s="33"/>
      <c r="C475" s="46"/>
      <c r="D475" s="59"/>
      <c r="E475" s="21"/>
      <c r="F475" s="17"/>
      <c r="G475" s="17"/>
      <c r="H475" s="25"/>
      <c r="I475" s="25"/>
      <c r="J475" s="25"/>
    </row>
    <row r="476" spans="1:10" ht="15.75">
      <c r="A476" s="1"/>
      <c r="B476" s="33"/>
      <c r="C476" s="46"/>
      <c r="D476" s="59"/>
      <c r="E476" s="21"/>
      <c r="F476" s="17"/>
      <c r="G476" s="17"/>
      <c r="H476" s="25"/>
      <c r="I476" s="25"/>
      <c r="J476" s="25"/>
    </row>
    <row r="477" spans="1:10" ht="15.75">
      <c r="A477" s="1"/>
      <c r="B477" s="33"/>
      <c r="C477" s="46"/>
      <c r="D477" s="59"/>
      <c r="E477" s="21"/>
      <c r="F477" s="17"/>
      <c r="G477" s="17"/>
      <c r="H477" s="25"/>
      <c r="I477" s="25"/>
      <c r="J477" s="25"/>
    </row>
    <row r="478" spans="1:10" ht="15.75">
      <c r="A478" s="1"/>
      <c r="B478" s="33"/>
      <c r="C478" s="46"/>
      <c r="D478" s="59"/>
      <c r="E478" s="21"/>
      <c r="F478" s="17"/>
      <c r="G478" s="17"/>
      <c r="H478" s="25"/>
      <c r="I478" s="25"/>
      <c r="J478" s="25"/>
    </row>
    <row r="479" spans="1:10" ht="15.75">
      <c r="A479" s="1"/>
      <c r="B479" s="33"/>
      <c r="C479" s="46"/>
      <c r="D479" s="59"/>
      <c r="E479" s="21"/>
      <c r="F479" s="17"/>
      <c r="G479" s="17"/>
      <c r="H479" s="25"/>
      <c r="I479" s="25"/>
      <c r="J479" s="25"/>
    </row>
    <row r="480" spans="1:10" ht="15.75">
      <c r="A480" s="1"/>
      <c r="B480" s="33"/>
      <c r="C480" s="46"/>
      <c r="D480" s="59"/>
      <c r="E480" s="21"/>
      <c r="F480" s="17"/>
      <c r="G480" s="17"/>
      <c r="H480" s="25"/>
      <c r="I480" s="25"/>
      <c r="J480" s="25"/>
    </row>
    <row r="481" spans="1:10" ht="15.75">
      <c r="A481" s="1"/>
      <c r="B481" s="33"/>
      <c r="C481" s="46"/>
      <c r="D481" s="59"/>
      <c r="E481" s="21"/>
      <c r="F481" s="17"/>
      <c r="G481" s="17"/>
      <c r="H481" s="25"/>
      <c r="I481" s="25"/>
      <c r="J481" s="25"/>
    </row>
    <row r="482" spans="1:10" ht="15.75">
      <c r="A482" s="1"/>
      <c r="B482" s="33"/>
      <c r="C482" s="46"/>
      <c r="D482" s="59"/>
      <c r="E482" s="21"/>
      <c r="F482" s="17"/>
      <c r="G482" s="17"/>
      <c r="H482" s="25"/>
      <c r="I482" s="25"/>
      <c r="J482" s="25"/>
    </row>
    <row r="483" spans="1:10" ht="15.75">
      <c r="A483" s="1"/>
      <c r="B483" s="33"/>
      <c r="C483" s="46"/>
      <c r="D483" s="59"/>
      <c r="E483" s="21"/>
      <c r="F483" s="17"/>
      <c r="G483" s="17"/>
      <c r="H483" s="25"/>
      <c r="I483" s="25"/>
      <c r="J483" s="25"/>
    </row>
    <row r="484" spans="1:10" ht="15.75">
      <c r="A484" s="1"/>
      <c r="B484" s="33"/>
      <c r="C484" s="46"/>
      <c r="D484" s="59"/>
      <c r="E484" s="21"/>
      <c r="F484" s="17"/>
      <c r="G484" s="17"/>
      <c r="H484" s="25"/>
      <c r="I484" s="25"/>
      <c r="J484" s="25"/>
    </row>
    <row r="485" spans="1:10" ht="15.75">
      <c r="A485" s="1"/>
      <c r="B485" s="33"/>
      <c r="C485" s="46"/>
      <c r="D485" s="59"/>
      <c r="E485" s="21"/>
      <c r="F485" s="17"/>
      <c r="G485" s="17"/>
      <c r="H485" s="25"/>
      <c r="I485" s="25"/>
      <c r="J485" s="25"/>
    </row>
    <row r="486" spans="1:10" ht="15.75">
      <c r="A486" s="1"/>
      <c r="B486" s="33"/>
      <c r="C486" s="46"/>
      <c r="D486" s="59"/>
      <c r="E486" s="21"/>
      <c r="F486" s="17"/>
      <c r="G486" s="17"/>
      <c r="H486" s="25"/>
      <c r="I486" s="25"/>
      <c r="J486" s="25"/>
    </row>
    <row r="487" spans="1:10" ht="15.75">
      <c r="A487" s="1"/>
      <c r="B487" s="33"/>
      <c r="C487" s="46"/>
      <c r="D487" s="59"/>
      <c r="E487" s="21"/>
      <c r="F487" s="17"/>
      <c r="G487" s="17"/>
      <c r="H487" s="25"/>
      <c r="I487" s="25"/>
      <c r="J487" s="25"/>
    </row>
    <row r="488" spans="1:10" ht="15.75">
      <c r="A488" s="1"/>
      <c r="B488" s="33"/>
      <c r="C488" s="46"/>
      <c r="D488" s="59"/>
      <c r="E488" s="21"/>
      <c r="F488" s="17"/>
      <c r="G488" s="17"/>
      <c r="H488" s="25"/>
      <c r="I488" s="25"/>
      <c r="J488" s="25"/>
    </row>
    <row r="489" spans="1:10" ht="15.75">
      <c r="A489" s="1"/>
      <c r="B489" s="33"/>
      <c r="C489" s="46"/>
      <c r="D489" s="59"/>
      <c r="E489" s="21"/>
      <c r="F489" s="17"/>
      <c r="G489" s="17"/>
      <c r="H489" s="25"/>
      <c r="I489" s="25"/>
      <c r="J489" s="25"/>
    </row>
    <row r="490" spans="1:10" ht="15.75">
      <c r="A490" s="1"/>
      <c r="B490" s="33"/>
      <c r="C490" s="46"/>
      <c r="D490" s="59"/>
      <c r="E490" s="21"/>
      <c r="F490" s="17"/>
      <c r="G490" s="17"/>
      <c r="H490" s="25"/>
      <c r="I490" s="25"/>
      <c r="J490" s="25"/>
    </row>
    <row r="491" spans="1:10" ht="15.75">
      <c r="A491" s="1"/>
      <c r="B491" s="33"/>
      <c r="C491" s="46"/>
      <c r="D491" s="59"/>
      <c r="E491" s="21"/>
      <c r="F491" s="17"/>
      <c r="G491" s="17"/>
      <c r="H491" s="25"/>
      <c r="I491" s="25"/>
      <c r="J491" s="25"/>
    </row>
    <row r="492" spans="1:10" ht="15.75">
      <c r="A492" s="1"/>
      <c r="B492" s="33"/>
      <c r="C492" s="46"/>
      <c r="D492" s="59"/>
      <c r="E492" s="21"/>
      <c r="F492" s="17"/>
      <c r="G492" s="17"/>
      <c r="H492" s="25"/>
      <c r="I492" s="25"/>
      <c r="J492" s="25"/>
    </row>
    <row r="493" spans="1:10" ht="15.75">
      <c r="A493" s="1"/>
      <c r="B493" s="33"/>
      <c r="C493" s="46"/>
      <c r="D493" s="59"/>
      <c r="E493" s="21"/>
      <c r="F493" s="17"/>
      <c r="G493" s="17"/>
      <c r="H493" s="25"/>
      <c r="I493" s="25"/>
      <c r="J493" s="25"/>
    </row>
    <row r="494" spans="1:10" ht="15.75">
      <c r="A494" s="1"/>
      <c r="B494" s="33"/>
      <c r="C494" s="46"/>
      <c r="D494" s="59"/>
      <c r="E494" s="21"/>
      <c r="F494" s="17"/>
      <c r="G494" s="17"/>
      <c r="H494" s="25"/>
      <c r="I494" s="25"/>
      <c r="J494" s="25"/>
    </row>
    <row r="495" spans="1:10" ht="15.75">
      <c r="A495" s="1"/>
      <c r="B495" s="33"/>
      <c r="C495" s="46"/>
      <c r="D495" s="59"/>
      <c r="E495" s="21"/>
      <c r="F495" s="17"/>
      <c r="G495" s="17"/>
      <c r="H495" s="25"/>
      <c r="I495" s="25"/>
      <c r="J495" s="25"/>
    </row>
    <row r="496" spans="1:10" ht="15.75">
      <c r="A496" s="1"/>
      <c r="B496" s="33"/>
      <c r="C496" s="46"/>
      <c r="D496" s="59"/>
      <c r="E496" s="21"/>
      <c r="F496" s="17"/>
      <c r="G496" s="17"/>
      <c r="H496" s="25"/>
      <c r="I496" s="25"/>
      <c r="J496" s="25"/>
    </row>
    <row r="497" spans="1:10" ht="15.75">
      <c r="A497" s="1"/>
      <c r="B497" s="33"/>
      <c r="C497" s="46"/>
      <c r="D497" s="59"/>
      <c r="E497" s="21"/>
      <c r="F497" s="17"/>
      <c r="G497" s="17"/>
      <c r="H497" s="25"/>
      <c r="I497" s="25"/>
      <c r="J497" s="25"/>
    </row>
    <row r="498" spans="1:10" ht="15.75">
      <c r="A498" s="1"/>
      <c r="B498" s="33"/>
      <c r="C498" s="46"/>
      <c r="D498" s="59"/>
      <c r="E498" s="21"/>
      <c r="F498" s="17"/>
      <c r="G498" s="17"/>
      <c r="H498" s="25"/>
      <c r="I498" s="25"/>
      <c r="J498" s="25"/>
    </row>
    <row r="499" spans="1:10" ht="15.75">
      <c r="A499" s="1"/>
      <c r="B499" s="33"/>
      <c r="C499" s="46"/>
      <c r="D499" s="59"/>
      <c r="E499" s="21"/>
      <c r="F499" s="17"/>
      <c r="G499" s="17"/>
      <c r="H499" s="25"/>
      <c r="I499" s="25"/>
      <c r="J499" s="25"/>
    </row>
    <row r="500" spans="1:10" ht="15.75">
      <c r="A500" s="1"/>
      <c r="B500" s="33"/>
      <c r="C500" s="46"/>
      <c r="D500" s="59"/>
      <c r="E500" s="21"/>
      <c r="F500" s="17"/>
      <c r="G500" s="17"/>
      <c r="H500" s="25"/>
      <c r="I500" s="25"/>
      <c r="J500" s="25"/>
    </row>
    <row r="501" spans="1:10" ht="15.75">
      <c r="A501" s="1"/>
      <c r="B501" s="33"/>
      <c r="C501" s="46"/>
      <c r="D501" s="59"/>
      <c r="E501" s="21"/>
      <c r="F501" s="17"/>
      <c r="G501" s="17"/>
      <c r="H501" s="25"/>
      <c r="I501" s="25"/>
      <c r="J501" s="25"/>
    </row>
    <row r="502" spans="1:10" ht="15.75">
      <c r="A502" s="1"/>
      <c r="B502" s="33"/>
      <c r="C502" s="46"/>
      <c r="D502" s="59"/>
      <c r="E502" s="21"/>
      <c r="F502" s="17"/>
      <c r="G502" s="17"/>
      <c r="H502" s="25"/>
      <c r="I502" s="25"/>
      <c r="J502" s="25"/>
    </row>
    <row r="503" spans="1:10" ht="15.75">
      <c r="A503" s="1"/>
      <c r="B503" s="33"/>
      <c r="C503" s="46"/>
      <c r="D503" s="59"/>
      <c r="E503" s="21"/>
      <c r="F503" s="17"/>
      <c r="G503" s="17"/>
      <c r="H503" s="25"/>
      <c r="I503" s="25"/>
      <c r="J503" s="25"/>
    </row>
    <row r="504" spans="1:10" ht="15.75">
      <c r="A504" s="1"/>
      <c r="B504" s="33"/>
      <c r="C504" s="46"/>
      <c r="D504" s="59"/>
      <c r="E504" s="21"/>
      <c r="F504" s="17"/>
      <c r="G504" s="17"/>
      <c r="H504" s="25"/>
      <c r="I504" s="25"/>
      <c r="J504" s="25"/>
    </row>
    <row r="505" spans="1:10" ht="15.75">
      <c r="A505" s="1"/>
      <c r="B505" s="33"/>
      <c r="C505" s="46"/>
      <c r="D505" s="59"/>
      <c r="E505" s="21"/>
      <c r="F505" s="17"/>
      <c r="G505" s="17"/>
      <c r="H505" s="25"/>
      <c r="I505" s="25"/>
      <c r="J505" s="25"/>
    </row>
    <row r="506" spans="1:10" ht="15.75">
      <c r="A506" s="1"/>
      <c r="B506" s="33"/>
      <c r="C506" s="46"/>
      <c r="D506" s="59"/>
      <c r="E506" s="21"/>
      <c r="F506" s="17"/>
      <c r="G506" s="17"/>
      <c r="H506" s="25"/>
      <c r="I506" s="25"/>
      <c r="J506" s="25"/>
    </row>
    <row r="507" spans="1:10" ht="15.75">
      <c r="A507" s="1"/>
      <c r="B507" s="33"/>
      <c r="C507" s="46"/>
      <c r="D507" s="59"/>
      <c r="E507" s="21"/>
      <c r="F507" s="17"/>
      <c r="G507" s="17"/>
      <c r="H507" s="25"/>
      <c r="I507" s="25"/>
      <c r="J507" s="25"/>
    </row>
    <row r="508" spans="1:10" ht="15.75">
      <c r="A508" s="1"/>
      <c r="B508" s="33"/>
      <c r="C508" s="46"/>
      <c r="D508" s="59"/>
      <c r="E508" s="21"/>
      <c r="F508" s="17"/>
      <c r="G508" s="17"/>
      <c r="H508" s="25"/>
      <c r="I508" s="25"/>
      <c r="J508" s="25"/>
    </row>
    <row r="509" spans="1:10" ht="15.75">
      <c r="A509" s="1"/>
      <c r="B509" s="33"/>
      <c r="C509" s="46"/>
      <c r="D509" s="59"/>
      <c r="E509" s="21"/>
      <c r="F509" s="17"/>
      <c r="G509" s="17"/>
      <c r="H509" s="25"/>
      <c r="I509" s="25"/>
      <c r="J509" s="25"/>
    </row>
    <row r="510" spans="1:10" ht="15.75">
      <c r="A510" s="1"/>
      <c r="B510" s="33"/>
      <c r="C510" s="46"/>
      <c r="D510" s="59"/>
      <c r="E510" s="21"/>
      <c r="F510" s="17"/>
      <c r="G510" s="17"/>
      <c r="H510" s="25"/>
      <c r="I510" s="25"/>
      <c r="J510" s="25"/>
    </row>
    <row r="511" spans="1:10" ht="15.75">
      <c r="A511" s="1"/>
      <c r="B511" s="33"/>
      <c r="C511" s="46"/>
      <c r="D511" s="59"/>
      <c r="E511" s="21"/>
      <c r="F511" s="17"/>
      <c r="G511" s="17"/>
      <c r="H511" s="25"/>
      <c r="I511" s="25"/>
      <c r="J511" s="25"/>
    </row>
    <row r="512" spans="1:10" ht="15.75">
      <c r="A512" s="1"/>
      <c r="B512" s="33"/>
      <c r="C512" s="46"/>
      <c r="D512" s="59"/>
      <c r="E512" s="21"/>
      <c r="F512" s="17"/>
      <c r="G512" s="17"/>
      <c r="H512" s="25"/>
      <c r="I512" s="25"/>
      <c r="J512" s="25"/>
    </row>
    <row r="513" spans="1:10" ht="15.75">
      <c r="A513" s="1"/>
      <c r="B513" s="33"/>
      <c r="C513" s="46"/>
      <c r="D513" s="59"/>
      <c r="E513" s="21"/>
      <c r="F513" s="17"/>
      <c r="G513" s="17"/>
      <c r="H513" s="25"/>
      <c r="I513" s="25"/>
      <c r="J513" s="25"/>
    </row>
    <row r="514" spans="1:10" ht="15.75">
      <c r="A514" s="1"/>
      <c r="B514" s="33"/>
      <c r="C514" s="46"/>
      <c r="D514" s="59"/>
      <c r="E514" s="21"/>
      <c r="F514" s="17"/>
      <c r="G514" s="17"/>
      <c r="H514" s="25"/>
      <c r="I514" s="25"/>
      <c r="J514" s="25"/>
    </row>
    <row r="515" spans="1:10" ht="15.75">
      <c r="A515" s="1"/>
      <c r="B515" s="33"/>
      <c r="C515" s="46"/>
      <c r="D515" s="59"/>
      <c r="E515" s="21"/>
      <c r="F515" s="17"/>
      <c r="G515" s="17"/>
      <c r="H515" s="25"/>
      <c r="I515" s="25"/>
      <c r="J515" s="25"/>
    </row>
    <row r="516" spans="1:10" ht="15.75">
      <c r="A516" s="1"/>
      <c r="B516" s="33"/>
      <c r="C516" s="46"/>
      <c r="D516" s="59"/>
      <c r="E516" s="21"/>
      <c r="F516" s="17"/>
      <c r="G516" s="17"/>
      <c r="H516" s="25"/>
      <c r="I516" s="25"/>
      <c r="J516" s="25"/>
    </row>
    <row r="517" spans="1:10" ht="15.75">
      <c r="A517" s="1"/>
      <c r="B517" s="33"/>
      <c r="C517" s="46"/>
      <c r="D517" s="59"/>
      <c r="E517" s="21"/>
      <c r="F517" s="17"/>
      <c r="G517" s="17"/>
      <c r="H517" s="25"/>
      <c r="I517" s="25"/>
      <c r="J517" s="25"/>
    </row>
    <row r="518" spans="1:10" ht="15.75">
      <c r="A518" s="1"/>
      <c r="B518" s="33"/>
      <c r="C518" s="46"/>
      <c r="D518" s="59"/>
      <c r="E518" s="21"/>
      <c r="F518" s="17"/>
      <c r="G518" s="17"/>
      <c r="H518" s="25"/>
      <c r="I518" s="25"/>
      <c r="J518" s="25"/>
    </row>
    <row r="519" spans="1:10" ht="15.75">
      <c r="A519" s="1"/>
      <c r="B519" s="33"/>
      <c r="C519" s="46"/>
      <c r="D519" s="59"/>
      <c r="E519" s="21"/>
      <c r="F519" s="17"/>
      <c r="G519" s="17"/>
      <c r="H519" s="25"/>
      <c r="I519" s="25"/>
      <c r="J519" s="25"/>
    </row>
    <row r="520" spans="1:10" ht="15.75">
      <c r="A520" s="1"/>
      <c r="B520" s="33"/>
      <c r="C520" s="46"/>
      <c r="D520" s="59"/>
      <c r="E520" s="21"/>
      <c r="F520" s="17"/>
      <c r="G520" s="17"/>
      <c r="H520" s="25"/>
      <c r="I520" s="25"/>
      <c r="J520" s="25"/>
    </row>
    <row r="521" spans="1:10" ht="15.75">
      <c r="A521" s="1"/>
      <c r="B521" s="33"/>
      <c r="C521" s="46"/>
      <c r="D521" s="59"/>
      <c r="E521" s="21"/>
      <c r="F521" s="17"/>
      <c r="G521" s="17"/>
      <c r="H521" s="25"/>
      <c r="I521" s="25"/>
      <c r="J521" s="25"/>
    </row>
    <row r="522" spans="1:10" ht="15.75">
      <c r="A522" s="1"/>
      <c r="B522" s="33"/>
      <c r="C522" s="46"/>
      <c r="D522" s="59"/>
      <c r="E522" s="21"/>
      <c r="F522" s="17"/>
      <c r="G522" s="17"/>
      <c r="H522" s="25"/>
      <c r="I522" s="25"/>
      <c r="J522" s="25"/>
    </row>
    <row r="523" spans="1:10" ht="15.75">
      <c r="A523" s="1"/>
      <c r="B523" s="33"/>
      <c r="C523" s="46"/>
      <c r="D523" s="59"/>
      <c r="E523" s="21"/>
      <c r="F523" s="17"/>
      <c r="G523" s="17"/>
      <c r="H523" s="25"/>
      <c r="I523" s="25"/>
      <c r="J523" s="25"/>
    </row>
    <row r="524" spans="1:10" ht="15.75">
      <c r="A524" s="1"/>
      <c r="B524" s="33"/>
      <c r="C524" s="46"/>
      <c r="D524" s="59"/>
      <c r="E524" s="21"/>
      <c r="F524" s="17"/>
      <c r="G524" s="17"/>
      <c r="H524" s="25"/>
      <c r="I524" s="25"/>
      <c r="J524" s="25"/>
    </row>
    <row r="525" spans="1:10" ht="15.75">
      <c r="A525" s="1"/>
      <c r="B525" s="33"/>
      <c r="C525" s="46"/>
      <c r="D525" s="59"/>
      <c r="E525" s="21"/>
      <c r="F525" s="17"/>
      <c r="G525" s="17"/>
      <c r="H525" s="25"/>
      <c r="I525" s="25"/>
      <c r="J525" s="25"/>
    </row>
    <row r="526" spans="1:10" ht="15.75">
      <c r="A526" s="1"/>
      <c r="B526" s="33"/>
      <c r="C526" s="46"/>
      <c r="D526" s="59"/>
      <c r="E526" s="21"/>
      <c r="F526" s="17"/>
      <c r="G526" s="17"/>
      <c r="H526" s="25"/>
      <c r="I526" s="25"/>
      <c r="J526" s="25"/>
    </row>
    <row r="527" spans="1:10" ht="15.75">
      <c r="A527" s="1"/>
      <c r="B527" s="33"/>
      <c r="C527" s="46"/>
      <c r="D527" s="59"/>
      <c r="E527" s="21"/>
      <c r="F527" s="17"/>
      <c r="G527" s="17"/>
      <c r="H527" s="25"/>
      <c r="I527" s="25"/>
      <c r="J527" s="25"/>
    </row>
    <row r="528" spans="1:10" ht="15.75">
      <c r="A528" s="1"/>
      <c r="B528" s="33"/>
      <c r="C528" s="46"/>
      <c r="D528" s="59"/>
      <c r="E528" s="21"/>
      <c r="F528" s="17"/>
      <c r="G528" s="17"/>
      <c r="H528" s="25"/>
      <c r="I528" s="25"/>
      <c r="J528" s="25"/>
    </row>
    <row r="529" spans="1:10" ht="15.75">
      <c r="A529" s="1"/>
      <c r="B529" s="33"/>
      <c r="C529" s="46"/>
      <c r="D529" s="59"/>
      <c r="E529" s="21"/>
      <c r="F529" s="17"/>
      <c r="G529" s="17"/>
      <c r="H529" s="25"/>
      <c r="I529" s="25"/>
      <c r="J529" s="25"/>
    </row>
    <row r="530" spans="1:10" ht="15.75">
      <c r="A530" s="1"/>
      <c r="B530" s="33"/>
      <c r="C530" s="46"/>
      <c r="D530" s="59"/>
      <c r="E530" s="21"/>
      <c r="F530" s="17"/>
      <c r="G530" s="17"/>
      <c r="H530" s="25"/>
      <c r="I530" s="25"/>
      <c r="J530" s="25"/>
    </row>
    <row r="531" spans="1:10" ht="15.75">
      <c r="A531" s="1"/>
      <c r="B531" s="33"/>
      <c r="C531" s="46"/>
      <c r="D531" s="59"/>
      <c r="E531" s="21"/>
      <c r="F531" s="17"/>
      <c r="G531" s="17"/>
      <c r="H531" s="25"/>
      <c r="I531" s="25"/>
      <c r="J531" s="25"/>
    </row>
    <row r="532" spans="1:10" ht="15.75">
      <c r="A532" s="1"/>
      <c r="B532" s="33"/>
      <c r="C532" s="46"/>
      <c r="D532" s="59"/>
      <c r="E532" s="21"/>
      <c r="F532" s="17"/>
      <c r="G532" s="17"/>
      <c r="H532" s="25"/>
      <c r="I532" s="25"/>
      <c r="J532" s="25"/>
    </row>
    <row r="533" spans="1:10" ht="15.75">
      <c r="A533" s="1"/>
      <c r="B533" s="33"/>
      <c r="C533" s="46"/>
      <c r="D533" s="59"/>
      <c r="E533" s="21"/>
      <c r="F533" s="17"/>
      <c r="G533" s="17"/>
      <c r="H533" s="25"/>
      <c r="I533" s="25"/>
      <c r="J533" s="25"/>
    </row>
    <row r="534" spans="1:10" ht="15.75">
      <c r="A534" s="1"/>
      <c r="B534" s="33"/>
      <c r="C534" s="46"/>
      <c r="D534" s="59"/>
      <c r="E534" s="21"/>
      <c r="F534" s="17"/>
      <c r="G534" s="17"/>
      <c r="H534" s="25"/>
      <c r="I534" s="25"/>
      <c r="J534" s="25"/>
    </row>
    <row r="535" spans="1:10" ht="15.75">
      <c r="A535" s="1"/>
      <c r="B535" s="33"/>
      <c r="C535" s="46"/>
      <c r="D535" s="59"/>
      <c r="E535" s="21"/>
      <c r="F535" s="17"/>
      <c r="G535" s="17"/>
      <c r="H535" s="25"/>
      <c r="I535" s="25"/>
      <c r="J535" s="25"/>
    </row>
    <row r="536" spans="1:10" ht="15.75">
      <c r="A536" s="1"/>
      <c r="B536" s="33"/>
      <c r="C536" s="46"/>
      <c r="D536" s="59"/>
      <c r="E536" s="21"/>
      <c r="F536" s="17"/>
      <c r="G536" s="17"/>
      <c r="H536" s="25"/>
      <c r="I536" s="25"/>
      <c r="J536" s="25"/>
    </row>
    <row r="537" spans="1:10" ht="15.75">
      <c r="A537" s="1"/>
      <c r="B537" s="33"/>
      <c r="C537" s="46"/>
      <c r="D537" s="59"/>
      <c r="E537" s="21"/>
      <c r="F537" s="17"/>
      <c r="G537" s="17"/>
      <c r="H537" s="25"/>
      <c r="I537" s="25"/>
      <c r="J537" s="25"/>
    </row>
    <row r="538" spans="1:10" ht="15.75">
      <c r="A538" s="1"/>
      <c r="B538" s="33"/>
      <c r="C538" s="46"/>
      <c r="D538" s="59"/>
      <c r="E538" s="21"/>
      <c r="F538" s="17"/>
      <c r="G538" s="17"/>
      <c r="H538" s="25"/>
      <c r="I538" s="25"/>
      <c r="J538" s="25"/>
    </row>
    <row r="539" spans="1:10" ht="15.75">
      <c r="A539" s="1"/>
      <c r="B539" s="33"/>
      <c r="C539" s="46"/>
      <c r="D539" s="59"/>
      <c r="E539" s="21"/>
      <c r="F539" s="17"/>
      <c r="G539" s="17"/>
      <c r="H539" s="25"/>
      <c r="I539" s="25"/>
      <c r="J539" s="25"/>
    </row>
    <row r="540" spans="1:10" ht="15.75">
      <c r="A540" s="1"/>
      <c r="B540" s="33"/>
      <c r="C540" s="46"/>
      <c r="D540" s="59"/>
      <c r="E540" s="21"/>
      <c r="F540" s="17"/>
      <c r="G540" s="17"/>
      <c r="H540" s="25"/>
      <c r="I540" s="25"/>
      <c r="J540" s="25"/>
    </row>
    <row r="541" spans="1:10" ht="15.75">
      <c r="A541" s="1"/>
      <c r="B541" s="33"/>
      <c r="C541" s="46"/>
      <c r="D541" s="59"/>
      <c r="E541" s="21"/>
      <c r="F541" s="17"/>
      <c r="G541" s="17"/>
      <c r="H541" s="25"/>
      <c r="I541" s="25"/>
      <c r="J541" s="25"/>
    </row>
    <row r="542" spans="1:10" ht="15.75">
      <c r="A542" s="1"/>
      <c r="B542" s="33"/>
      <c r="C542" s="46"/>
      <c r="D542" s="59"/>
      <c r="E542" s="21"/>
      <c r="F542" s="17"/>
      <c r="G542" s="17"/>
      <c r="H542" s="25"/>
      <c r="I542" s="25"/>
      <c r="J542" s="25"/>
    </row>
    <row r="543" spans="1:10" ht="15.75">
      <c r="A543" s="1"/>
      <c r="B543" s="33"/>
      <c r="C543" s="46"/>
      <c r="D543" s="59"/>
      <c r="E543" s="21"/>
      <c r="F543" s="17"/>
      <c r="G543" s="17"/>
      <c r="H543" s="25"/>
      <c r="I543" s="25"/>
      <c r="J543" s="25"/>
    </row>
    <row r="544" spans="1:10" ht="15.75">
      <c r="A544" s="1"/>
      <c r="B544" s="33"/>
      <c r="C544" s="46"/>
      <c r="D544" s="59"/>
      <c r="E544" s="21"/>
      <c r="F544" s="17"/>
      <c r="G544" s="17"/>
      <c r="H544" s="25"/>
      <c r="I544" s="25"/>
      <c r="J544" s="25"/>
    </row>
    <row r="545" spans="1:10" ht="15.75">
      <c r="A545" s="1"/>
      <c r="B545" s="33"/>
      <c r="C545" s="46"/>
      <c r="D545" s="59"/>
      <c r="E545" s="21"/>
      <c r="F545" s="17"/>
      <c r="G545" s="17"/>
      <c r="H545" s="25"/>
      <c r="I545" s="25"/>
      <c r="J545" s="25"/>
    </row>
    <row r="546" spans="1:10" ht="15.75">
      <c r="A546" s="1"/>
      <c r="B546" s="33"/>
      <c r="C546" s="46"/>
      <c r="D546" s="59"/>
      <c r="E546" s="21"/>
      <c r="F546" s="17"/>
      <c r="G546" s="17"/>
      <c r="H546" s="25"/>
      <c r="I546" s="25"/>
      <c r="J546" s="25"/>
    </row>
    <row r="547" spans="1:10" ht="15.75">
      <c r="A547" s="1"/>
      <c r="B547" s="33"/>
      <c r="C547" s="46"/>
      <c r="D547" s="59"/>
      <c r="E547" s="21"/>
      <c r="F547" s="17"/>
      <c r="G547" s="17"/>
      <c r="H547" s="25"/>
      <c r="I547" s="25"/>
      <c r="J547" s="25"/>
    </row>
    <row r="548" spans="1:10" ht="15.75">
      <c r="A548" s="1"/>
      <c r="B548" s="33"/>
      <c r="C548" s="46"/>
      <c r="D548" s="59"/>
      <c r="E548" s="21"/>
      <c r="F548" s="17"/>
      <c r="G548" s="17"/>
      <c r="H548" s="25"/>
      <c r="I548" s="25"/>
      <c r="J548" s="25"/>
    </row>
    <row r="549" spans="1:10" ht="15.75">
      <c r="A549" s="1"/>
      <c r="B549" s="33"/>
      <c r="C549" s="46"/>
      <c r="D549" s="59"/>
      <c r="E549" s="21"/>
      <c r="F549" s="17"/>
      <c r="G549" s="17"/>
      <c r="H549" s="25"/>
      <c r="I549" s="25"/>
      <c r="J549" s="25"/>
    </row>
    <row r="550" spans="1:10" ht="15.75">
      <c r="A550" s="1"/>
      <c r="B550" s="33"/>
      <c r="C550" s="46"/>
      <c r="D550" s="59"/>
      <c r="E550" s="21"/>
      <c r="F550" s="17"/>
      <c r="G550" s="17"/>
      <c r="H550" s="25"/>
      <c r="I550" s="25"/>
      <c r="J550" s="25"/>
    </row>
    <row r="551" spans="1:10" ht="15.75">
      <c r="A551" s="1"/>
      <c r="B551" s="33"/>
      <c r="C551" s="46"/>
      <c r="D551" s="59"/>
      <c r="E551" s="21"/>
      <c r="F551" s="17"/>
      <c r="G551" s="17"/>
      <c r="H551" s="25"/>
      <c r="I551" s="25"/>
      <c r="J551" s="25"/>
    </row>
    <row r="552" spans="1:10" ht="15.75">
      <c r="A552" s="1"/>
      <c r="B552" s="33"/>
      <c r="C552" s="46"/>
      <c r="D552" s="59"/>
      <c r="E552" s="21"/>
      <c r="F552" s="17"/>
      <c r="G552" s="17"/>
      <c r="H552" s="25"/>
      <c r="I552" s="25"/>
      <c r="J552" s="25"/>
    </row>
    <row r="553" spans="1:10" ht="15.75">
      <c r="A553" s="1"/>
      <c r="B553" s="33"/>
      <c r="C553" s="46"/>
      <c r="D553" s="59"/>
      <c r="E553" s="21"/>
      <c r="F553" s="17"/>
      <c r="G553" s="17"/>
      <c r="H553" s="25"/>
      <c r="I553" s="25"/>
      <c r="J553" s="25"/>
    </row>
    <row r="554" spans="1:10" ht="15.75">
      <c r="A554" s="1"/>
      <c r="B554" s="33"/>
      <c r="C554" s="46"/>
      <c r="D554" s="59"/>
      <c r="E554" s="21"/>
      <c r="F554" s="17"/>
      <c r="G554" s="17"/>
      <c r="H554" s="25"/>
      <c r="I554" s="25"/>
      <c r="J554" s="25"/>
    </row>
    <row r="555" spans="1:10" ht="15.75">
      <c r="A555" s="1"/>
      <c r="B555" s="33"/>
      <c r="C555" s="46"/>
      <c r="D555" s="59"/>
      <c r="E555" s="21"/>
      <c r="F555" s="17"/>
      <c r="G555" s="17"/>
      <c r="H555" s="25"/>
      <c r="I555" s="25"/>
      <c r="J555" s="25"/>
    </row>
    <row r="556" spans="1:10" ht="15.75">
      <c r="A556" s="1"/>
      <c r="B556" s="33"/>
      <c r="C556" s="46"/>
      <c r="D556" s="59"/>
      <c r="E556" s="21"/>
      <c r="F556" s="17"/>
      <c r="G556" s="17"/>
      <c r="H556" s="25"/>
      <c r="I556" s="25"/>
      <c r="J556" s="25"/>
    </row>
    <row r="557" spans="1:10" ht="15.75">
      <c r="A557" s="1"/>
      <c r="B557" s="33"/>
      <c r="C557" s="46"/>
      <c r="D557" s="59"/>
      <c r="E557" s="21"/>
      <c r="F557" s="17"/>
      <c r="G557" s="17"/>
      <c r="H557" s="25"/>
      <c r="I557" s="25"/>
      <c r="J557" s="25"/>
    </row>
    <row r="558" spans="1:10" ht="15.75">
      <c r="A558" s="1"/>
      <c r="B558" s="33"/>
      <c r="C558" s="46"/>
      <c r="D558" s="59"/>
      <c r="E558" s="21"/>
      <c r="F558" s="17"/>
      <c r="G558" s="17"/>
      <c r="H558" s="25"/>
      <c r="I558" s="25"/>
      <c r="J558" s="25"/>
    </row>
    <row r="559" spans="1:10" ht="15.75">
      <c r="A559" s="1"/>
      <c r="B559" s="33"/>
      <c r="C559" s="46"/>
      <c r="D559" s="59"/>
      <c r="E559" s="21"/>
      <c r="F559" s="17"/>
      <c r="G559" s="17"/>
      <c r="H559" s="25"/>
      <c r="I559" s="25"/>
      <c r="J559" s="25"/>
    </row>
    <row r="560" spans="1:10" ht="15.75">
      <c r="A560" s="1"/>
      <c r="B560" s="33"/>
      <c r="C560" s="46"/>
      <c r="D560" s="59"/>
      <c r="E560" s="21"/>
      <c r="F560" s="17"/>
      <c r="G560" s="17"/>
      <c r="H560" s="25"/>
      <c r="I560" s="25"/>
      <c r="J560" s="25"/>
    </row>
  </sheetData>
  <sheetProtection password="CE28" sheet="1" objects="1" scenarios="1"/>
  <autoFilter ref="A4:M315"/>
  <mergeCells count="9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6:A18"/>
    <mergeCell ref="B6:B18"/>
    <mergeCell ref="A19:A30"/>
    <mergeCell ref="B19:B30"/>
    <mergeCell ref="A31:A39"/>
    <mergeCell ref="B31:B39"/>
    <mergeCell ref="A40:A44"/>
    <mergeCell ref="B40:B44"/>
    <mergeCell ref="A45:A60"/>
    <mergeCell ref="B45:B60"/>
    <mergeCell ref="A61:A71"/>
    <mergeCell ref="B61:B71"/>
    <mergeCell ref="A72:A83"/>
    <mergeCell ref="B72:B83"/>
    <mergeCell ref="A84:A89"/>
    <mergeCell ref="B84:B89"/>
    <mergeCell ref="A90:A98"/>
    <mergeCell ref="B90:B98"/>
    <mergeCell ref="A99:A105"/>
    <mergeCell ref="B99:B105"/>
    <mergeCell ref="A106:A113"/>
    <mergeCell ref="B106:B113"/>
    <mergeCell ref="A114:A119"/>
    <mergeCell ref="B114:B119"/>
    <mergeCell ref="A120:A126"/>
    <mergeCell ref="B120:B126"/>
    <mergeCell ref="A127:A133"/>
    <mergeCell ref="B127:B133"/>
    <mergeCell ref="A134:A139"/>
    <mergeCell ref="B134:B139"/>
    <mergeCell ref="A140:A154"/>
    <mergeCell ref="B140:B154"/>
    <mergeCell ref="A155:A162"/>
    <mergeCell ref="B155:B162"/>
    <mergeCell ref="A163:A182"/>
    <mergeCell ref="B163:B182"/>
    <mergeCell ref="A202:A217"/>
    <mergeCell ref="B202:B217"/>
    <mergeCell ref="A218:A230"/>
    <mergeCell ref="B218:B230"/>
    <mergeCell ref="A183:A197"/>
    <mergeCell ref="B183:B197"/>
    <mergeCell ref="A198:A201"/>
    <mergeCell ref="B198:B201"/>
    <mergeCell ref="A231:A244"/>
    <mergeCell ref="B231:B244"/>
    <mergeCell ref="A245:A253"/>
    <mergeCell ref="B245:B253"/>
    <mergeCell ref="A254:A266"/>
    <mergeCell ref="B254:B266"/>
    <mergeCell ref="B314:B315"/>
    <mergeCell ref="G321:G322"/>
    <mergeCell ref="H321:H322"/>
    <mergeCell ref="I321:I322"/>
    <mergeCell ref="A267:A270"/>
    <mergeCell ref="B267:B270"/>
    <mergeCell ref="A278:A282"/>
    <mergeCell ref="B278:B282"/>
    <mergeCell ref="B271:B277"/>
    <mergeCell ref="A271:A277"/>
    <mergeCell ref="C321:C322"/>
    <mergeCell ref="D321:D322"/>
    <mergeCell ref="E321:E322"/>
    <mergeCell ref="F321:F322"/>
    <mergeCell ref="M321:M322"/>
    <mergeCell ref="A283:A293"/>
    <mergeCell ref="B283:B293"/>
    <mergeCell ref="A294:A313"/>
    <mergeCell ref="B294:B313"/>
    <mergeCell ref="A314:A315"/>
    <mergeCell ref="J321:J322"/>
    <mergeCell ref="K321:K322"/>
    <mergeCell ref="L321:L322"/>
    <mergeCell ref="A1:M1"/>
    <mergeCell ref="A323:A365"/>
    <mergeCell ref="B323:B365"/>
    <mergeCell ref="C314:C315"/>
    <mergeCell ref="A319:M319"/>
    <mergeCell ref="A321:A322"/>
    <mergeCell ref="B321:B322"/>
  </mergeCells>
  <printOptions/>
  <pageMargins left="0.3937007874015748" right="0.2755905511811024" top="0.2755905511811024" bottom="0.2755905511811024" header="0.5118110236220472" footer="0.5118110236220472"/>
  <pageSetup fitToHeight="0" fitToWidth="1" orientation="portrait" paperSize="9" scale="50" r:id="rId1"/>
  <rowBreaks count="1" manualBreakCount="1">
    <brk id="8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2020-02-14T11:22:17Z</cp:lastPrinted>
  <dcterms:created xsi:type="dcterms:W3CDTF">2011-02-09T07:28:13Z</dcterms:created>
  <dcterms:modified xsi:type="dcterms:W3CDTF">2020-02-14T11:22:50Z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