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70" windowWidth="14880" windowHeight="1170" activeTab="0"/>
  </bookViews>
  <sheets>
    <sheet name="на 01.03.2017" sheetId="1" r:id="rId1"/>
  </sheets>
  <definedNames>
    <definedName name="_xlnm.Print_Titles" localSheetId="0">'на 01.03.2017'!$4:$5</definedName>
  </definedNames>
  <calcPr fullCalcOnLoad="1"/>
</workbook>
</file>

<file path=xl/sharedStrings.xml><?xml version="1.0" encoding="utf-8"?>
<sst xmlns="http://schemas.openxmlformats.org/spreadsheetml/2006/main" count="727" uniqueCount="147">
  <si>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</si>
  <si>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</si>
  <si>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</si>
  <si>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</si>
  <si>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</si>
  <si>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</si>
  <si>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</si>
  <si>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</si>
  <si>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</si>
  <si>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</si>
  <si>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</si>
  <si>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</si>
  <si>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</si>
  <si>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</si>
  <si>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</si>
  <si>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</si>
  <si>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</si>
  <si>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</si>
  <si>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</si>
  <si>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</si>
  <si>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</si>
  <si>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</si>
  <si>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</si>
  <si>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</si>
  <si>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</si>
  <si>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</si>
  <si>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</si>
  <si>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</si>
  <si>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</si>
  <si>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</si>
  <si>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</si>
  <si>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</si>
  <si>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</si>
  <si>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</si>
  <si>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</si>
  <si>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</si>
  <si>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</si>
  <si>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</si>
  <si>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</si>
  <si>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</si>
  <si>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</si>
  <si>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</si>
  <si>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</si>
  <si>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</si>
  <si>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</si>
  <si>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</si>
  <si>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</si>
  <si>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</si>
  <si>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</si>
  <si>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</si>
  <si>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</si>
  <si>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</si>
  <si>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</si>
  <si>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</si>
  <si>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</si>
  <si>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</si>
  <si>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</si>
  <si>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</si>
  <si>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</si>
  <si>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</si>
  <si>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</si>
  <si>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</si>
  <si>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</si>
  <si>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</si>
  <si>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</si>
  <si>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</si>
  <si>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</si>
  <si>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</si>
  <si>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</si>
  <si>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</si>
  <si>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</si>
  <si>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</si>
  <si>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</si>
  <si>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</si>
  <si>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</si>
  <si>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</si>
  <si>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</si>
  <si>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</si>
  <si>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</si>
  <si>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</si>
  <si>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</si>
  <si>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</si>
  <si>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</si>
  <si>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</si>
  <si>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</si>
  <si>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Нераспределенные средства</t>
  </si>
  <si>
    <t xml:space="preserve">Уточненный годовой план на 2017 год </t>
  </si>
  <si>
    <t>План января-февраля 2017 года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</si>
  <si>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</si>
  <si>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</si>
  <si>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</si>
  <si>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</si>
  <si>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</si>
  <si>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</si>
  <si>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</si>
  <si>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1 14 00000 00 0000 000</t>
  </si>
  <si>
    <t>Доходы от продажи материальных и нематериальных активов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</si>
  <si>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</si>
  <si>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</si>
  <si>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</si>
  <si>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</si>
  <si>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</si>
  <si>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</si>
  <si>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</si>
  <si>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</si>
  <si>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</si>
  <si>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</si>
  <si>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</si>
  <si>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</si>
  <si>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</si>
  <si>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</si>
  <si>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1 11 07000 00 0000 120</t>
  </si>
  <si>
    <t>Платежи от государственных и муниципальных унитарных предприятий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</si>
  <si>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</si>
  <si>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</si>
  <si>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</si>
  <si>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</si>
  <si>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</si>
  <si>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</si>
  <si>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</si>
  <si>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</si>
  <si>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</si>
  <si>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</si>
  <si>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</si>
  <si>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Оперативный анализ  поступления доходов за январь-февраль 2017 год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</si>
  <si>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</si>
  <si>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</si>
  <si>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</si>
  <si>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</si>
  <si>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</si>
  <si>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</si>
  <si>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</si>
  <si>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</si>
  <si>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</si>
  <si>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</si>
  <si>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</si>
  <si>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</si>
  <si>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</si>
  <si>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</si>
  <si>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Откл. факта отч.пер. от плана января-февраля 2017 года</t>
  </si>
  <si>
    <t>% исполн. плана января-февраля 2017 года</t>
  </si>
  <si>
    <t>% исполн. плана 2017 года</t>
  </si>
  <si>
    <t>Откл. факта 2017г. от факта 2016г.</t>
  </si>
  <si>
    <t>% факта 2017г. к факту 2016г.</t>
  </si>
  <si>
    <t xml:space="preserve">Факт на 01.03.2017г. </t>
  </si>
  <si>
    <t xml:space="preserve">Факт на 01.03.2016г.  </t>
  </si>
  <si>
    <t>Оперативный анализ исполнения бюджета города Перми по доходам на 1 марта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</si>
</sst>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 horizontal="center" vertical="top" wrapText="1"/>
    </xf>
    <xf numFmtId="173" fontId="53" fillId="0" borderId="0" xfId="0" applyNumberFormat="1" applyFont="1" applyFill="1" applyBorder="1" applyAlignment="1">
      <alignment horizontal="right" vertical="center" wrapText="1"/>
    </xf>
    <xf numFmtId="173" fontId="53" fillId="0" borderId="0" xfId="0" applyNumberFormat="1" applyFont="1" applyFill="1" applyBorder="1" applyAlignment="1">
      <alignment horizontal="right" wrapText="1"/>
    </xf>
    <xf numFmtId="173" fontId="54" fillId="0" borderId="0" xfId="0" applyNumberFormat="1" applyFont="1" applyFill="1" applyBorder="1" applyAlignment="1">
      <alignment wrapText="1"/>
    </xf>
    <xf numFmtId="173" fontId="53" fillId="0" borderId="0" xfId="43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left" wrapText="1"/>
    </xf>
    <xf numFmtId="173" fontId="53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173" fontId="0" fillId="0" borderId="13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2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2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2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3" fontId="2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7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15.25390625" defaultRowHeight="15.75"/>
  <cols>
    <col min="1" max="1" width="6.125" style="11" customWidth="1"/>
    <col min="2" max="2" width="16.875" style="12" customWidth="1"/>
    <col min="3" max="3" width="19.625" style="41" hidden="1" customWidth="1"/>
    <col min="4" max="4" width="58.50390625" style="35" customWidth="1"/>
    <col min="5" max="7" width="12.25390625" style="17" customWidth="1"/>
    <col min="8" max="8" width="12.25390625" style="52" customWidth="1"/>
    <col min="9" max="9" width="12.25390625" style="47" customWidth="1"/>
    <col min="10" max="10" width="9.875" style="47" customWidth="1"/>
    <col min="11" max="11" width="8.875" style="47" customWidth="1"/>
    <col min="12" max="12" width="11.50390625" style="47" customWidth="1"/>
    <col min="13" max="13" width="10.375" style="47" customWidth="1"/>
    <col min="14" max="16384" width="15.25390625" style="8" customWidth="1"/>
  </cols>
  <sheetData>
    <row r="1" spans="1:13" ht="18.75">
      <c r="A1" s="103" t="s">
        <v>44</v>
      </c>
      <c r="B1" s="103"/>
      <c r="C1" s="104"/>
      <c r="D1" s="103"/>
      <c r="E1" s="103"/>
      <c r="F1" s="103"/>
      <c r="G1" s="103"/>
      <c r="H1" s="103"/>
      <c r="I1" s="103"/>
      <c r="J1" s="103"/>
      <c r="K1" s="103"/>
      <c r="L1" s="103"/>
      <c r="M1" s="105"/>
    </row>
    <row r="2" spans="1:13" ht="21.75" customHeight="1">
      <c r="A2" s="85" t="s">
        <v>146</v>
      </c>
      <c r="B2" s="85"/>
      <c r="C2" s="86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4:13" ht="15.75">
      <c r="D3" s="30"/>
      <c r="H3" s="48"/>
      <c r="J3" s="48"/>
      <c r="L3" s="48"/>
      <c r="M3" s="48" t="s">
        <v>43</v>
      </c>
    </row>
    <row r="4" spans="1:13" ht="40.5" customHeight="1">
      <c r="A4" s="87" t="s">
        <v>0</v>
      </c>
      <c r="B4" s="89" t="s">
        <v>57</v>
      </c>
      <c r="C4" s="91" t="s">
        <v>1</v>
      </c>
      <c r="D4" s="91" t="s">
        <v>58</v>
      </c>
      <c r="E4" s="77" t="s">
        <v>145</v>
      </c>
      <c r="F4" s="92" t="s">
        <v>86</v>
      </c>
      <c r="G4" s="75" t="s">
        <v>87</v>
      </c>
      <c r="H4" s="73" t="s">
        <v>144</v>
      </c>
      <c r="I4" s="73" t="s">
        <v>139</v>
      </c>
      <c r="J4" s="73" t="s">
        <v>140</v>
      </c>
      <c r="K4" s="73" t="s">
        <v>141</v>
      </c>
      <c r="L4" s="73" t="s">
        <v>142</v>
      </c>
      <c r="M4" s="73" t="s">
        <v>143</v>
      </c>
    </row>
    <row r="5" spans="1:13" ht="57" customHeight="1">
      <c r="A5" s="88"/>
      <c r="B5" s="90"/>
      <c r="C5" s="91"/>
      <c r="D5" s="91"/>
      <c r="E5" s="78"/>
      <c r="F5" s="93"/>
      <c r="G5" s="76"/>
      <c r="H5" s="74"/>
      <c r="I5" s="74"/>
      <c r="J5" s="74"/>
      <c r="K5" s="74"/>
      <c r="L5" s="74"/>
      <c r="M5" s="74"/>
    </row>
    <row r="6" spans="1:13" ht="84.75" customHeight="1">
      <c r="A6" s="70" t="s">
        <v>2</v>
      </c>
      <c r="B6" s="70" t="s">
        <v>60</v>
      </c>
      <c r="C6" s="37" t="s">
        <v>108</v>
      </c>
      <c r="D6" s="14" t="s">
        <v>109</v>
      </c>
      <c r="E6" s="9"/>
      <c r="F6" s="18">
        <v>890.8</v>
      </c>
      <c r="G6" s="18"/>
      <c r="H6" s="9"/>
      <c r="I6" s="9">
        <f>H6-G6</f>
        <v>0</v>
      </c>
      <c r="J6" s="9"/>
      <c r="K6" s="9">
        <f>H6/F6*100</f>
        <v>0</v>
      </c>
      <c r="L6" s="9">
        <f>H6-E6</f>
        <v>0</v>
      </c>
      <c r="M6" s="9"/>
    </row>
    <row r="7" spans="1:13" ht="79.5" customHeight="1">
      <c r="A7" s="71"/>
      <c r="B7" s="71"/>
      <c r="C7" s="39" t="s">
        <v>110</v>
      </c>
      <c r="D7" s="19" t="s">
        <v>89</v>
      </c>
      <c r="E7" s="9">
        <v>15071</v>
      </c>
      <c r="F7" s="9">
        <v>103786.3</v>
      </c>
      <c r="G7" s="9">
        <v>14000</v>
      </c>
      <c r="H7" s="9">
        <v>45087.6</v>
      </c>
      <c r="I7" s="9">
        <f aca="true" t="shared" si="0" ref="I7:I70">H7-G7</f>
        <v>31087.6</v>
      </c>
      <c r="J7" s="9">
        <f>H7/G7*100</f>
        <v>322.0542857142857</v>
      </c>
      <c r="K7" s="9">
        <f>H7/F7*100</f>
        <v>43.44272799011045</v>
      </c>
      <c r="L7" s="9">
        <f aca="true" t="shared" si="1" ref="L7:L70">H7-E7</f>
        <v>30016.6</v>
      </c>
      <c r="M7" s="9">
        <f aca="true" t="shared" si="2" ref="M7:M70">H7/E7*100</f>
        <v>299.1679384247893</v>
      </c>
    </row>
    <row r="8" spans="1:13" ht="31.5" hidden="1">
      <c r="A8" s="71"/>
      <c r="B8" s="71"/>
      <c r="C8" s="37" t="s">
        <v>111</v>
      </c>
      <c r="D8" s="14" t="s">
        <v>112</v>
      </c>
      <c r="E8" s="9"/>
      <c r="F8" s="9"/>
      <c r="G8" s="9"/>
      <c r="H8" s="9"/>
      <c r="I8" s="9">
        <f t="shared" si="0"/>
        <v>0</v>
      </c>
      <c r="J8" s="9"/>
      <c r="K8" s="9"/>
      <c r="L8" s="9">
        <f t="shared" si="1"/>
        <v>0</v>
      </c>
      <c r="M8" s="9"/>
    </row>
    <row r="9" spans="1:13" ht="78.75">
      <c r="A9" s="71"/>
      <c r="B9" s="71"/>
      <c r="C9" s="39" t="s">
        <v>113</v>
      </c>
      <c r="D9" s="19" t="s">
        <v>90</v>
      </c>
      <c r="E9" s="9">
        <v>265.4</v>
      </c>
      <c r="F9" s="9">
        <v>557</v>
      </c>
      <c r="G9" s="9">
        <v>58.3</v>
      </c>
      <c r="H9" s="9">
        <v>78.9</v>
      </c>
      <c r="I9" s="9">
        <f t="shared" si="0"/>
        <v>20.60000000000001</v>
      </c>
      <c r="J9" s="9">
        <f>H9/G9*100</f>
        <v>135.33447684391083</v>
      </c>
      <c r="K9" s="9">
        <f>H9/F9*100</f>
        <v>14.165170556552964</v>
      </c>
      <c r="L9" s="9">
        <f t="shared" si="1"/>
        <v>-186.49999999999997</v>
      </c>
      <c r="M9" s="9">
        <f t="shared" si="2"/>
        <v>29.728711379050495</v>
      </c>
    </row>
    <row r="10" spans="1:13" ht="31.5">
      <c r="A10" s="71"/>
      <c r="B10" s="71"/>
      <c r="C10" s="37" t="s">
        <v>94</v>
      </c>
      <c r="D10" s="19" t="s">
        <v>93</v>
      </c>
      <c r="E10" s="9">
        <v>20.7</v>
      </c>
      <c r="F10" s="9"/>
      <c r="G10" s="9"/>
      <c r="H10" s="9">
        <v>11.8</v>
      </c>
      <c r="I10" s="9">
        <f t="shared" si="0"/>
        <v>11.8</v>
      </c>
      <c r="J10" s="9"/>
      <c r="K10" s="9"/>
      <c r="L10" s="9">
        <f t="shared" si="1"/>
        <v>-8.899999999999999</v>
      </c>
      <c r="M10" s="9">
        <f t="shared" si="2"/>
        <v>57.00483091787441</v>
      </c>
    </row>
    <row r="11" spans="1:13" ht="15.75">
      <c r="A11" s="71"/>
      <c r="B11" s="71"/>
      <c r="C11" s="37" t="s">
        <v>95</v>
      </c>
      <c r="D11" s="19" t="s">
        <v>96</v>
      </c>
      <c r="E11" s="9">
        <v>9898.8</v>
      </c>
      <c r="F11" s="9">
        <v>160483.6</v>
      </c>
      <c r="G11" s="9">
        <v>14331.6</v>
      </c>
      <c r="H11" s="9">
        <v>10544.9</v>
      </c>
      <c r="I11" s="9">
        <f t="shared" si="0"/>
        <v>-3786.7000000000007</v>
      </c>
      <c r="J11" s="9">
        <f>H11/G11*100</f>
        <v>73.57796756817103</v>
      </c>
      <c r="K11" s="9">
        <f>H11/F11*100</f>
        <v>6.570702551537975</v>
      </c>
      <c r="L11" s="9">
        <f t="shared" si="1"/>
        <v>646.1000000000004</v>
      </c>
      <c r="M11" s="9">
        <f t="shared" si="2"/>
        <v>106.5270537842971</v>
      </c>
    </row>
    <row r="12" spans="1:13" ht="15.75">
      <c r="A12" s="71"/>
      <c r="B12" s="71"/>
      <c r="C12" s="37" t="s">
        <v>3</v>
      </c>
      <c r="D12" s="19" t="s">
        <v>4</v>
      </c>
      <c r="E12" s="9">
        <v>20</v>
      </c>
      <c r="F12" s="9"/>
      <c r="G12" s="9"/>
      <c r="H12" s="9">
        <v>16.5</v>
      </c>
      <c r="I12" s="9">
        <f t="shared" si="0"/>
        <v>16.5</v>
      </c>
      <c r="J12" s="9"/>
      <c r="K12" s="9"/>
      <c r="L12" s="9">
        <f t="shared" si="1"/>
        <v>-3.5</v>
      </c>
      <c r="M12" s="9">
        <f t="shared" si="2"/>
        <v>82.5</v>
      </c>
    </row>
    <row r="13" spans="1:13" ht="15.75">
      <c r="A13" s="71"/>
      <c r="B13" s="71"/>
      <c r="C13" s="37" t="s">
        <v>114</v>
      </c>
      <c r="D13" s="19" t="s">
        <v>5</v>
      </c>
      <c r="E13" s="9">
        <v>2.5</v>
      </c>
      <c r="F13" s="9"/>
      <c r="G13" s="9"/>
      <c r="H13" s="9"/>
      <c r="I13" s="9">
        <f t="shared" si="0"/>
        <v>0</v>
      </c>
      <c r="J13" s="9"/>
      <c r="K13" s="9"/>
      <c r="L13" s="9">
        <f t="shared" si="1"/>
        <v>-2.5</v>
      </c>
      <c r="M13" s="9">
        <f t="shared" si="2"/>
        <v>0</v>
      </c>
    </row>
    <row r="14" spans="1:13" ht="15.75">
      <c r="A14" s="71"/>
      <c r="B14" s="71"/>
      <c r="C14" s="37" t="s">
        <v>115</v>
      </c>
      <c r="D14" s="19" t="s">
        <v>30</v>
      </c>
      <c r="E14" s="9">
        <v>220</v>
      </c>
      <c r="F14" s="9"/>
      <c r="G14" s="9"/>
      <c r="H14" s="9"/>
      <c r="I14" s="9">
        <f t="shared" si="0"/>
        <v>0</v>
      </c>
      <c r="J14" s="9"/>
      <c r="K14" s="9"/>
      <c r="L14" s="9">
        <f t="shared" si="1"/>
        <v>-220</v>
      </c>
      <c r="M14" s="9">
        <f t="shared" si="2"/>
        <v>0</v>
      </c>
    </row>
    <row r="15" spans="1:13" ht="31.5">
      <c r="A15" s="71"/>
      <c r="B15" s="71"/>
      <c r="C15" s="37" t="s">
        <v>117</v>
      </c>
      <c r="D15" s="20" t="s">
        <v>118</v>
      </c>
      <c r="E15" s="9"/>
      <c r="F15" s="9">
        <v>140214.7</v>
      </c>
      <c r="G15" s="9"/>
      <c r="H15" s="9"/>
      <c r="I15" s="9">
        <f t="shared" si="0"/>
        <v>0</v>
      </c>
      <c r="J15" s="9"/>
      <c r="K15" s="9">
        <f>H15/F15*100</f>
        <v>0</v>
      </c>
      <c r="L15" s="9">
        <f t="shared" si="1"/>
        <v>0</v>
      </c>
      <c r="M15" s="9"/>
    </row>
    <row r="16" spans="1:13" ht="31.5">
      <c r="A16" s="71"/>
      <c r="B16" s="71"/>
      <c r="C16" s="37" t="s">
        <v>98</v>
      </c>
      <c r="D16" s="19" t="s">
        <v>122</v>
      </c>
      <c r="E16" s="9"/>
      <c r="F16" s="9"/>
      <c r="G16" s="9"/>
      <c r="H16" s="9">
        <v>-5530.1</v>
      </c>
      <c r="I16" s="9">
        <f t="shared" si="0"/>
        <v>-5530.1</v>
      </c>
      <c r="J16" s="9"/>
      <c r="K16" s="9"/>
      <c r="L16" s="9">
        <f t="shared" si="1"/>
        <v>-5530.1</v>
      </c>
      <c r="M16" s="9"/>
    </row>
    <row r="17" spans="1:13" s="2" customFormat="1" ht="15.75">
      <c r="A17" s="72"/>
      <c r="B17" s="72"/>
      <c r="C17" s="38"/>
      <c r="D17" s="29" t="s">
        <v>10</v>
      </c>
      <c r="E17" s="1">
        <f>SUM(E6:E11,E12:E16)</f>
        <v>25498.4</v>
      </c>
      <c r="F17" s="1">
        <f>SUM(F6:F11,F12:F16)</f>
        <v>405932.4</v>
      </c>
      <c r="G17" s="1">
        <f>SUM(G6:G11,G12:G16)</f>
        <v>28389.9</v>
      </c>
      <c r="H17" s="1">
        <f>SUM(H6:H11,H12:H16)</f>
        <v>50209.600000000006</v>
      </c>
      <c r="I17" s="1">
        <f t="shared" si="0"/>
        <v>21819.700000000004</v>
      </c>
      <c r="J17" s="1">
        <f>H17/G17*100</f>
        <v>176.85726261804376</v>
      </c>
      <c r="K17" s="1">
        <f>H17/F17*100</f>
        <v>12.368956013365773</v>
      </c>
      <c r="L17" s="1">
        <f t="shared" si="1"/>
        <v>24711.200000000004</v>
      </c>
      <c r="M17" s="1">
        <f t="shared" si="2"/>
        <v>196.9127474665077</v>
      </c>
    </row>
    <row r="18" spans="1:13" ht="78.75" hidden="1">
      <c r="A18" s="70" t="s">
        <v>7</v>
      </c>
      <c r="B18" s="70" t="s">
        <v>61</v>
      </c>
      <c r="C18" s="39" t="s">
        <v>113</v>
      </c>
      <c r="D18" s="14" t="s">
        <v>90</v>
      </c>
      <c r="E18" s="9"/>
      <c r="F18" s="9"/>
      <c r="G18" s="9"/>
      <c r="H18" s="9"/>
      <c r="I18" s="9">
        <f t="shared" si="0"/>
        <v>0</v>
      </c>
      <c r="J18" s="9"/>
      <c r="K18" s="9"/>
      <c r="L18" s="9">
        <f t="shared" si="1"/>
        <v>0</v>
      </c>
      <c r="M18" s="9"/>
    </row>
    <row r="19" spans="1:13" ht="29.25" customHeight="1">
      <c r="A19" s="71"/>
      <c r="B19" s="71"/>
      <c r="C19" s="37" t="s">
        <v>94</v>
      </c>
      <c r="D19" s="19" t="s">
        <v>93</v>
      </c>
      <c r="E19" s="9">
        <v>23.6</v>
      </c>
      <c r="F19" s="9"/>
      <c r="G19" s="9"/>
      <c r="H19" s="9">
        <v>13.1</v>
      </c>
      <c r="I19" s="9">
        <f t="shared" si="0"/>
        <v>13.1</v>
      </c>
      <c r="J19" s="9"/>
      <c r="K19" s="9"/>
      <c r="L19" s="9">
        <f t="shared" si="1"/>
        <v>-10.500000000000002</v>
      </c>
      <c r="M19" s="9">
        <f t="shared" si="2"/>
        <v>55.50847457627118</v>
      </c>
    </row>
    <row r="20" spans="1:13" ht="15.75">
      <c r="A20" s="71"/>
      <c r="B20" s="71"/>
      <c r="C20" s="37" t="s">
        <v>3</v>
      </c>
      <c r="D20" s="19" t="s">
        <v>4</v>
      </c>
      <c r="E20" s="9">
        <v>63.4</v>
      </c>
      <c r="F20" s="9"/>
      <c r="G20" s="9"/>
      <c r="H20" s="9">
        <v>10</v>
      </c>
      <c r="I20" s="9">
        <f t="shared" si="0"/>
        <v>10</v>
      </c>
      <c r="J20" s="9"/>
      <c r="K20" s="9"/>
      <c r="L20" s="9">
        <f t="shared" si="1"/>
        <v>-53.4</v>
      </c>
      <c r="M20" s="9">
        <f t="shared" si="2"/>
        <v>15.772870662460567</v>
      </c>
    </row>
    <row r="21" spans="1:13" ht="15.75" hidden="1">
      <c r="A21" s="71"/>
      <c r="B21" s="71"/>
      <c r="C21" s="37" t="s">
        <v>114</v>
      </c>
      <c r="D21" s="19" t="s">
        <v>5</v>
      </c>
      <c r="E21" s="9"/>
      <c r="F21" s="9"/>
      <c r="G21" s="9"/>
      <c r="H21" s="9"/>
      <c r="I21" s="9">
        <f t="shared" si="0"/>
        <v>0</v>
      </c>
      <c r="J21" s="9"/>
      <c r="K21" s="9"/>
      <c r="L21" s="9">
        <f t="shared" si="1"/>
        <v>0</v>
      </c>
      <c r="M21" s="9"/>
    </row>
    <row r="22" spans="1:13" ht="15.75">
      <c r="A22" s="71"/>
      <c r="B22" s="71"/>
      <c r="C22" s="37" t="s">
        <v>92</v>
      </c>
      <c r="D22" s="65" t="s">
        <v>116</v>
      </c>
      <c r="E22" s="9"/>
      <c r="F22" s="9">
        <v>290842.4</v>
      </c>
      <c r="G22" s="9">
        <v>48473.6</v>
      </c>
      <c r="H22" s="9">
        <v>48473.6</v>
      </c>
      <c r="I22" s="9">
        <f t="shared" si="0"/>
        <v>0</v>
      </c>
      <c r="J22" s="9">
        <f>H22/G22*100</f>
        <v>100</v>
      </c>
      <c r="K22" s="9">
        <f>H22/F22*100</f>
        <v>16.66662082282363</v>
      </c>
      <c r="L22" s="9">
        <f t="shared" si="1"/>
        <v>48473.6</v>
      </c>
      <c r="M22" s="9"/>
    </row>
    <row r="23" spans="1:13" ht="31.5" hidden="1">
      <c r="A23" s="71"/>
      <c r="B23" s="71"/>
      <c r="C23" s="37" t="s">
        <v>117</v>
      </c>
      <c r="D23" s="20" t="s">
        <v>118</v>
      </c>
      <c r="E23" s="9"/>
      <c r="F23" s="9"/>
      <c r="G23" s="9"/>
      <c r="H23" s="9"/>
      <c r="I23" s="9">
        <f t="shared" si="0"/>
        <v>0</v>
      </c>
      <c r="J23" s="9"/>
      <c r="K23" s="9"/>
      <c r="L23" s="9">
        <f t="shared" si="1"/>
        <v>0</v>
      </c>
      <c r="M23" s="9"/>
    </row>
    <row r="24" spans="1:13" ht="15.75" hidden="1">
      <c r="A24" s="71"/>
      <c r="B24" s="71"/>
      <c r="C24" s="37" t="s">
        <v>121</v>
      </c>
      <c r="D24" s="19" t="s">
        <v>8</v>
      </c>
      <c r="E24" s="9"/>
      <c r="F24" s="9"/>
      <c r="G24" s="9"/>
      <c r="H24" s="9"/>
      <c r="I24" s="9">
        <f t="shared" si="0"/>
        <v>0</v>
      </c>
      <c r="J24" s="9"/>
      <c r="K24" s="9"/>
      <c r="L24" s="9">
        <f t="shared" si="1"/>
        <v>0</v>
      </c>
      <c r="M24" s="9"/>
    </row>
    <row r="25" spans="1:13" s="2" customFormat="1" ht="15.75">
      <c r="A25" s="71"/>
      <c r="B25" s="71"/>
      <c r="C25" s="40"/>
      <c r="D25" s="29" t="s">
        <v>84</v>
      </c>
      <c r="E25" s="1">
        <f>SUM(E18:E24)</f>
        <v>87</v>
      </c>
      <c r="F25" s="1">
        <f>SUM(F18:F24)</f>
        <v>290842.4</v>
      </c>
      <c r="G25" s="1">
        <f>SUM(G18:G24)</f>
        <v>48473.6</v>
      </c>
      <c r="H25" s="1">
        <f>SUM(H18:H24)</f>
        <v>48496.7</v>
      </c>
      <c r="I25" s="1">
        <f t="shared" si="0"/>
        <v>23.099999999998545</v>
      </c>
      <c r="J25" s="1">
        <f aca="true" t="shared" si="3" ref="J25:J30">H25/G25*100</f>
        <v>100.04765480591497</v>
      </c>
      <c r="K25" s="1">
        <f aca="true" t="shared" si="4" ref="K25:K30">H25/F25*100</f>
        <v>16.67456326862933</v>
      </c>
      <c r="L25" s="1">
        <f t="shared" si="1"/>
        <v>48409.7</v>
      </c>
      <c r="M25" s="1">
        <f t="shared" si="2"/>
        <v>55743.33333333333</v>
      </c>
    </row>
    <row r="26" spans="1:13" ht="15.75">
      <c r="A26" s="71"/>
      <c r="B26" s="71"/>
      <c r="C26" s="37" t="s">
        <v>106</v>
      </c>
      <c r="D26" s="19" t="s">
        <v>40</v>
      </c>
      <c r="E26" s="9">
        <v>109.7</v>
      </c>
      <c r="F26" s="9">
        <v>617</v>
      </c>
      <c r="G26" s="9">
        <v>119.5</v>
      </c>
      <c r="H26" s="9">
        <v>129.5</v>
      </c>
      <c r="I26" s="9">
        <f t="shared" si="0"/>
        <v>10</v>
      </c>
      <c r="J26" s="9">
        <f t="shared" si="3"/>
        <v>108.36820083682008</v>
      </c>
      <c r="K26" s="9">
        <f t="shared" si="4"/>
        <v>20.98865478119935</v>
      </c>
      <c r="L26" s="9">
        <f t="shared" si="1"/>
        <v>19.799999999999997</v>
      </c>
      <c r="M26" s="9">
        <f t="shared" si="2"/>
        <v>118.04922515952599</v>
      </c>
    </row>
    <row r="27" spans="1:13" ht="15.75">
      <c r="A27" s="71"/>
      <c r="B27" s="71"/>
      <c r="C27" s="37" t="s">
        <v>3</v>
      </c>
      <c r="D27" s="19" t="s">
        <v>4</v>
      </c>
      <c r="E27" s="9">
        <v>5892.2</v>
      </c>
      <c r="F27" s="9">
        <v>19436</v>
      </c>
      <c r="G27" s="9">
        <v>3091.7</v>
      </c>
      <c r="H27" s="9">
        <v>4284.2</v>
      </c>
      <c r="I27" s="9">
        <f t="shared" si="0"/>
        <v>1192.5</v>
      </c>
      <c r="J27" s="9">
        <f t="shared" si="3"/>
        <v>138.57101271145325</v>
      </c>
      <c r="K27" s="9">
        <f t="shared" si="4"/>
        <v>22.042601358304175</v>
      </c>
      <c r="L27" s="9">
        <f t="shared" si="1"/>
        <v>-1608</v>
      </c>
      <c r="M27" s="9">
        <f t="shared" si="2"/>
        <v>72.7096839890024</v>
      </c>
    </row>
    <row r="28" spans="1:13" s="2" customFormat="1" ht="15.75">
      <c r="A28" s="71"/>
      <c r="B28" s="71"/>
      <c r="C28" s="40"/>
      <c r="D28" s="29" t="s">
        <v>6</v>
      </c>
      <c r="E28" s="3">
        <f>SUM(E26:E27)</f>
        <v>6001.9</v>
      </c>
      <c r="F28" s="3">
        <f>SUM(F26:F27)</f>
        <v>20053</v>
      </c>
      <c r="G28" s="3">
        <f>SUM(G26:G27)</f>
        <v>3211.2</v>
      </c>
      <c r="H28" s="3">
        <f>SUM(H26:H27)</f>
        <v>4413.7</v>
      </c>
      <c r="I28" s="3">
        <f t="shared" si="0"/>
        <v>1202.5</v>
      </c>
      <c r="J28" s="3">
        <f t="shared" si="3"/>
        <v>137.44706028898855</v>
      </c>
      <c r="K28" s="3">
        <f t="shared" si="4"/>
        <v>22.010173041440183</v>
      </c>
      <c r="L28" s="3">
        <f t="shared" si="1"/>
        <v>-1588.1999999999998</v>
      </c>
      <c r="M28" s="3">
        <f t="shared" si="2"/>
        <v>73.53837951315417</v>
      </c>
    </row>
    <row r="29" spans="1:13" s="2" customFormat="1" ht="15.75">
      <c r="A29" s="72"/>
      <c r="B29" s="72"/>
      <c r="C29" s="40"/>
      <c r="D29" s="29" t="s">
        <v>10</v>
      </c>
      <c r="E29" s="1">
        <f>E25+E28</f>
        <v>6088.9</v>
      </c>
      <c r="F29" s="1">
        <f>F25+F28</f>
        <v>310895.4</v>
      </c>
      <c r="G29" s="1">
        <f>G25+G28</f>
        <v>51684.799999999996</v>
      </c>
      <c r="H29" s="1">
        <f>H25+H28</f>
        <v>52910.399999999994</v>
      </c>
      <c r="I29" s="1">
        <f t="shared" si="0"/>
        <v>1225.5999999999985</v>
      </c>
      <c r="J29" s="1">
        <f t="shared" si="3"/>
        <v>102.37129678358048</v>
      </c>
      <c r="K29" s="1">
        <f t="shared" si="4"/>
        <v>17.018714332859215</v>
      </c>
      <c r="L29" s="1">
        <f t="shared" si="1"/>
        <v>46821.49999999999</v>
      </c>
      <c r="M29" s="1">
        <f t="shared" si="2"/>
        <v>868.9648376554057</v>
      </c>
    </row>
    <row r="30" spans="1:13" ht="31.5">
      <c r="A30" s="70" t="s">
        <v>49</v>
      </c>
      <c r="B30" s="70" t="s">
        <v>62</v>
      </c>
      <c r="C30" s="37" t="s">
        <v>94</v>
      </c>
      <c r="D30" s="19" t="s">
        <v>93</v>
      </c>
      <c r="E30" s="13">
        <v>158</v>
      </c>
      <c r="F30" s="13">
        <v>814.4</v>
      </c>
      <c r="G30" s="13">
        <v>100</v>
      </c>
      <c r="H30" s="13">
        <v>206.6</v>
      </c>
      <c r="I30" s="13">
        <f t="shared" si="0"/>
        <v>106.6</v>
      </c>
      <c r="J30" s="13">
        <f t="shared" si="3"/>
        <v>206.6</v>
      </c>
      <c r="K30" s="13">
        <f t="shared" si="4"/>
        <v>25.36836935166994</v>
      </c>
      <c r="L30" s="13">
        <f t="shared" si="1"/>
        <v>48.599999999999994</v>
      </c>
      <c r="M30" s="13">
        <f t="shared" si="2"/>
        <v>130.75949367088606</v>
      </c>
    </row>
    <row r="31" spans="1:13" ht="15.75" hidden="1">
      <c r="A31" s="71"/>
      <c r="B31" s="71"/>
      <c r="C31" s="37" t="s">
        <v>95</v>
      </c>
      <c r="D31" s="19" t="s">
        <v>96</v>
      </c>
      <c r="E31" s="13"/>
      <c r="F31" s="13"/>
      <c r="G31" s="13"/>
      <c r="H31" s="28"/>
      <c r="I31" s="28">
        <f t="shared" si="0"/>
        <v>0</v>
      </c>
      <c r="J31" s="28"/>
      <c r="K31" s="28"/>
      <c r="L31" s="28">
        <f t="shared" si="1"/>
        <v>0</v>
      </c>
      <c r="M31" s="28"/>
    </row>
    <row r="32" spans="1:13" ht="15.75">
      <c r="A32" s="71"/>
      <c r="B32" s="71"/>
      <c r="C32" s="37" t="s">
        <v>3</v>
      </c>
      <c r="D32" s="19" t="s">
        <v>4</v>
      </c>
      <c r="E32" s="9">
        <v>20</v>
      </c>
      <c r="F32" s="9"/>
      <c r="G32" s="9"/>
      <c r="H32" s="10"/>
      <c r="I32" s="10">
        <f t="shared" si="0"/>
        <v>0</v>
      </c>
      <c r="J32" s="10"/>
      <c r="K32" s="10"/>
      <c r="L32" s="10">
        <f t="shared" si="1"/>
        <v>-20</v>
      </c>
      <c r="M32" s="10">
        <f t="shared" si="2"/>
        <v>0</v>
      </c>
    </row>
    <row r="33" spans="1:13" ht="15.75" hidden="1">
      <c r="A33" s="71"/>
      <c r="B33" s="71"/>
      <c r="C33" s="37" t="s">
        <v>114</v>
      </c>
      <c r="D33" s="19" t="s">
        <v>5</v>
      </c>
      <c r="E33" s="13"/>
      <c r="F33" s="13"/>
      <c r="G33" s="13"/>
      <c r="H33" s="13"/>
      <c r="I33" s="13">
        <f t="shared" si="0"/>
        <v>0</v>
      </c>
      <c r="J33" s="13"/>
      <c r="K33" s="13"/>
      <c r="L33" s="13">
        <f t="shared" si="1"/>
        <v>0</v>
      </c>
      <c r="M33" s="13"/>
    </row>
    <row r="34" spans="1:13" s="2" customFormat="1" ht="15.75">
      <c r="A34" s="71"/>
      <c r="B34" s="71"/>
      <c r="C34" s="38"/>
      <c r="D34" s="29" t="s">
        <v>84</v>
      </c>
      <c r="E34" s="1">
        <f>SUM(E30:E33)</f>
        <v>178</v>
      </c>
      <c r="F34" s="1">
        <f>SUM(F30:F33)</f>
        <v>814.4</v>
      </c>
      <c r="G34" s="1">
        <f>SUM(G30:G33)</f>
        <v>100</v>
      </c>
      <c r="H34" s="1">
        <f>SUM(H30:H33)</f>
        <v>206.6</v>
      </c>
      <c r="I34" s="1">
        <f t="shared" si="0"/>
        <v>106.6</v>
      </c>
      <c r="J34" s="1">
        <f>H34/G34*100</f>
        <v>206.6</v>
      </c>
      <c r="K34" s="1">
        <f>H34/F34*100</f>
        <v>25.36836935166994</v>
      </c>
      <c r="L34" s="1">
        <f t="shared" si="1"/>
        <v>28.599999999999994</v>
      </c>
      <c r="M34" s="1">
        <f t="shared" si="2"/>
        <v>116.06741573033707</v>
      </c>
    </row>
    <row r="35" spans="1:13" ht="15.75">
      <c r="A35" s="71"/>
      <c r="B35" s="71"/>
      <c r="C35" s="37" t="s">
        <v>3</v>
      </c>
      <c r="D35" s="19" t="s">
        <v>4</v>
      </c>
      <c r="E35" s="9">
        <v>1157.9</v>
      </c>
      <c r="F35" s="9">
        <v>8000</v>
      </c>
      <c r="G35" s="9">
        <v>909.1</v>
      </c>
      <c r="H35" s="9">
        <v>145</v>
      </c>
      <c r="I35" s="9">
        <f t="shared" si="0"/>
        <v>-764.1</v>
      </c>
      <c r="J35" s="9">
        <f>H35/G35*100</f>
        <v>15.949840501594984</v>
      </c>
      <c r="K35" s="9">
        <f>H35/F35*100</f>
        <v>1.8124999999999998</v>
      </c>
      <c r="L35" s="9">
        <f t="shared" si="1"/>
        <v>-1012.9000000000001</v>
      </c>
      <c r="M35" s="9">
        <f t="shared" si="2"/>
        <v>12.522670351498402</v>
      </c>
    </row>
    <row r="36" spans="1:13" s="2" customFormat="1" ht="15.75">
      <c r="A36" s="71"/>
      <c r="B36" s="71"/>
      <c r="C36" s="38"/>
      <c r="D36" s="29" t="s">
        <v>6</v>
      </c>
      <c r="E36" s="1">
        <f>SUM(E35)</f>
        <v>1157.9</v>
      </c>
      <c r="F36" s="1">
        <f>SUM(F35)</f>
        <v>8000</v>
      </c>
      <c r="G36" s="1">
        <f>SUM(G35)</f>
        <v>909.1</v>
      </c>
      <c r="H36" s="1">
        <f>SUM(H35)</f>
        <v>145</v>
      </c>
      <c r="I36" s="1">
        <f t="shared" si="0"/>
        <v>-764.1</v>
      </c>
      <c r="J36" s="1">
        <f>H36/G36*100</f>
        <v>15.949840501594984</v>
      </c>
      <c r="K36" s="1">
        <f>H36/F36*100</f>
        <v>1.8124999999999998</v>
      </c>
      <c r="L36" s="1">
        <f t="shared" si="1"/>
        <v>-1012.9000000000001</v>
      </c>
      <c r="M36" s="1">
        <f t="shared" si="2"/>
        <v>12.522670351498402</v>
      </c>
    </row>
    <row r="37" spans="1:13" s="2" customFormat="1" ht="15.75">
      <c r="A37" s="72"/>
      <c r="B37" s="72"/>
      <c r="C37" s="38"/>
      <c r="D37" s="29" t="s">
        <v>10</v>
      </c>
      <c r="E37" s="1">
        <f>E34+E36</f>
        <v>1335.9</v>
      </c>
      <c r="F37" s="1">
        <f>F34+F36</f>
        <v>8814.4</v>
      </c>
      <c r="G37" s="1">
        <f>G34+G36</f>
        <v>1009.1</v>
      </c>
      <c r="H37" s="1">
        <f>H34+H36</f>
        <v>351.6</v>
      </c>
      <c r="I37" s="1">
        <f t="shared" si="0"/>
        <v>-657.5</v>
      </c>
      <c r="J37" s="1">
        <f>H37/G37*100</f>
        <v>34.8429293429789</v>
      </c>
      <c r="K37" s="1">
        <f>H37/F37*100</f>
        <v>3.988927210019968</v>
      </c>
      <c r="L37" s="1">
        <f t="shared" si="1"/>
        <v>-984.3000000000001</v>
      </c>
      <c r="M37" s="1">
        <f t="shared" si="2"/>
        <v>26.3193352795868</v>
      </c>
    </row>
    <row r="38" spans="1:13" s="2" customFormat="1" ht="15.75" hidden="1">
      <c r="A38" s="70" t="s">
        <v>54</v>
      </c>
      <c r="B38" s="70" t="s">
        <v>55</v>
      </c>
      <c r="C38" s="37" t="s">
        <v>3</v>
      </c>
      <c r="D38" s="19" t="s">
        <v>4</v>
      </c>
      <c r="E38" s="9"/>
      <c r="F38" s="9"/>
      <c r="G38" s="9"/>
      <c r="H38" s="9"/>
      <c r="I38" s="9">
        <f t="shared" si="0"/>
        <v>0</v>
      </c>
      <c r="J38" s="9"/>
      <c r="K38" s="9"/>
      <c r="L38" s="9">
        <f t="shared" si="1"/>
        <v>0</v>
      </c>
      <c r="M38" s="9"/>
    </row>
    <row r="39" spans="1:13" s="2" customFormat="1" ht="31.5">
      <c r="A39" s="71"/>
      <c r="B39" s="71"/>
      <c r="C39" s="37" t="s">
        <v>119</v>
      </c>
      <c r="D39" s="19" t="s">
        <v>120</v>
      </c>
      <c r="E39" s="9">
        <v>6652.3</v>
      </c>
      <c r="F39" s="9">
        <v>38758.5</v>
      </c>
      <c r="G39" s="9">
        <v>7391</v>
      </c>
      <c r="H39" s="9">
        <v>7391</v>
      </c>
      <c r="I39" s="9">
        <f t="shared" si="0"/>
        <v>0</v>
      </c>
      <c r="J39" s="9">
        <f>H39/G39*100</f>
        <v>100</v>
      </c>
      <c r="K39" s="9">
        <f>H39/F39*100</f>
        <v>19.069365429518687</v>
      </c>
      <c r="L39" s="9">
        <f t="shared" si="1"/>
        <v>738.6999999999998</v>
      </c>
      <c r="M39" s="9">
        <f t="shared" si="2"/>
        <v>111.10443004675075</v>
      </c>
    </row>
    <row r="40" spans="1:13" s="2" customFormat="1" ht="31.5" hidden="1">
      <c r="A40" s="71"/>
      <c r="B40" s="71"/>
      <c r="C40" s="37" t="s">
        <v>98</v>
      </c>
      <c r="D40" s="19" t="s">
        <v>122</v>
      </c>
      <c r="E40" s="9"/>
      <c r="F40" s="1"/>
      <c r="G40" s="1"/>
      <c r="H40" s="9"/>
      <c r="I40" s="9">
        <f t="shared" si="0"/>
        <v>0</v>
      </c>
      <c r="J40" s="9"/>
      <c r="K40" s="9"/>
      <c r="L40" s="9">
        <f t="shared" si="1"/>
        <v>0</v>
      </c>
      <c r="M40" s="9"/>
    </row>
    <row r="41" spans="1:13" s="2" customFormat="1" ht="15.75">
      <c r="A41" s="72"/>
      <c r="B41" s="72"/>
      <c r="C41" s="38"/>
      <c r="D41" s="29" t="s">
        <v>10</v>
      </c>
      <c r="E41" s="1">
        <f>SUM(E38:E40)</f>
        <v>6652.3</v>
      </c>
      <c r="F41" s="1">
        <f>SUM(F38:F40)</f>
        <v>38758.5</v>
      </c>
      <c r="G41" s="1">
        <f>SUM(G38:G40)</f>
        <v>7391</v>
      </c>
      <c r="H41" s="1">
        <f>SUM(H38:H40)</f>
        <v>7391</v>
      </c>
      <c r="I41" s="1">
        <f t="shared" si="0"/>
        <v>0</v>
      </c>
      <c r="J41" s="1">
        <f>H41/G41*100</f>
        <v>100</v>
      </c>
      <c r="K41" s="1">
        <f>H41/F41*100</f>
        <v>19.069365429518687</v>
      </c>
      <c r="L41" s="1">
        <f t="shared" si="1"/>
        <v>738.6999999999998</v>
      </c>
      <c r="M41" s="1">
        <f t="shared" si="2"/>
        <v>111.10443004675075</v>
      </c>
    </row>
    <row r="42" spans="1:13" s="2" customFormat="1" ht="94.5" hidden="1">
      <c r="A42" s="70" t="s">
        <v>11</v>
      </c>
      <c r="B42" s="70" t="s">
        <v>63</v>
      </c>
      <c r="C42" s="39" t="s">
        <v>110</v>
      </c>
      <c r="D42" s="14" t="s">
        <v>89</v>
      </c>
      <c r="E42" s="9"/>
      <c r="F42" s="1"/>
      <c r="G42" s="1"/>
      <c r="H42" s="9"/>
      <c r="I42" s="9">
        <f t="shared" si="0"/>
        <v>0</v>
      </c>
      <c r="J42" s="9"/>
      <c r="K42" s="9"/>
      <c r="L42" s="9">
        <f t="shared" si="1"/>
        <v>0</v>
      </c>
      <c r="M42" s="9"/>
    </row>
    <row r="43" spans="1:13" s="2" customFormat="1" ht="15.75">
      <c r="A43" s="71"/>
      <c r="B43" s="71"/>
      <c r="C43" s="37" t="s">
        <v>99</v>
      </c>
      <c r="D43" s="19" t="s">
        <v>91</v>
      </c>
      <c r="E43" s="9">
        <v>4</v>
      </c>
      <c r="F43" s="9">
        <v>19</v>
      </c>
      <c r="G43" s="9">
        <v>3.1</v>
      </c>
      <c r="H43" s="9">
        <v>0.5</v>
      </c>
      <c r="I43" s="9">
        <f t="shared" si="0"/>
        <v>-2.6</v>
      </c>
      <c r="J43" s="9">
        <f>H43/G43*100</f>
        <v>16.129032258064516</v>
      </c>
      <c r="K43" s="9">
        <f>H43/F43*100</f>
        <v>2.631578947368421</v>
      </c>
      <c r="L43" s="9">
        <f t="shared" si="1"/>
        <v>-3.5</v>
      </c>
      <c r="M43" s="9">
        <f t="shared" si="2"/>
        <v>12.5</v>
      </c>
    </row>
    <row r="44" spans="1:13" ht="29.25" customHeight="1">
      <c r="A44" s="71"/>
      <c r="B44" s="71"/>
      <c r="C44" s="37" t="s">
        <v>94</v>
      </c>
      <c r="D44" s="20" t="s">
        <v>93</v>
      </c>
      <c r="E44" s="9">
        <v>28.2</v>
      </c>
      <c r="F44" s="9"/>
      <c r="G44" s="9"/>
      <c r="H44" s="9"/>
      <c r="I44" s="9">
        <f t="shared" si="0"/>
        <v>0</v>
      </c>
      <c r="J44" s="9"/>
      <c r="K44" s="9"/>
      <c r="L44" s="9">
        <f t="shared" si="1"/>
        <v>-28.2</v>
      </c>
      <c r="M44" s="9">
        <f t="shared" si="2"/>
        <v>0</v>
      </c>
    </row>
    <row r="45" spans="1:13" ht="15.75" hidden="1">
      <c r="A45" s="71"/>
      <c r="B45" s="71"/>
      <c r="C45" s="37" t="s">
        <v>95</v>
      </c>
      <c r="D45" s="19" t="s">
        <v>96</v>
      </c>
      <c r="E45" s="9"/>
      <c r="F45" s="9"/>
      <c r="G45" s="9"/>
      <c r="H45" s="9"/>
      <c r="I45" s="9">
        <f t="shared" si="0"/>
        <v>0</v>
      </c>
      <c r="J45" s="9"/>
      <c r="K45" s="9"/>
      <c r="L45" s="9">
        <f t="shared" si="1"/>
        <v>0</v>
      </c>
      <c r="M45" s="9"/>
    </row>
    <row r="46" spans="1:13" ht="15.75">
      <c r="A46" s="71"/>
      <c r="B46" s="71"/>
      <c r="C46" s="37" t="s">
        <v>3</v>
      </c>
      <c r="D46" s="19" t="s">
        <v>4</v>
      </c>
      <c r="E46" s="9">
        <v>45.2</v>
      </c>
      <c r="F46" s="9">
        <v>173.1</v>
      </c>
      <c r="G46" s="9">
        <v>55</v>
      </c>
      <c r="H46" s="9">
        <v>16.2</v>
      </c>
      <c r="I46" s="9">
        <f t="shared" si="0"/>
        <v>-38.8</v>
      </c>
      <c r="J46" s="9">
        <f>H46/G46*100</f>
        <v>29.454545454545457</v>
      </c>
      <c r="K46" s="9">
        <f>H46/F46*100</f>
        <v>9.358752166377817</v>
      </c>
      <c r="L46" s="9">
        <f t="shared" si="1"/>
        <v>-29.000000000000004</v>
      </c>
      <c r="M46" s="9">
        <f t="shared" si="2"/>
        <v>35.84070796460176</v>
      </c>
    </row>
    <row r="47" spans="1:13" ht="15.75" hidden="1">
      <c r="A47" s="71"/>
      <c r="B47" s="71"/>
      <c r="C47" s="37" t="s">
        <v>114</v>
      </c>
      <c r="D47" s="19" t="s">
        <v>5</v>
      </c>
      <c r="E47" s="9"/>
      <c r="F47" s="9"/>
      <c r="G47" s="9"/>
      <c r="H47" s="9"/>
      <c r="I47" s="9">
        <f t="shared" si="0"/>
        <v>0</v>
      </c>
      <c r="J47" s="9"/>
      <c r="K47" s="9"/>
      <c r="L47" s="9">
        <f t="shared" si="1"/>
        <v>0</v>
      </c>
      <c r="M47" s="9"/>
    </row>
    <row r="48" spans="1:13" ht="15.75">
      <c r="A48" s="71"/>
      <c r="B48" s="71"/>
      <c r="C48" s="37" t="s">
        <v>115</v>
      </c>
      <c r="D48" s="19" t="s">
        <v>30</v>
      </c>
      <c r="E48" s="9">
        <v>677.5</v>
      </c>
      <c r="F48" s="9">
        <v>10982.5</v>
      </c>
      <c r="G48" s="9">
        <v>1830.4</v>
      </c>
      <c r="H48" s="9">
        <v>2043.6</v>
      </c>
      <c r="I48" s="9">
        <f t="shared" si="0"/>
        <v>213.19999999999982</v>
      </c>
      <c r="J48" s="9">
        <f>H48/G48*100</f>
        <v>111.64772727272727</v>
      </c>
      <c r="K48" s="9">
        <f aca="true" t="shared" si="5" ref="K48:K54">H48/F48*100</f>
        <v>18.607785112679263</v>
      </c>
      <c r="L48" s="9">
        <f t="shared" si="1"/>
        <v>1366.1</v>
      </c>
      <c r="M48" s="9">
        <f t="shared" si="2"/>
        <v>301.63837638376384</v>
      </c>
    </row>
    <row r="49" spans="1:13" ht="15.75" customHeight="1">
      <c r="A49" s="71"/>
      <c r="B49" s="71"/>
      <c r="C49" s="37" t="s">
        <v>119</v>
      </c>
      <c r="D49" s="19" t="s">
        <v>120</v>
      </c>
      <c r="E49" s="9"/>
      <c r="F49" s="9">
        <v>13323.4</v>
      </c>
      <c r="G49" s="9">
        <v>560.3</v>
      </c>
      <c r="H49" s="9">
        <v>560.3</v>
      </c>
      <c r="I49" s="9">
        <f t="shared" si="0"/>
        <v>0</v>
      </c>
      <c r="J49" s="9">
        <f>H49/G49*100</f>
        <v>100</v>
      </c>
      <c r="K49" s="9">
        <f t="shared" si="5"/>
        <v>4.205383010342705</v>
      </c>
      <c r="L49" s="9">
        <f t="shared" si="1"/>
        <v>560.3</v>
      </c>
      <c r="M49" s="9"/>
    </row>
    <row r="50" spans="1:13" s="2" customFormat="1" ht="15.75">
      <c r="A50" s="71"/>
      <c r="B50" s="71"/>
      <c r="C50" s="40"/>
      <c r="D50" s="29" t="s">
        <v>84</v>
      </c>
      <c r="E50" s="1">
        <f>SUM(E42:E48)</f>
        <v>754.9</v>
      </c>
      <c r="F50" s="1">
        <f>SUM(F42:F49)</f>
        <v>24498</v>
      </c>
      <c r="G50" s="1">
        <f>SUM(G42:G49)</f>
        <v>2448.8</v>
      </c>
      <c r="H50" s="1">
        <f>SUM(H42:H49)</f>
        <v>2620.5999999999995</v>
      </c>
      <c r="I50" s="1">
        <f t="shared" si="0"/>
        <v>171.79999999999927</v>
      </c>
      <c r="J50" s="1">
        <f>H50/G50*100</f>
        <v>107.01568114995096</v>
      </c>
      <c r="K50" s="1">
        <f t="shared" si="5"/>
        <v>10.697199771409908</v>
      </c>
      <c r="L50" s="1">
        <f t="shared" si="1"/>
        <v>1865.6999999999994</v>
      </c>
      <c r="M50" s="1">
        <f t="shared" si="2"/>
        <v>347.14531726056424</v>
      </c>
    </row>
    <row r="51" spans="1:13" ht="15.75">
      <c r="A51" s="71"/>
      <c r="B51" s="71"/>
      <c r="C51" s="37" t="s">
        <v>99</v>
      </c>
      <c r="D51" s="19" t="s">
        <v>91</v>
      </c>
      <c r="E51" s="9">
        <v>3197.1</v>
      </c>
      <c r="F51" s="9">
        <v>8185.6</v>
      </c>
      <c r="G51" s="9"/>
      <c r="H51" s="9">
        <v>2405.3</v>
      </c>
      <c r="I51" s="9">
        <f t="shared" si="0"/>
        <v>2405.3</v>
      </c>
      <c r="J51" s="9"/>
      <c r="K51" s="9">
        <f t="shared" si="5"/>
        <v>29.384528928850667</v>
      </c>
      <c r="L51" s="9">
        <f t="shared" si="1"/>
        <v>-791.7999999999997</v>
      </c>
      <c r="M51" s="9">
        <f t="shared" si="2"/>
        <v>75.23380563635796</v>
      </c>
    </row>
    <row r="52" spans="1:13" ht="15.75">
      <c r="A52" s="71"/>
      <c r="B52" s="71"/>
      <c r="C52" s="37" t="s">
        <v>3</v>
      </c>
      <c r="D52" s="19" t="s">
        <v>4</v>
      </c>
      <c r="E52" s="9">
        <v>8613.8</v>
      </c>
      <c r="F52" s="9">
        <v>18782.2</v>
      </c>
      <c r="G52" s="9">
        <v>4561.7</v>
      </c>
      <c r="H52" s="9">
        <v>2021</v>
      </c>
      <c r="I52" s="9">
        <f t="shared" si="0"/>
        <v>-2540.7</v>
      </c>
      <c r="J52" s="9">
        <f>H52/G52*100</f>
        <v>44.303658723721426</v>
      </c>
      <c r="K52" s="9">
        <f t="shared" si="5"/>
        <v>10.760187837420537</v>
      </c>
      <c r="L52" s="9">
        <f t="shared" si="1"/>
        <v>-6592.799999999999</v>
      </c>
      <c r="M52" s="9">
        <f t="shared" si="2"/>
        <v>23.46235111100792</v>
      </c>
    </row>
    <row r="53" spans="1:13" s="2" customFormat="1" ht="15.75">
      <c r="A53" s="71"/>
      <c r="B53" s="71"/>
      <c r="C53" s="40"/>
      <c r="D53" s="29" t="s">
        <v>6</v>
      </c>
      <c r="E53" s="1">
        <f>SUM(E51:E52)</f>
        <v>11810.9</v>
      </c>
      <c r="F53" s="1">
        <f>SUM(F51:F52)</f>
        <v>26967.800000000003</v>
      </c>
      <c r="G53" s="1">
        <f>SUM(G51:G52)</f>
        <v>4561.7</v>
      </c>
      <c r="H53" s="1">
        <f>SUM(H51:H52)</f>
        <v>4426.3</v>
      </c>
      <c r="I53" s="1">
        <f t="shared" si="0"/>
        <v>-135.39999999999964</v>
      </c>
      <c r="J53" s="1">
        <f>H53/G53*100</f>
        <v>97.03180831707479</v>
      </c>
      <c r="K53" s="1">
        <f t="shared" si="5"/>
        <v>16.413278057535283</v>
      </c>
      <c r="L53" s="1">
        <f t="shared" si="1"/>
        <v>-7384.599999999999</v>
      </c>
      <c r="M53" s="1">
        <f t="shared" si="2"/>
        <v>37.47639891964203</v>
      </c>
    </row>
    <row r="54" spans="1:13" s="2" customFormat="1" ht="15.75">
      <c r="A54" s="72"/>
      <c r="B54" s="72"/>
      <c r="C54" s="40"/>
      <c r="D54" s="29" t="s">
        <v>10</v>
      </c>
      <c r="E54" s="1">
        <f>E53+E50</f>
        <v>12565.8</v>
      </c>
      <c r="F54" s="1">
        <f>F53+F50</f>
        <v>51465.8</v>
      </c>
      <c r="G54" s="1">
        <f>G53+G50</f>
        <v>7010.5</v>
      </c>
      <c r="H54" s="1">
        <f>H53+H50</f>
        <v>7046.9</v>
      </c>
      <c r="I54" s="1">
        <f t="shared" si="0"/>
        <v>36.399999999999636</v>
      </c>
      <c r="J54" s="1">
        <f>H54/G54*100</f>
        <v>100.51922116824763</v>
      </c>
      <c r="K54" s="1">
        <f t="shared" si="5"/>
        <v>13.692393783833145</v>
      </c>
      <c r="L54" s="1">
        <f t="shared" si="1"/>
        <v>-5518.9</v>
      </c>
      <c r="M54" s="1">
        <f t="shared" si="2"/>
        <v>56.07999490681055</v>
      </c>
    </row>
    <row r="55" spans="1:13" s="2" customFormat="1" ht="29.25" customHeight="1">
      <c r="A55" s="70" t="s">
        <v>50</v>
      </c>
      <c r="B55" s="70" t="s">
        <v>64</v>
      </c>
      <c r="C55" s="37" t="s">
        <v>94</v>
      </c>
      <c r="D55" s="19" t="s">
        <v>93</v>
      </c>
      <c r="E55" s="9">
        <v>22.7</v>
      </c>
      <c r="F55" s="1"/>
      <c r="G55" s="1"/>
      <c r="H55" s="9">
        <v>5.5</v>
      </c>
      <c r="I55" s="9">
        <f t="shared" si="0"/>
        <v>5.5</v>
      </c>
      <c r="J55" s="9"/>
      <c r="K55" s="9"/>
      <c r="L55" s="9">
        <f t="shared" si="1"/>
        <v>-17.2</v>
      </c>
      <c r="M55" s="9">
        <f t="shared" si="2"/>
        <v>24.229074889867842</v>
      </c>
    </row>
    <row r="56" spans="1:13" ht="15.75" hidden="1">
      <c r="A56" s="71"/>
      <c r="B56" s="71"/>
      <c r="C56" s="37" t="s">
        <v>3</v>
      </c>
      <c r="D56" s="19" t="s">
        <v>4</v>
      </c>
      <c r="E56" s="9"/>
      <c r="F56" s="9"/>
      <c r="G56" s="9"/>
      <c r="H56" s="9"/>
      <c r="I56" s="9">
        <f t="shared" si="0"/>
        <v>0</v>
      </c>
      <c r="J56" s="9"/>
      <c r="K56" s="9"/>
      <c r="L56" s="9">
        <f t="shared" si="1"/>
        <v>0</v>
      </c>
      <c r="M56" s="9"/>
    </row>
    <row r="57" spans="1:13" ht="15.75" hidden="1">
      <c r="A57" s="71"/>
      <c r="B57" s="71"/>
      <c r="C57" s="37" t="s">
        <v>114</v>
      </c>
      <c r="D57" s="19" t="s">
        <v>5</v>
      </c>
      <c r="E57" s="9"/>
      <c r="F57" s="9"/>
      <c r="G57" s="9"/>
      <c r="H57" s="9"/>
      <c r="I57" s="9">
        <f t="shared" si="0"/>
        <v>0</v>
      </c>
      <c r="J57" s="9"/>
      <c r="K57" s="9"/>
      <c r="L57" s="9">
        <f t="shared" si="1"/>
        <v>0</v>
      </c>
      <c r="M57" s="9"/>
    </row>
    <row r="58" spans="1:13" ht="15.75" hidden="1">
      <c r="A58" s="71"/>
      <c r="B58" s="71"/>
      <c r="C58" s="37" t="s">
        <v>115</v>
      </c>
      <c r="D58" s="19" t="s">
        <v>30</v>
      </c>
      <c r="E58" s="9"/>
      <c r="F58" s="9"/>
      <c r="G58" s="9"/>
      <c r="H58" s="9"/>
      <c r="I58" s="9">
        <f t="shared" si="0"/>
        <v>0</v>
      </c>
      <c r="J58" s="9"/>
      <c r="K58" s="9"/>
      <c r="L58" s="9">
        <f t="shared" si="1"/>
        <v>0</v>
      </c>
      <c r="M58" s="9"/>
    </row>
    <row r="59" spans="1:13" ht="31.5">
      <c r="A59" s="71"/>
      <c r="B59" s="71"/>
      <c r="C59" s="37" t="s">
        <v>117</v>
      </c>
      <c r="D59" s="20" t="s">
        <v>118</v>
      </c>
      <c r="E59" s="9"/>
      <c r="F59" s="9">
        <v>412.7</v>
      </c>
      <c r="G59" s="9"/>
      <c r="H59" s="9"/>
      <c r="I59" s="9">
        <f t="shared" si="0"/>
        <v>0</v>
      </c>
      <c r="J59" s="9"/>
      <c r="K59" s="9">
        <f>H59/F59*100</f>
        <v>0</v>
      </c>
      <c r="L59" s="9">
        <f t="shared" si="1"/>
        <v>0</v>
      </c>
      <c r="M59" s="9"/>
    </row>
    <row r="60" spans="1:13" ht="31.5" hidden="1">
      <c r="A60" s="71"/>
      <c r="B60" s="71"/>
      <c r="C60" s="37" t="s">
        <v>119</v>
      </c>
      <c r="D60" s="19" t="s">
        <v>120</v>
      </c>
      <c r="E60" s="9"/>
      <c r="F60" s="9"/>
      <c r="G60" s="9"/>
      <c r="H60" s="9"/>
      <c r="I60" s="9">
        <f t="shared" si="0"/>
        <v>0</v>
      </c>
      <c r="J60" s="9"/>
      <c r="K60" s="9"/>
      <c r="L60" s="9">
        <f t="shared" si="1"/>
        <v>0</v>
      </c>
      <c r="M60" s="9"/>
    </row>
    <row r="61" spans="1:13" ht="15.75" hidden="1">
      <c r="A61" s="71"/>
      <c r="B61" s="71"/>
      <c r="C61" s="37" t="s">
        <v>121</v>
      </c>
      <c r="D61" s="19" t="s">
        <v>8</v>
      </c>
      <c r="E61" s="9"/>
      <c r="F61" s="9"/>
      <c r="G61" s="9"/>
      <c r="H61" s="9"/>
      <c r="I61" s="9">
        <f t="shared" si="0"/>
        <v>0</v>
      </c>
      <c r="J61" s="9"/>
      <c r="K61" s="9"/>
      <c r="L61" s="9">
        <f t="shared" si="1"/>
        <v>0</v>
      </c>
      <c r="M61" s="9"/>
    </row>
    <row r="62" spans="1:13" ht="63" customHeight="1">
      <c r="A62" s="71"/>
      <c r="B62" s="71"/>
      <c r="C62" s="37" t="s">
        <v>97</v>
      </c>
      <c r="D62" s="62" t="s">
        <v>123</v>
      </c>
      <c r="E62" s="9">
        <v>209.5</v>
      </c>
      <c r="F62" s="9"/>
      <c r="G62" s="9"/>
      <c r="H62" s="9">
        <v>5</v>
      </c>
      <c r="I62" s="9">
        <f t="shared" si="0"/>
        <v>5</v>
      </c>
      <c r="J62" s="9"/>
      <c r="K62" s="9"/>
      <c r="L62" s="9">
        <f t="shared" si="1"/>
        <v>-204.5</v>
      </c>
      <c r="M62" s="9">
        <f t="shared" si="2"/>
        <v>2.386634844868735</v>
      </c>
    </row>
    <row r="63" spans="1:13" ht="31.5">
      <c r="A63" s="71"/>
      <c r="B63" s="71"/>
      <c r="C63" s="37" t="s">
        <v>98</v>
      </c>
      <c r="D63" s="19" t="s">
        <v>122</v>
      </c>
      <c r="E63" s="9">
        <v>-22.6</v>
      </c>
      <c r="F63" s="9"/>
      <c r="G63" s="9"/>
      <c r="H63" s="9">
        <v>-2.3</v>
      </c>
      <c r="I63" s="9">
        <f t="shared" si="0"/>
        <v>-2.3</v>
      </c>
      <c r="J63" s="9"/>
      <c r="K63" s="9"/>
      <c r="L63" s="9">
        <f t="shared" si="1"/>
        <v>20.3</v>
      </c>
      <c r="M63" s="9">
        <f t="shared" si="2"/>
        <v>10.176991150442477</v>
      </c>
    </row>
    <row r="64" spans="1:13" s="2" customFormat="1" ht="15.75">
      <c r="A64" s="71"/>
      <c r="B64" s="71"/>
      <c r="C64" s="40"/>
      <c r="D64" s="29" t="s">
        <v>84</v>
      </c>
      <c r="E64" s="1">
        <f>SUM(E55:E63)</f>
        <v>209.6</v>
      </c>
      <c r="F64" s="1">
        <f>SUM(F55:F63)</f>
        <v>412.7</v>
      </c>
      <c r="G64" s="1">
        <f>SUM(G55:G63)</f>
        <v>0</v>
      </c>
      <c r="H64" s="1">
        <f>SUM(H55:H63)</f>
        <v>8.2</v>
      </c>
      <c r="I64" s="1">
        <f t="shared" si="0"/>
        <v>8.2</v>
      </c>
      <c r="J64" s="1"/>
      <c r="K64" s="1">
        <f>H64/F64*100</f>
        <v>1.9869154349406348</v>
      </c>
      <c r="L64" s="1">
        <f t="shared" si="1"/>
        <v>-201.4</v>
      </c>
      <c r="M64" s="1">
        <f t="shared" si="2"/>
        <v>3.912213740458015</v>
      </c>
    </row>
    <row r="65" spans="1:13" ht="15.75">
      <c r="A65" s="71"/>
      <c r="B65" s="71"/>
      <c r="C65" s="37" t="s">
        <v>3</v>
      </c>
      <c r="D65" s="19" t="s">
        <v>4</v>
      </c>
      <c r="E65" s="9">
        <v>362</v>
      </c>
      <c r="F65" s="9"/>
      <c r="G65" s="9"/>
      <c r="H65" s="9"/>
      <c r="I65" s="9">
        <f t="shared" si="0"/>
        <v>0</v>
      </c>
      <c r="J65" s="9"/>
      <c r="K65" s="9"/>
      <c r="L65" s="9">
        <f t="shared" si="1"/>
        <v>-362</v>
      </c>
      <c r="M65" s="9">
        <f t="shared" si="2"/>
        <v>0</v>
      </c>
    </row>
    <row r="66" spans="1:13" s="2" customFormat="1" ht="15.75">
      <c r="A66" s="71"/>
      <c r="B66" s="71"/>
      <c r="C66" s="43"/>
      <c r="D66" s="29" t="s">
        <v>6</v>
      </c>
      <c r="E66" s="1">
        <f>SUM(E65)</f>
        <v>362</v>
      </c>
      <c r="F66" s="1">
        <f>SUM(F65)</f>
        <v>0</v>
      </c>
      <c r="G66" s="1">
        <f>SUM(G65)</f>
        <v>0</v>
      </c>
      <c r="H66" s="1">
        <f>SUM(H65)</f>
        <v>0</v>
      </c>
      <c r="I66" s="1">
        <f t="shared" si="0"/>
        <v>0</v>
      </c>
      <c r="J66" s="1"/>
      <c r="K66" s="1"/>
      <c r="L66" s="1">
        <f t="shared" si="1"/>
        <v>-362</v>
      </c>
      <c r="M66" s="1">
        <f t="shared" si="2"/>
        <v>0</v>
      </c>
    </row>
    <row r="67" spans="1:13" s="2" customFormat="1" ht="15.75">
      <c r="A67" s="72"/>
      <c r="B67" s="72"/>
      <c r="C67" s="40"/>
      <c r="D67" s="29" t="s">
        <v>10</v>
      </c>
      <c r="E67" s="1">
        <f>E64+E66</f>
        <v>571.6</v>
      </c>
      <c r="F67" s="1">
        <f>F64+F66</f>
        <v>412.7</v>
      </c>
      <c r="G67" s="1">
        <f>G64+G66</f>
        <v>0</v>
      </c>
      <c r="H67" s="1">
        <f>H64+H66</f>
        <v>8.2</v>
      </c>
      <c r="I67" s="1">
        <f t="shared" si="0"/>
        <v>8.2</v>
      </c>
      <c r="J67" s="1"/>
      <c r="K67" s="1">
        <f>H67/F67*100</f>
        <v>1.9869154349406348</v>
      </c>
      <c r="L67" s="1">
        <f t="shared" si="1"/>
        <v>-563.4</v>
      </c>
      <c r="M67" s="1">
        <f t="shared" si="2"/>
        <v>1.4345696291112664</v>
      </c>
    </row>
    <row r="68" spans="1:13" ht="94.5" hidden="1">
      <c r="A68" s="70" t="s">
        <v>12</v>
      </c>
      <c r="B68" s="70" t="s">
        <v>65</v>
      </c>
      <c r="C68" s="39" t="s">
        <v>110</v>
      </c>
      <c r="D68" s="14" t="s">
        <v>89</v>
      </c>
      <c r="E68" s="13"/>
      <c r="F68" s="13"/>
      <c r="G68" s="13"/>
      <c r="H68" s="13"/>
      <c r="I68" s="13">
        <f t="shared" si="0"/>
        <v>0</v>
      </c>
      <c r="J68" s="13"/>
      <c r="K68" s="13"/>
      <c r="L68" s="13">
        <f t="shared" si="1"/>
        <v>0</v>
      </c>
      <c r="M68" s="13"/>
    </row>
    <row r="69" spans="1:13" ht="94.5" hidden="1">
      <c r="A69" s="71"/>
      <c r="B69" s="71"/>
      <c r="C69" s="39" t="s">
        <v>110</v>
      </c>
      <c r="D69" s="14" t="s">
        <v>89</v>
      </c>
      <c r="E69" s="13"/>
      <c r="F69" s="13"/>
      <c r="G69" s="13"/>
      <c r="H69" s="28"/>
      <c r="I69" s="28">
        <f t="shared" si="0"/>
        <v>0</v>
      </c>
      <c r="J69" s="28"/>
      <c r="K69" s="28"/>
      <c r="L69" s="28">
        <f t="shared" si="1"/>
        <v>0</v>
      </c>
      <c r="M69" s="28"/>
    </row>
    <row r="70" spans="1:13" ht="30.75" customHeight="1">
      <c r="A70" s="71"/>
      <c r="B70" s="71"/>
      <c r="C70" s="37" t="s">
        <v>94</v>
      </c>
      <c r="D70" s="19" t="s">
        <v>93</v>
      </c>
      <c r="E70" s="13">
        <v>363.8</v>
      </c>
      <c r="F70" s="13"/>
      <c r="G70" s="13"/>
      <c r="H70" s="28">
        <v>334.8</v>
      </c>
      <c r="I70" s="28">
        <f t="shared" si="0"/>
        <v>334.8</v>
      </c>
      <c r="J70" s="28"/>
      <c r="K70" s="28"/>
      <c r="L70" s="28">
        <f t="shared" si="1"/>
        <v>-29</v>
      </c>
      <c r="M70" s="28">
        <f t="shared" si="2"/>
        <v>92.0285871357889</v>
      </c>
    </row>
    <row r="71" spans="1:13" ht="15.75">
      <c r="A71" s="71"/>
      <c r="B71" s="71"/>
      <c r="C71" s="37" t="s">
        <v>95</v>
      </c>
      <c r="D71" s="19" t="s">
        <v>96</v>
      </c>
      <c r="E71" s="13"/>
      <c r="F71" s="13"/>
      <c r="G71" s="13"/>
      <c r="H71" s="13">
        <v>1.2</v>
      </c>
      <c r="I71" s="13">
        <f aca="true" t="shared" si="6" ref="I71:I134">H71-G71</f>
        <v>1.2</v>
      </c>
      <c r="J71" s="13"/>
      <c r="K71" s="13"/>
      <c r="L71" s="13">
        <f aca="true" t="shared" si="7" ref="L71:L134">H71-E71</f>
        <v>1.2</v>
      </c>
      <c r="M71" s="13"/>
    </row>
    <row r="72" spans="1:13" ht="15.75">
      <c r="A72" s="71"/>
      <c r="B72" s="71"/>
      <c r="C72" s="37" t="s">
        <v>3</v>
      </c>
      <c r="D72" s="19" t="s">
        <v>4</v>
      </c>
      <c r="E72" s="13"/>
      <c r="F72" s="13"/>
      <c r="G72" s="13"/>
      <c r="H72" s="13">
        <v>20</v>
      </c>
      <c r="I72" s="13">
        <f t="shared" si="6"/>
        <v>20</v>
      </c>
      <c r="J72" s="13"/>
      <c r="K72" s="13"/>
      <c r="L72" s="13">
        <f t="shared" si="7"/>
        <v>20</v>
      </c>
      <c r="M72" s="13"/>
    </row>
    <row r="73" spans="1:13" ht="15.75">
      <c r="A73" s="71"/>
      <c r="B73" s="71"/>
      <c r="C73" s="37" t="s">
        <v>114</v>
      </c>
      <c r="D73" s="19" t="s">
        <v>5</v>
      </c>
      <c r="E73" s="13">
        <v>20.5</v>
      </c>
      <c r="F73" s="13"/>
      <c r="G73" s="13"/>
      <c r="H73" s="28">
        <v>-2.1</v>
      </c>
      <c r="I73" s="28">
        <f t="shared" si="6"/>
        <v>-2.1</v>
      </c>
      <c r="J73" s="28"/>
      <c r="K73" s="28"/>
      <c r="L73" s="28">
        <f t="shared" si="7"/>
        <v>-22.6</v>
      </c>
      <c r="M73" s="28">
        <f aca="true" t="shared" si="8" ref="M73:M134">H73/E73*100</f>
        <v>-10.24390243902439</v>
      </c>
    </row>
    <row r="74" spans="1:13" ht="15.75" hidden="1">
      <c r="A74" s="71"/>
      <c r="B74" s="71"/>
      <c r="C74" s="37" t="s">
        <v>115</v>
      </c>
      <c r="D74" s="19" t="s">
        <v>30</v>
      </c>
      <c r="E74" s="13"/>
      <c r="F74" s="13"/>
      <c r="G74" s="13"/>
      <c r="H74" s="13"/>
      <c r="I74" s="13">
        <f t="shared" si="6"/>
        <v>0</v>
      </c>
      <c r="J74" s="13"/>
      <c r="K74" s="13"/>
      <c r="L74" s="13">
        <f t="shared" si="7"/>
        <v>0</v>
      </c>
      <c r="M74" s="13"/>
    </row>
    <row r="75" spans="1:13" ht="31.5">
      <c r="A75" s="71"/>
      <c r="B75" s="71"/>
      <c r="C75" s="37" t="s">
        <v>117</v>
      </c>
      <c r="D75" s="20" t="s">
        <v>118</v>
      </c>
      <c r="E75" s="28">
        <v>14888</v>
      </c>
      <c r="F75" s="28">
        <v>71451.5</v>
      </c>
      <c r="G75" s="28">
        <v>8620.4</v>
      </c>
      <c r="H75" s="13"/>
      <c r="I75" s="13">
        <f t="shared" si="6"/>
        <v>-8620.4</v>
      </c>
      <c r="J75" s="13">
        <f>H75/G75*100</f>
        <v>0</v>
      </c>
      <c r="K75" s="13">
        <f>H75/F75*100</f>
        <v>0</v>
      </c>
      <c r="L75" s="13">
        <f t="shared" si="7"/>
        <v>-14888</v>
      </c>
      <c r="M75" s="13">
        <f t="shared" si="8"/>
        <v>0</v>
      </c>
    </row>
    <row r="76" spans="1:13" ht="15" customHeight="1">
      <c r="A76" s="71"/>
      <c r="B76" s="71"/>
      <c r="C76" s="37" t="s">
        <v>119</v>
      </c>
      <c r="D76" s="19" t="s">
        <v>120</v>
      </c>
      <c r="E76" s="28">
        <v>962743</v>
      </c>
      <c r="F76" s="28">
        <v>7498185.3</v>
      </c>
      <c r="G76" s="28">
        <v>870190.9</v>
      </c>
      <c r="H76" s="13">
        <v>870191</v>
      </c>
      <c r="I76" s="13">
        <f t="shared" si="6"/>
        <v>0.09999999997671694</v>
      </c>
      <c r="J76" s="13">
        <f>H76/G76*100</f>
        <v>100.0000114917313</v>
      </c>
      <c r="K76" s="13">
        <f>H76/F76*100</f>
        <v>11.605354698289466</v>
      </c>
      <c r="L76" s="13">
        <f t="shared" si="7"/>
        <v>-92552</v>
      </c>
      <c r="M76" s="13">
        <f t="shared" si="8"/>
        <v>90.3866348547847</v>
      </c>
    </row>
    <row r="77" spans="1:13" ht="15.75" hidden="1">
      <c r="A77" s="71"/>
      <c r="B77" s="71"/>
      <c r="C77" s="37" t="s">
        <v>121</v>
      </c>
      <c r="D77" s="19" t="s">
        <v>8</v>
      </c>
      <c r="E77" s="28"/>
      <c r="F77" s="28"/>
      <c r="G77" s="28"/>
      <c r="H77" s="13"/>
      <c r="I77" s="13">
        <f t="shared" si="6"/>
        <v>0</v>
      </c>
      <c r="J77" s="13"/>
      <c r="K77" s="13"/>
      <c r="L77" s="13">
        <f t="shared" si="7"/>
        <v>0</v>
      </c>
      <c r="M77" s="13"/>
    </row>
    <row r="78" spans="1:13" ht="64.5" customHeight="1">
      <c r="A78" s="71"/>
      <c r="B78" s="71"/>
      <c r="C78" s="37" t="s">
        <v>97</v>
      </c>
      <c r="D78" s="62" t="s">
        <v>123</v>
      </c>
      <c r="E78" s="13">
        <v>13299.4</v>
      </c>
      <c r="F78" s="13"/>
      <c r="G78" s="13"/>
      <c r="H78" s="28">
        <v>22472.6</v>
      </c>
      <c r="I78" s="28">
        <f t="shared" si="6"/>
        <v>22472.6</v>
      </c>
      <c r="J78" s="28"/>
      <c r="K78" s="28"/>
      <c r="L78" s="28">
        <f t="shared" si="7"/>
        <v>9173.199999999999</v>
      </c>
      <c r="M78" s="28">
        <f t="shared" si="8"/>
        <v>168.97454020482127</v>
      </c>
    </row>
    <row r="79" spans="1:13" ht="31.5">
      <c r="A79" s="71"/>
      <c r="B79" s="71"/>
      <c r="C79" s="37" t="s">
        <v>98</v>
      </c>
      <c r="D79" s="19" t="s">
        <v>122</v>
      </c>
      <c r="E79" s="13">
        <v>-3277.6</v>
      </c>
      <c r="F79" s="13"/>
      <c r="G79" s="13"/>
      <c r="H79" s="28">
        <v>-45204.3</v>
      </c>
      <c r="I79" s="28">
        <f t="shared" si="6"/>
        <v>-45204.3</v>
      </c>
      <c r="J79" s="28"/>
      <c r="K79" s="28"/>
      <c r="L79" s="28">
        <f t="shared" si="7"/>
        <v>-41926.700000000004</v>
      </c>
      <c r="M79" s="28">
        <f t="shared" si="8"/>
        <v>1379.189040761533</v>
      </c>
    </row>
    <row r="80" spans="1:13" s="2" customFormat="1" ht="15.75">
      <c r="A80" s="72"/>
      <c r="B80" s="72"/>
      <c r="C80" s="40"/>
      <c r="D80" s="29" t="s">
        <v>10</v>
      </c>
      <c r="E80" s="1">
        <f>SUM(E68:E79)</f>
        <v>988037.1000000001</v>
      </c>
      <c r="F80" s="1">
        <f>SUM(F68:F79)</f>
        <v>7569636.8</v>
      </c>
      <c r="G80" s="1">
        <f>SUM(G68:G79)</f>
        <v>878811.3</v>
      </c>
      <c r="H80" s="1">
        <f>SUM(H68:H79)</f>
        <v>847813.2</v>
      </c>
      <c r="I80" s="1">
        <f t="shared" si="6"/>
        <v>-30998.100000000093</v>
      </c>
      <c r="J80" s="1">
        <f>H80/G80*100</f>
        <v>96.47272400798668</v>
      </c>
      <c r="K80" s="1">
        <f>H80/F80*100</f>
        <v>11.200183343010591</v>
      </c>
      <c r="L80" s="1">
        <f t="shared" si="7"/>
        <v>-140223.90000000014</v>
      </c>
      <c r="M80" s="1">
        <f t="shared" si="8"/>
        <v>85.80783049543382</v>
      </c>
    </row>
    <row r="81" spans="1:13" s="2" customFormat="1" ht="29.25" customHeight="1">
      <c r="A81" s="82" t="s">
        <v>13</v>
      </c>
      <c r="B81" s="70" t="s">
        <v>66</v>
      </c>
      <c r="C81" s="37" t="s">
        <v>94</v>
      </c>
      <c r="D81" s="19" t="s">
        <v>93</v>
      </c>
      <c r="E81" s="9">
        <v>19.9</v>
      </c>
      <c r="F81" s="1"/>
      <c r="G81" s="1"/>
      <c r="H81" s="9">
        <v>35.2</v>
      </c>
      <c r="I81" s="9">
        <f t="shared" si="6"/>
        <v>35.2</v>
      </c>
      <c r="J81" s="9"/>
      <c r="K81" s="9"/>
      <c r="L81" s="9">
        <f t="shared" si="7"/>
        <v>15.300000000000004</v>
      </c>
      <c r="M81" s="9">
        <f t="shared" si="8"/>
        <v>176.8844221105528</v>
      </c>
    </row>
    <row r="82" spans="1:13" ht="15.75">
      <c r="A82" s="83"/>
      <c r="B82" s="71"/>
      <c r="C82" s="37" t="s">
        <v>3</v>
      </c>
      <c r="D82" s="19" t="s">
        <v>4</v>
      </c>
      <c r="E82" s="9">
        <v>480.2</v>
      </c>
      <c r="F82" s="9">
        <v>404.7</v>
      </c>
      <c r="G82" s="9">
        <v>16</v>
      </c>
      <c r="H82" s="9">
        <v>134.6</v>
      </c>
      <c r="I82" s="9">
        <f t="shared" si="6"/>
        <v>118.6</v>
      </c>
      <c r="J82" s="9">
        <f>H82/G82*100</f>
        <v>841.25</v>
      </c>
      <c r="K82" s="9">
        <f>H82/F82*100</f>
        <v>33.25920434890042</v>
      </c>
      <c r="L82" s="9">
        <f t="shared" si="7"/>
        <v>-345.6</v>
      </c>
      <c r="M82" s="9">
        <f t="shared" si="8"/>
        <v>28.02998750520616</v>
      </c>
    </row>
    <row r="83" spans="1:13" ht="15.75" hidden="1">
      <c r="A83" s="83"/>
      <c r="B83" s="71"/>
      <c r="C83" s="37" t="s">
        <v>114</v>
      </c>
      <c r="D83" s="19" t="s">
        <v>5</v>
      </c>
      <c r="E83" s="9"/>
      <c r="F83" s="9"/>
      <c r="G83" s="9"/>
      <c r="H83" s="9"/>
      <c r="I83" s="9">
        <f t="shared" si="6"/>
        <v>0</v>
      </c>
      <c r="J83" s="9"/>
      <c r="K83" s="9"/>
      <c r="L83" s="9">
        <f t="shared" si="7"/>
        <v>0</v>
      </c>
      <c r="M83" s="9"/>
    </row>
    <row r="84" spans="1:13" ht="31.5" hidden="1">
      <c r="A84" s="83"/>
      <c r="B84" s="71"/>
      <c r="C84" s="37" t="s">
        <v>117</v>
      </c>
      <c r="D84" s="20" t="s">
        <v>118</v>
      </c>
      <c r="E84" s="14"/>
      <c r="F84" s="9"/>
      <c r="G84" s="9"/>
      <c r="H84" s="9"/>
      <c r="I84" s="9">
        <f t="shared" si="6"/>
        <v>0</v>
      </c>
      <c r="J84" s="9"/>
      <c r="K84" s="9"/>
      <c r="L84" s="9">
        <f t="shared" si="7"/>
        <v>0</v>
      </c>
      <c r="M84" s="9"/>
    </row>
    <row r="85" spans="1:13" ht="13.5" customHeight="1">
      <c r="A85" s="83"/>
      <c r="B85" s="71"/>
      <c r="C85" s="37" t="s">
        <v>119</v>
      </c>
      <c r="D85" s="19" t="s">
        <v>120</v>
      </c>
      <c r="E85" s="9">
        <v>260.7</v>
      </c>
      <c r="F85" s="9">
        <v>1666</v>
      </c>
      <c r="G85" s="9">
        <v>271</v>
      </c>
      <c r="H85" s="9">
        <v>271</v>
      </c>
      <c r="I85" s="9">
        <f t="shared" si="6"/>
        <v>0</v>
      </c>
      <c r="J85" s="9">
        <f>H85/G85*100</f>
        <v>100</v>
      </c>
      <c r="K85" s="9">
        <f>H85/F85*100</f>
        <v>16.266506602641055</v>
      </c>
      <c r="L85" s="9">
        <f t="shared" si="7"/>
        <v>10.300000000000011</v>
      </c>
      <c r="M85" s="9">
        <f t="shared" si="8"/>
        <v>103.95090141925584</v>
      </c>
    </row>
    <row r="86" spans="1:13" ht="15.75" hidden="1">
      <c r="A86" s="83"/>
      <c r="B86" s="71"/>
      <c r="C86" s="37" t="s">
        <v>121</v>
      </c>
      <c r="D86" s="19" t="s">
        <v>8</v>
      </c>
      <c r="E86" s="9"/>
      <c r="F86" s="9"/>
      <c r="G86" s="9"/>
      <c r="H86" s="9"/>
      <c r="I86" s="9">
        <f t="shared" si="6"/>
        <v>0</v>
      </c>
      <c r="J86" s="9"/>
      <c r="K86" s="9"/>
      <c r="L86" s="9">
        <f t="shared" si="7"/>
        <v>0</v>
      </c>
      <c r="M86" s="9"/>
    </row>
    <row r="87" spans="1:13" ht="31.5">
      <c r="A87" s="83"/>
      <c r="B87" s="71"/>
      <c r="C87" s="37" t="s">
        <v>98</v>
      </c>
      <c r="D87" s="19" t="s">
        <v>122</v>
      </c>
      <c r="E87" s="9">
        <v>-7.2</v>
      </c>
      <c r="F87" s="9"/>
      <c r="G87" s="9"/>
      <c r="H87" s="9"/>
      <c r="I87" s="9">
        <f t="shared" si="6"/>
        <v>0</v>
      </c>
      <c r="J87" s="9"/>
      <c r="K87" s="9"/>
      <c r="L87" s="9">
        <f t="shared" si="7"/>
        <v>7.2</v>
      </c>
      <c r="M87" s="9">
        <f t="shared" si="8"/>
        <v>0</v>
      </c>
    </row>
    <row r="88" spans="1:13" s="2" customFormat="1" ht="15.75">
      <c r="A88" s="84"/>
      <c r="B88" s="72"/>
      <c r="C88" s="38"/>
      <c r="D88" s="29" t="s">
        <v>10</v>
      </c>
      <c r="E88" s="3">
        <f>SUM(E81:E87)</f>
        <v>753.5999999999999</v>
      </c>
      <c r="F88" s="3">
        <f>SUM(F81:F87)</f>
        <v>2070.7</v>
      </c>
      <c r="G88" s="3">
        <f>SUM(G81:G87)</f>
        <v>287</v>
      </c>
      <c r="H88" s="3">
        <f>SUM(H81:H87)</f>
        <v>440.8</v>
      </c>
      <c r="I88" s="3">
        <f t="shared" si="6"/>
        <v>153.8</v>
      </c>
      <c r="J88" s="3">
        <f>H88/G88*100</f>
        <v>153.58885017421605</v>
      </c>
      <c r="K88" s="3">
        <f>H88/F88*100</f>
        <v>21.287487323127447</v>
      </c>
      <c r="L88" s="3">
        <f t="shared" si="7"/>
        <v>-312.7999999999999</v>
      </c>
      <c r="M88" s="3">
        <f t="shared" si="8"/>
        <v>58.492569002123155</v>
      </c>
    </row>
    <row r="89" spans="1:13" ht="30.75" customHeight="1">
      <c r="A89" s="70" t="s">
        <v>14</v>
      </c>
      <c r="B89" s="70" t="s">
        <v>67</v>
      </c>
      <c r="C89" s="37" t="s">
        <v>94</v>
      </c>
      <c r="D89" s="19" t="s">
        <v>93</v>
      </c>
      <c r="E89" s="9">
        <v>4</v>
      </c>
      <c r="F89" s="9"/>
      <c r="G89" s="9"/>
      <c r="H89" s="9">
        <v>17.7</v>
      </c>
      <c r="I89" s="9">
        <f t="shared" si="6"/>
        <v>17.7</v>
      </c>
      <c r="J89" s="9"/>
      <c r="K89" s="9"/>
      <c r="L89" s="9">
        <f t="shared" si="7"/>
        <v>13.7</v>
      </c>
      <c r="M89" s="9">
        <f t="shared" si="8"/>
        <v>442.5</v>
      </c>
    </row>
    <row r="90" spans="1:13" ht="15.75">
      <c r="A90" s="71"/>
      <c r="B90" s="71"/>
      <c r="C90" s="37" t="s">
        <v>3</v>
      </c>
      <c r="D90" s="19" t="s">
        <v>4</v>
      </c>
      <c r="E90" s="9">
        <v>797.7</v>
      </c>
      <c r="F90" s="9">
        <v>1914.7</v>
      </c>
      <c r="G90" s="9">
        <v>135</v>
      </c>
      <c r="H90" s="9">
        <v>3610.3</v>
      </c>
      <c r="I90" s="9">
        <f t="shared" si="6"/>
        <v>3475.3</v>
      </c>
      <c r="J90" s="9">
        <f>H90/G90*100</f>
        <v>2674.2962962962965</v>
      </c>
      <c r="K90" s="9">
        <f>H90/F90*100</f>
        <v>188.55695409202485</v>
      </c>
      <c r="L90" s="9">
        <f t="shared" si="7"/>
        <v>2812.6000000000004</v>
      </c>
      <c r="M90" s="9">
        <f t="shared" si="8"/>
        <v>452.58869249091134</v>
      </c>
    </row>
    <row r="91" spans="1:13" ht="15.75" hidden="1">
      <c r="A91" s="71"/>
      <c r="B91" s="71"/>
      <c r="C91" s="37" t="s">
        <v>114</v>
      </c>
      <c r="D91" s="19" t="s">
        <v>5</v>
      </c>
      <c r="E91" s="9"/>
      <c r="F91" s="9"/>
      <c r="G91" s="9"/>
      <c r="H91" s="9"/>
      <c r="I91" s="9">
        <f t="shared" si="6"/>
        <v>0</v>
      </c>
      <c r="J91" s="9"/>
      <c r="K91" s="9"/>
      <c r="L91" s="9">
        <f t="shared" si="7"/>
        <v>0</v>
      </c>
      <c r="M91" s="9"/>
    </row>
    <row r="92" spans="1:13" ht="15.75" hidden="1">
      <c r="A92" s="71"/>
      <c r="B92" s="71"/>
      <c r="C92" s="37" t="s">
        <v>115</v>
      </c>
      <c r="D92" s="19" t="s">
        <v>30</v>
      </c>
      <c r="E92" s="9"/>
      <c r="F92" s="9"/>
      <c r="G92" s="9"/>
      <c r="H92" s="9"/>
      <c r="I92" s="9">
        <f t="shared" si="6"/>
        <v>0</v>
      </c>
      <c r="J92" s="9"/>
      <c r="K92" s="9"/>
      <c r="L92" s="9">
        <f t="shared" si="7"/>
        <v>0</v>
      </c>
      <c r="M92" s="9"/>
    </row>
    <row r="93" spans="1:13" ht="31.5" hidden="1">
      <c r="A93" s="71"/>
      <c r="B93" s="71"/>
      <c r="C93" s="37" t="s">
        <v>117</v>
      </c>
      <c r="D93" s="20" t="s">
        <v>118</v>
      </c>
      <c r="E93" s="9"/>
      <c r="F93" s="9"/>
      <c r="G93" s="9"/>
      <c r="H93" s="9"/>
      <c r="I93" s="9">
        <f t="shared" si="6"/>
        <v>0</v>
      </c>
      <c r="J93" s="9"/>
      <c r="K93" s="9"/>
      <c r="L93" s="9">
        <f t="shared" si="7"/>
        <v>0</v>
      </c>
      <c r="M93" s="9"/>
    </row>
    <row r="94" spans="1:13" ht="15.75" customHeight="1">
      <c r="A94" s="71"/>
      <c r="B94" s="71"/>
      <c r="C94" s="37" t="s">
        <v>119</v>
      </c>
      <c r="D94" s="19" t="s">
        <v>120</v>
      </c>
      <c r="E94" s="9">
        <v>797.6</v>
      </c>
      <c r="F94" s="9">
        <v>4611.3</v>
      </c>
      <c r="G94" s="9">
        <v>750.1</v>
      </c>
      <c r="H94" s="9">
        <v>750.1</v>
      </c>
      <c r="I94" s="9">
        <f t="shared" si="6"/>
        <v>0</v>
      </c>
      <c r="J94" s="9">
        <f>H94/G94*100</f>
        <v>100</v>
      </c>
      <c r="K94" s="9">
        <f>H94/F94*100</f>
        <v>16.26656257454514</v>
      </c>
      <c r="L94" s="9">
        <f t="shared" si="7"/>
        <v>-47.5</v>
      </c>
      <c r="M94" s="9">
        <f t="shared" si="8"/>
        <v>94.04463390170511</v>
      </c>
    </row>
    <row r="95" spans="1:13" ht="15.75" hidden="1">
      <c r="A95" s="71"/>
      <c r="B95" s="71"/>
      <c r="C95" s="37" t="s">
        <v>121</v>
      </c>
      <c r="D95" s="19" t="s">
        <v>8</v>
      </c>
      <c r="E95" s="9"/>
      <c r="F95" s="9"/>
      <c r="G95" s="9"/>
      <c r="H95" s="9"/>
      <c r="I95" s="9">
        <f t="shared" si="6"/>
        <v>0</v>
      </c>
      <c r="J95" s="9"/>
      <c r="K95" s="9"/>
      <c r="L95" s="9">
        <f t="shared" si="7"/>
        <v>0</v>
      </c>
      <c r="M95" s="9"/>
    </row>
    <row r="96" spans="1:13" ht="31.5">
      <c r="A96" s="71"/>
      <c r="B96" s="71"/>
      <c r="C96" s="37" t="s">
        <v>98</v>
      </c>
      <c r="D96" s="19" t="s">
        <v>122</v>
      </c>
      <c r="E96" s="9">
        <v>-79.3</v>
      </c>
      <c r="F96" s="9"/>
      <c r="G96" s="9"/>
      <c r="H96" s="9">
        <v>-6.7</v>
      </c>
      <c r="I96" s="9">
        <f t="shared" si="6"/>
        <v>-6.7</v>
      </c>
      <c r="J96" s="9"/>
      <c r="K96" s="9"/>
      <c r="L96" s="9">
        <f t="shared" si="7"/>
        <v>72.6</v>
      </c>
      <c r="M96" s="9">
        <f t="shared" si="8"/>
        <v>8.44892812105927</v>
      </c>
    </row>
    <row r="97" spans="1:13" s="2" customFormat="1" ht="15.75">
      <c r="A97" s="72"/>
      <c r="B97" s="72"/>
      <c r="C97" s="38"/>
      <c r="D97" s="29" t="s">
        <v>10</v>
      </c>
      <c r="E97" s="3">
        <f>SUM(E89:E96)</f>
        <v>1520.0000000000002</v>
      </c>
      <c r="F97" s="3">
        <f>SUM(F89:F96)</f>
        <v>6526</v>
      </c>
      <c r="G97" s="3">
        <f>SUM(G89:G96)</f>
        <v>885.1</v>
      </c>
      <c r="H97" s="3">
        <f>SUM(H89:H96)</f>
        <v>4371.400000000001</v>
      </c>
      <c r="I97" s="3">
        <f t="shared" si="6"/>
        <v>3486.3000000000006</v>
      </c>
      <c r="J97" s="3">
        <f>H97/G97*100</f>
        <v>493.8876963055023</v>
      </c>
      <c r="K97" s="3">
        <f>H97/F97*100</f>
        <v>66.98437021146185</v>
      </c>
      <c r="L97" s="3">
        <f t="shared" si="7"/>
        <v>2851.4000000000005</v>
      </c>
      <c r="M97" s="3">
        <f t="shared" si="8"/>
        <v>287.5921052631579</v>
      </c>
    </row>
    <row r="98" spans="1:13" ht="31.5">
      <c r="A98" s="70" t="s">
        <v>15</v>
      </c>
      <c r="B98" s="70" t="s">
        <v>68</v>
      </c>
      <c r="C98" s="37" t="s">
        <v>94</v>
      </c>
      <c r="D98" s="19" t="s">
        <v>93</v>
      </c>
      <c r="E98" s="9"/>
      <c r="F98" s="9"/>
      <c r="G98" s="9"/>
      <c r="H98" s="9">
        <v>1.6</v>
      </c>
      <c r="I98" s="9">
        <f t="shared" si="6"/>
        <v>1.6</v>
      </c>
      <c r="J98" s="9"/>
      <c r="K98" s="9"/>
      <c r="L98" s="9">
        <f t="shared" si="7"/>
        <v>1.6</v>
      </c>
      <c r="M98" s="9"/>
    </row>
    <row r="99" spans="1:13" ht="15.75">
      <c r="A99" s="71"/>
      <c r="B99" s="71"/>
      <c r="C99" s="37" t="s">
        <v>3</v>
      </c>
      <c r="D99" s="19" t="s">
        <v>4</v>
      </c>
      <c r="E99" s="9">
        <v>535.4</v>
      </c>
      <c r="F99" s="9">
        <v>3145.1</v>
      </c>
      <c r="G99" s="9">
        <v>319.7</v>
      </c>
      <c r="H99" s="9">
        <v>1244.5</v>
      </c>
      <c r="I99" s="9">
        <f t="shared" si="6"/>
        <v>924.8</v>
      </c>
      <c r="J99" s="9">
        <f>H99/G99*100</f>
        <v>389.2711917422584</v>
      </c>
      <c r="K99" s="9">
        <f>H99/F99*100</f>
        <v>39.569489046453214</v>
      </c>
      <c r="L99" s="9">
        <f t="shared" si="7"/>
        <v>709.1</v>
      </c>
      <c r="M99" s="9">
        <f t="shared" si="8"/>
        <v>232.4430332461711</v>
      </c>
    </row>
    <row r="100" spans="1:13" ht="15.75" hidden="1">
      <c r="A100" s="71"/>
      <c r="B100" s="71"/>
      <c r="C100" s="37" t="s">
        <v>114</v>
      </c>
      <c r="D100" s="19" t="s">
        <v>5</v>
      </c>
      <c r="E100" s="9"/>
      <c r="F100" s="9"/>
      <c r="G100" s="9"/>
      <c r="H100" s="9"/>
      <c r="I100" s="9">
        <f t="shared" si="6"/>
        <v>0</v>
      </c>
      <c r="J100" s="9"/>
      <c r="K100" s="9"/>
      <c r="L100" s="9">
        <f t="shared" si="7"/>
        <v>0</v>
      </c>
      <c r="M100" s="9"/>
    </row>
    <row r="101" spans="1:13" ht="31.5" hidden="1">
      <c r="A101" s="71"/>
      <c r="B101" s="71"/>
      <c r="C101" s="37" t="s">
        <v>117</v>
      </c>
      <c r="D101" s="20" t="s">
        <v>118</v>
      </c>
      <c r="E101" s="9"/>
      <c r="F101" s="9"/>
      <c r="G101" s="9"/>
      <c r="H101" s="9"/>
      <c r="I101" s="9">
        <f t="shared" si="6"/>
        <v>0</v>
      </c>
      <c r="J101" s="9"/>
      <c r="K101" s="9"/>
      <c r="L101" s="9">
        <f t="shared" si="7"/>
        <v>0</v>
      </c>
      <c r="M101" s="9"/>
    </row>
    <row r="102" spans="1:13" ht="15.75" customHeight="1">
      <c r="A102" s="71"/>
      <c r="B102" s="71"/>
      <c r="C102" s="37" t="s">
        <v>119</v>
      </c>
      <c r="D102" s="19" t="s">
        <v>120</v>
      </c>
      <c r="E102" s="9">
        <v>869.4</v>
      </c>
      <c r="F102" s="9">
        <v>5114.9</v>
      </c>
      <c r="G102" s="9">
        <v>832.1</v>
      </c>
      <c r="H102" s="9">
        <v>832.1</v>
      </c>
      <c r="I102" s="9">
        <f t="shared" si="6"/>
        <v>0</v>
      </c>
      <c r="J102" s="9">
        <f>H102/G102*100</f>
        <v>100</v>
      </c>
      <c r="K102" s="9">
        <f>H102/F102*100</f>
        <v>16.268157735244092</v>
      </c>
      <c r="L102" s="9">
        <f t="shared" si="7"/>
        <v>-37.299999999999955</v>
      </c>
      <c r="M102" s="9">
        <f t="shared" si="8"/>
        <v>95.70968484011962</v>
      </c>
    </row>
    <row r="103" spans="1:13" ht="15.75" hidden="1">
      <c r="A103" s="71"/>
      <c r="B103" s="71"/>
      <c r="C103" s="37" t="s">
        <v>121</v>
      </c>
      <c r="D103" s="19" t="s">
        <v>8</v>
      </c>
      <c r="E103" s="9"/>
      <c r="F103" s="9"/>
      <c r="G103" s="9"/>
      <c r="H103" s="9"/>
      <c r="I103" s="9">
        <f t="shared" si="6"/>
        <v>0</v>
      </c>
      <c r="J103" s="9"/>
      <c r="K103" s="9"/>
      <c r="L103" s="9">
        <f t="shared" si="7"/>
        <v>0</v>
      </c>
      <c r="M103" s="9"/>
    </row>
    <row r="104" spans="1:13" ht="31.5" hidden="1">
      <c r="A104" s="71"/>
      <c r="B104" s="71"/>
      <c r="C104" s="37" t="s">
        <v>98</v>
      </c>
      <c r="D104" s="19" t="s">
        <v>122</v>
      </c>
      <c r="E104" s="9"/>
      <c r="F104" s="9"/>
      <c r="G104" s="9"/>
      <c r="H104" s="9"/>
      <c r="I104" s="9">
        <f t="shared" si="6"/>
        <v>0</v>
      </c>
      <c r="J104" s="9"/>
      <c r="K104" s="9"/>
      <c r="L104" s="9">
        <f t="shared" si="7"/>
        <v>0</v>
      </c>
      <c r="M104" s="9"/>
    </row>
    <row r="105" spans="1:13" s="2" customFormat="1" ht="18" customHeight="1">
      <c r="A105" s="72"/>
      <c r="B105" s="72"/>
      <c r="C105" s="38"/>
      <c r="D105" s="29" t="s">
        <v>10</v>
      </c>
      <c r="E105" s="3">
        <f>SUM(E98:E104)</f>
        <v>1404.8</v>
      </c>
      <c r="F105" s="3">
        <f>SUM(F98:F104)</f>
        <v>8260</v>
      </c>
      <c r="G105" s="3">
        <f>SUM(G98:G104)</f>
        <v>1151.8</v>
      </c>
      <c r="H105" s="3">
        <f>SUM(H98:H104)</f>
        <v>2078.2</v>
      </c>
      <c r="I105" s="3">
        <f t="shared" si="6"/>
        <v>926.3999999999999</v>
      </c>
      <c r="J105" s="3">
        <f>H105/G105*100</f>
        <v>180.4306303177635</v>
      </c>
      <c r="K105" s="3">
        <f>H105/F105*100</f>
        <v>25.159806295399513</v>
      </c>
      <c r="L105" s="3">
        <f t="shared" si="7"/>
        <v>673.3999999999999</v>
      </c>
      <c r="M105" s="3">
        <f t="shared" si="8"/>
        <v>147.9356492027335</v>
      </c>
    </row>
    <row r="106" spans="1:13" ht="31.5">
      <c r="A106" s="70" t="s">
        <v>16</v>
      </c>
      <c r="B106" s="70" t="s">
        <v>69</v>
      </c>
      <c r="C106" s="37" t="s">
        <v>94</v>
      </c>
      <c r="D106" s="19" t="s">
        <v>93</v>
      </c>
      <c r="E106" s="9">
        <v>211.4</v>
      </c>
      <c r="F106" s="9"/>
      <c r="G106" s="9"/>
      <c r="H106" s="9">
        <v>21.9</v>
      </c>
      <c r="I106" s="9">
        <f t="shared" si="6"/>
        <v>21.9</v>
      </c>
      <c r="J106" s="9"/>
      <c r="K106" s="9"/>
      <c r="L106" s="9">
        <f t="shared" si="7"/>
        <v>-189.5</v>
      </c>
      <c r="M106" s="9">
        <f t="shared" si="8"/>
        <v>10.359508041627246</v>
      </c>
    </row>
    <row r="107" spans="1:13" ht="15.75">
      <c r="A107" s="71"/>
      <c r="B107" s="71"/>
      <c r="C107" s="37" t="s">
        <v>3</v>
      </c>
      <c r="D107" s="19" t="s">
        <v>4</v>
      </c>
      <c r="E107" s="9">
        <v>216.7</v>
      </c>
      <c r="F107" s="9">
        <v>457</v>
      </c>
      <c r="G107" s="9">
        <v>15.5</v>
      </c>
      <c r="H107" s="9">
        <v>196.6</v>
      </c>
      <c r="I107" s="9">
        <f t="shared" si="6"/>
        <v>181.1</v>
      </c>
      <c r="J107" s="9">
        <f>H107/G107*100</f>
        <v>1268.3870967741934</v>
      </c>
      <c r="K107" s="9">
        <f>H107/F107*100</f>
        <v>43.01969365426695</v>
      </c>
      <c r="L107" s="9">
        <f t="shared" si="7"/>
        <v>-20.099999999999994</v>
      </c>
      <c r="M107" s="9">
        <f t="shared" si="8"/>
        <v>90.72450392247346</v>
      </c>
    </row>
    <row r="108" spans="1:13" ht="15.75" hidden="1">
      <c r="A108" s="71"/>
      <c r="B108" s="71"/>
      <c r="C108" s="37" t="s">
        <v>114</v>
      </c>
      <c r="D108" s="19" t="s">
        <v>5</v>
      </c>
      <c r="E108" s="9"/>
      <c r="F108" s="9"/>
      <c r="G108" s="9"/>
      <c r="H108" s="9"/>
      <c r="I108" s="9">
        <f t="shared" si="6"/>
        <v>0</v>
      </c>
      <c r="J108" s="9"/>
      <c r="K108" s="9"/>
      <c r="L108" s="9">
        <f t="shared" si="7"/>
        <v>0</v>
      </c>
      <c r="M108" s="9"/>
    </row>
    <row r="109" spans="1:13" ht="31.5" hidden="1">
      <c r="A109" s="71"/>
      <c r="B109" s="71"/>
      <c r="C109" s="37" t="s">
        <v>117</v>
      </c>
      <c r="D109" s="20" t="s">
        <v>118</v>
      </c>
      <c r="E109" s="9"/>
      <c r="F109" s="9"/>
      <c r="G109" s="9"/>
      <c r="H109" s="9"/>
      <c r="I109" s="9">
        <f t="shared" si="6"/>
        <v>0</v>
      </c>
      <c r="J109" s="9"/>
      <c r="K109" s="9"/>
      <c r="L109" s="9">
        <f t="shared" si="7"/>
        <v>0</v>
      </c>
      <c r="M109" s="9"/>
    </row>
    <row r="110" spans="1:13" ht="16.5" customHeight="1">
      <c r="A110" s="71"/>
      <c r="B110" s="71"/>
      <c r="C110" s="37" t="s">
        <v>119</v>
      </c>
      <c r="D110" s="19" t="s">
        <v>120</v>
      </c>
      <c r="E110" s="9">
        <v>703</v>
      </c>
      <c r="F110" s="9">
        <v>4032</v>
      </c>
      <c r="G110" s="9">
        <v>655.9</v>
      </c>
      <c r="H110" s="9">
        <v>655.9</v>
      </c>
      <c r="I110" s="9">
        <f t="shared" si="6"/>
        <v>0</v>
      </c>
      <c r="J110" s="9">
        <f>H110/G110*100</f>
        <v>100</v>
      </c>
      <c r="K110" s="9">
        <f>H110/F110*100</f>
        <v>16.26736111111111</v>
      </c>
      <c r="L110" s="9">
        <f t="shared" si="7"/>
        <v>-47.10000000000002</v>
      </c>
      <c r="M110" s="9">
        <f t="shared" si="8"/>
        <v>93.30014224751066</v>
      </c>
    </row>
    <row r="111" spans="1:13" ht="15.75" hidden="1">
      <c r="A111" s="71"/>
      <c r="B111" s="71"/>
      <c r="C111" s="37" t="s">
        <v>121</v>
      </c>
      <c r="D111" s="19" t="s">
        <v>8</v>
      </c>
      <c r="E111" s="9"/>
      <c r="F111" s="9"/>
      <c r="G111" s="9"/>
      <c r="H111" s="9"/>
      <c r="I111" s="9">
        <f t="shared" si="6"/>
        <v>0</v>
      </c>
      <c r="J111" s="9"/>
      <c r="K111" s="9"/>
      <c r="L111" s="9">
        <f t="shared" si="7"/>
        <v>0</v>
      </c>
      <c r="M111" s="9"/>
    </row>
    <row r="112" spans="1:13" ht="31.5" hidden="1">
      <c r="A112" s="71"/>
      <c r="B112" s="71"/>
      <c r="C112" s="37" t="s">
        <v>98</v>
      </c>
      <c r="D112" s="19" t="s">
        <v>122</v>
      </c>
      <c r="E112" s="9"/>
      <c r="F112" s="9"/>
      <c r="G112" s="9"/>
      <c r="H112" s="9"/>
      <c r="I112" s="9">
        <f t="shared" si="6"/>
        <v>0</v>
      </c>
      <c r="J112" s="9"/>
      <c r="K112" s="9"/>
      <c r="L112" s="9">
        <f t="shared" si="7"/>
        <v>0</v>
      </c>
      <c r="M112" s="9"/>
    </row>
    <row r="113" spans="1:13" s="2" customFormat="1" ht="18" customHeight="1">
      <c r="A113" s="72"/>
      <c r="B113" s="72"/>
      <c r="C113" s="38"/>
      <c r="D113" s="29" t="s">
        <v>10</v>
      </c>
      <c r="E113" s="3">
        <f>SUM(E106:E112)</f>
        <v>1131.1</v>
      </c>
      <c r="F113" s="3">
        <f>SUM(F106:F112)</f>
        <v>4489</v>
      </c>
      <c r="G113" s="3">
        <f>SUM(G106:G112)</f>
        <v>671.4</v>
      </c>
      <c r="H113" s="3">
        <f>SUM(H106:H112)</f>
        <v>874.4</v>
      </c>
      <c r="I113" s="3">
        <f t="shared" si="6"/>
        <v>203</v>
      </c>
      <c r="J113" s="3">
        <f>H113/G113*100</f>
        <v>130.23532916294312</v>
      </c>
      <c r="K113" s="3">
        <f>H113/F113*100</f>
        <v>19.4787257741145</v>
      </c>
      <c r="L113" s="3">
        <f t="shared" si="7"/>
        <v>-256.69999999999993</v>
      </c>
      <c r="M113" s="3">
        <f t="shared" si="8"/>
        <v>77.30527804791795</v>
      </c>
    </row>
    <row r="114" spans="1:13" s="2" customFormat="1" ht="94.5" hidden="1">
      <c r="A114" s="70" t="s">
        <v>17</v>
      </c>
      <c r="B114" s="70" t="s">
        <v>70</v>
      </c>
      <c r="C114" s="39" t="s">
        <v>110</v>
      </c>
      <c r="D114" s="14" t="s">
        <v>89</v>
      </c>
      <c r="E114" s="13"/>
      <c r="F114" s="3"/>
      <c r="G114" s="3"/>
      <c r="H114" s="13"/>
      <c r="I114" s="13">
        <f t="shared" si="6"/>
        <v>0</v>
      </c>
      <c r="J114" s="13"/>
      <c r="K114" s="13"/>
      <c r="L114" s="13">
        <f t="shared" si="7"/>
        <v>0</v>
      </c>
      <c r="M114" s="13"/>
    </row>
    <row r="115" spans="1:13" ht="31.5">
      <c r="A115" s="71"/>
      <c r="B115" s="71"/>
      <c r="C115" s="37" t="s">
        <v>94</v>
      </c>
      <c r="D115" s="19" t="s">
        <v>93</v>
      </c>
      <c r="E115" s="9">
        <v>12.3</v>
      </c>
      <c r="F115" s="9"/>
      <c r="G115" s="9"/>
      <c r="H115" s="9">
        <v>8.1</v>
      </c>
      <c r="I115" s="9">
        <f t="shared" si="6"/>
        <v>8.1</v>
      </c>
      <c r="J115" s="9"/>
      <c r="K115" s="9"/>
      <c r="L115" s="9">
        <f t="shared" si="7"/>
        <v>-4.200000000000001</v>
      </c>
      <c r="M115" s="9">
        <f t="shared" si="8"/>
        <v>65.85365853658536</v>
      </c>
    </row>
    <row r="116" spans="1:13" ht="15.75">
      <c r="A116" s="71"/>
      <c r="B116" s="71"/>
      <c r="C116" s="37" t="s">
        <v>3</v>
      </c>
      <c r="D116" s="19" t="s">
        <v>4</v>
      </c>
      <c r="E116" s="9">
        <v>188.8</v>
      </c>
      <c r="F116" s="9">
        <v>418.7</v>
      </c>
      <c r="G116" s="9">
        <v>35</v>
      </c>
      <c r="H116" s="9">
        <v>143</v>
      </c>
      <c r="I116" s="9">
        <f t="shared" si="6"/>
        <v>108</v>
      </c>
      <c r="J116" s="9">
        <f>H116/G116*100</f>
        <v>408.57142857142856</v>
      </c>
      <c r="K116" s="9">
        <f>H116/F116*100</f>
        <v>34.153331741103415</v>
      </c>
      <c r="L116" s="9">
        <f t="shared" si="7"/>
        <v>-45.80000000000001</v>
      </c>
      <c r="M116" s="9">
        <f t="shared" si="8"/>
        <v>75.7415254237288</v>
      </c>
    </row>
    <row r="117" spans="1:13" ht="15.75" hidden="1">
      <c r="A117" s="71"/>
      <c r="B117" s="71"/>
      <c r="C117" s="37" t="s">
        <v>114</v>
      </c>
      <c r="D117" s="19" t="s">
        <v>5</v>
      </c>
      <c r="E117" s="9"/>
      <c r="F117" s="9"/>
      <c r="G117" s="9"/>
      <c r="H117" s="9"/>
      <c r="I117" s="9">
        <f t="shared" si="6"/>
        <v>0</v>
      </c>
      <c r="J117" s="9"/>
      <c r="K117" s="9"/>
      <c r="L117" s="9">
        <f t="shared" si="7"/>
        <v>0</v>
      </c>
      <c r="M117" s="9"/>
    </row>
    <row r="118" spans="1:13" ht="31.5" hidden="1">
      <c r="A118" s="71"/>
      <c r="B118" s="71"/>
      <c r="C118" s="37" t="s">
        <v>117</v>
      </c>
      <c r="D118" s="20" t="s">
        <v>118</v>
      </c>
      <c r="E118" s="9"/>
      <c r="F118" s="9"/>
      <c r="G118" s="9"/>
      <c r="H118" s="9"/>
      <c r="I118" s="9">
        <f t="shared" si="6"/>
        <v>0</v>
      </c>
      <c r="J118" s="9"/>
      <c r="K118" s="9"/>
      <c r="L118" s="9">
        <f t="shared" si="7"/>
        <v>0</v>
      </c>
      <c r="M118" s="9"/>
    </row>
    <row r="119" spans="1:13" ht="17.25" customHeight="1">
      <c r="A119" s="71"/>
      <c r="B119" s="71"/>
      <c r="C119" s="37" t="s">
        <v>119</v>
      </c>
      <c r="D119" s="19" t="s">
        <v>120</v>
      </c>
      <c r="E119" s="9">
        <v>762.3</v>
      </c>
      <c r="F119" s="9">
        <v>4496.3</v>
      </c>
      <c r="G119" s="9">
        <v>731.4</v>
      </c>
      <c r="H119" s="9">
        <v>731.4</v>
      </c>
      <c r="I119" s="9">
        <f t="shared" si="6"/>
        <v>0</v>
      </c>
      <c r="J119" s="9">
        <f>H119/G119*100</f>
        <v>100</v>
      </c>
      <c r="K119" s="9">
        <f>H119/F119*100</f>
        <v>16.26670818228321</v>
      </c>
      <c r="L119" s="9">
        <f t="shared" si="7"/>
        <v>-30.899999999999977</v>
      </c>
      <c r="M119" s="9">
        <f t="shared" si="8"/>
        <v>95.94647776465959</v>
      </c>
    </row>
    <row r="120" spans="1:13" ht="15.75" hidden="1">
      <c r="A120" s="71"/>
      <c r="B120" s="71"/>
      <c r="C120" s="37" t="s">
        <v>121</v>
      </c>
      <c r="D120" s="19" t="s">
        <v>8</v>
      </c>
      <c r="E120" s="9"/>
      <c r="F120" s="9"/>
      <c r="G120" s="9"/>
      <c r="H120" s="9"/>
      <c r="I120" s="9">
        <f t="shared" si="6"/>
        <v>0</v>
      </c>
      <c r="J120" s="9"/>
      <c r="K120" s="9"/>
      <c r="L120" s="9">
        <f t="shared" si="7"/>
        <v>0</v>
      </c>
      <c r="M120" s="9"/>
    </row>
    <row r="121" spans="1:13" ht="31.5">
      <c r="A121" s="71"/>
      <c r="B121" s="71"/>
      <c r="C121" s="37" t="s">
        <v>98</v>
      </c>
      <c r="D121" s="19" t="s">
        <v>122</v>
      </c>
      <c r="E121" s="9">
        <v>-0.5</v>
      </c>
      <c r="F121" s="9"/>
      <c r="G121" s="9"/>
      <c r="H121" s="9"/>
      <c r="I121" s="9">
        <f t="shared" si="6"/>
        <v>0</v>
      </c>
      <c r="J121" s="9"/>
      <c r="K121" s="9"/>
      <c r="L121" s="9">
        <f t="shared" si="7"/>
        <v>0.5</v>
      </c>
      <c r="M121" s="9">
        <f t="shared" si="8"/>
        <v>0</v>
      </c>
    </row>
    <row r="122" spans="1:13" s="2" customFormat="1" ht="16.5" customHeight="1">
      <c r="A122" s="72"/>
      <c r="B122" s="72"/>
      <c r="C122" s="38"/>
      <c r="D122" s="29" t="s">
        <v>10</v>
      </c>
      <c r="E122" s="3">
        <f>SUM(E114:E121)</f>
        <v>962.9</v>
      </c>
      <c r="F122" s="3">
        <f>SUM(F114:F121)</f>
        <v>4915</v>
      </c>
      <c r="G122" s="3">
        <f>SUM(G114:G121)</f>
        <v>766.4</v>
      </c>
      <c r="H122" s="3">
        <f>SUM(H114:H121)</f>
        <v>882.5</v>
      </c>
      <c r="I122" s="3">
        <f t="shared" si="6"/>
        <v>116.10000000000002</v>
      </c>
      <c r="J122" s="3">
        <f>H122/G122*100</f>
        <v>115.14874739039666</v>
      </c>
      <c r="K122" s="3">
        <f>H122/F122*100</f>
        <v>17.955239064089522</v>
      </c>
      <c r="L122" s="3">
        <f t="shared" si="7"/>
        <v>-80.39999999999998</v>
      </c>
      <c r="M122" s="3">
        <f t="shared" si="8"/>
        <v>91.6502232838301</v>
      </c>
    </row>
    <row r="123" spans="1:13" ht="31.5">
      <c r="A123" s="94">
        <v>936</v>
      </c>
      <c r="B123" s="70" t="s">
        <v>71</v>
      </c>
      <c r="C123" s="37" t="s">
        <v>94</v>
      </c>
      <c r="D123" s="19" t="s">
        <v>93</v>
      </c>
      <c r="E123" s="10">
        <v>7.9</v>
      </c>
      <c r="F123" s="10"/>
      <c r="G123" s="10"/>
      <c r="H123" s="10">
        <v>13.8</v>
      </c>
      <c r="I123" s="10">
        <f t="shared" si="6"/>
        <v>13.8</v>
      </c>
      <c r="J123" s="10"/>
      <c r="K123" s="10"/>
      <c r="L123" s="10">
        <f t="shared" si="7"/>
        <v>5.9</v>
      </c>
      <c r="M123" s="10">
        <f t="shared" si="8"/>
        <v>174.68354430379748</v>
      </c>
    </row>
    <row r="124" spans="1:13" s="2" customFormat="1" ht="15.75">
      <c r="A124" s="95"/>
      <c r="B124" s="71"/>
      <c r="C124" s="37" t="s">
        <v>3</v>
      </c>
      <c r="D124" s="19" t="s">
        <v>4</v>
      </c>
      <c r="E124" s="9">
        <v>191.2</v>
      </c>
      <c r="F124" s="9">
        <v>400.8</v>
      </c>
      <c r="G124" s="9"/>
      <c r="H124" s="9">
        <v>85.1</v>
      </c>
      <c r="I124" s="9">
        <f t="shared" si="6"/>
        <v>85.1</v>
      </c>
      <c r="J124" s="9"/>
      <c r="K124" s="9">
        <f>H124/F124*100</f>
        <v>21.232534930139717</v>
      </c>
      <c r="L124" s="9">
        <f t="shared" si="7"/>
        <v>-106.1</v>
      </c>
      <c r="M124" s="9">
        <f t="shared" si="8"/>
        <v>44.50836820083682</v>
      </c>
    </row>
    <row r="125" spans="1:13" ht="15.75" hidden="1">
      <c r="A125" s="95"/>
      <c r="B125" s="71"/>
      <c r="C125" s="37" t="s">
        <v>114</v>
      </c>
      <c r="D125" s="19" t="s">
        <v>5</v>
      </c>
      <c r="E125" s="9"/>
      <c r="F125" s="9"/>
      <c r="G125" s="9"/>
      <c r="H125" s="9"/>
      <c r="I125" s="9">
        <f t="shared" si="6"/>
        <v>0</v>
      </c>
      <c r="J125" s="9"/>
      <c r="K125" s="9"/>
      <c r="L125" s="9">
        <f t="shared" si="7"/>
        <v>0</v>
      </c>
      <c r="M125" s="9"/>
    </row>
    <row r="126" spans="1:13" ht="15.75" hidden="1">
      <c r="A126" s="95"/>
      <c r="B126" s="71"/>
      <c r="C126" s="37" t="s">
        <v>115</v>
      </c>
      <c r="D126" s="19" t="s">
        <v>30</v>
      </c>
      <c r="E126" s="9"/>
      <c r="F126" s="9"/>
      <c r="G126" s="9"/>
      <c r="H126" s="9"/>
      <c r="I126" s="9">
        <f t="shared" si="6"/>
        <v>0</v>
      </c>
      <c r="J126" s="9"/>
      <c r="K126" s="9"/>
      <c r="L126" s="9">
        <f t="shared" si="7"/>
        <v>0</v>
      </c>
      <c r="M126" s="9"/>
    </row>
    <row r="127" spans="1:13" ht="31.5" hidden="1">
      <c r="A127" s="95"/>
      <c r="B127" s="71"/>
      <c r="C127" s="37" t="s">
        <v>117</v>
      </c>
      <c r="D127" s="20" t="s">
        <v>118</v>
      </c>
      <c r="E127" s="9"/>
      <c r="F127" s="9"/>
      <c r="G127" s="9"/>
      <c r="H127" s="9"/>
      <c r="I127" s="9">
        <f t="shared" si="6"/>
        <v>0</v>
      </c>
      <c r="J127" s="9"/>
      <c r="K127" s="9"/>
      <c r="L127" s="9">
        <f t="shared" si="7"/>
        <v>0</v>
      </c>
      <c r="M127" s="9"/>
    </row>
    <row r="128" spans="1:13" ht="15.75" customHeight="1">
      <c r="A128" s="95"/>
      <c r="B128" s="71"/>
      <c r="C128" s="37" t="s">
        <v>119</v>
      </c>
      <c r="D128" s="19" t="s">
        <v>120</v>
      </c>
      <c r="E128" s="9">
        <v>690.5</v>
      </c>
      <c r="F128" s="9">
        <v>4066</v>
      </c>
      <c r="G128" s="9">
        <v>661.4</v>
      </c>
      <c r="H128" s="9">
        <v>661.5</v>
      </c>
      <c r="I128" s="9">
        <f t="shared" si="6"/>
        <v>0.10000000000002274</v>
      </c>
      <c r="J128" s="9">
        <f>H128/G128*100</f>
        <v>100.01511944360448</v>
      </c>
      <c r="K128" s="9">
        <f>H128/F128*100</f>
        <v>16.269060501721594</v>
      </c>
      <c r="L128" s="9">
        <f t="shared" si="7"/>
        <v>-29</v>
      </c>
      <c r="M128" s="9">
        <f t="shared" si="8"/>
        <v>95.80014482259233</v>
      </c>
    </row>
    <row r="129" spans="1:13" ht="15.75" hidden="1">
      <c r="A129" s="95"/>
      <c r="B129" s="71"/>
      <c r="C129" s="37" t="s">
        <v>121</v>
      </c>
      <c r="D129" s="19" t="s">
        <v>8</v>
      </c>
      <c r="E129" s="9"/>
      <c r="F129" s="9"/>
      <c r="G129" s="9"/>
      <c r="H129" s="9"/>
      <c r="I129" s="9">
        <f t="shared" si="6"/>
        <v>0</v>
      </c>
      <c r="J129" s="9"/>
      <c r="K129" s="9"/>
      <c r="L129" s="9">
        <f t="shared" si="7"/>
        <v>0</v>
      </c>
      <c r="M129" s="9"/>
    </row>
    <row r="130" spans="1:13" ht="31.5">
      <c r="A130" s="95"/>
      <c r="B130" s="71"/>
      <c r="C130" s="37" t="s">
        <v>98</v>
      </c>
      <c r="D130" s="19" t="s">
        <v>122</v>
      </c>
      <c r="E130" s="9">
        <v>-6.1</v>
      </c>
      <c r="F130" s="9"/>
      <c r="G130" s="9"/>
      <c r="H130" s="9">
        <v>-0.1</v>
      </c>
      <c r="I130" s="9">
        <f t="shared" si="6"/>
        <v>-0.1</v>
      </c>
      <c r="J130" s="9"/>
      <c r="K130" s="9"/>
      <c r="L130" s="9">
        <f t="shared" si="7"/>
        <v>6</v>
      </c>
      <c r="M130" s="9">
        <f t="shared" si="8"/>
        <v>1.639344262295082</v>
      </c>
    </row>
    <row r="131" spans="1:13" s="2" customFormat="1" ht="18.75" customHeight="1">
      <c r="A131" s="96"/>
      <c r="B131" s="72"/>
      <c r="C131" s="38"/>
      <c r="D131" s="29" t="s">
        <v>10</v>
      </c>
      <c r="E131" s="3">
        <f>SUM(E123:E130)</f>
        <v>883.5</v>
      </c>
      <c r="F131" s="3">
        <f>SUM(F123:F130)</f>
        <v>4466.8</v>
      </c>
      <c r="G131" s="3">
        <f>SUM(G123:G130)</f>
        <v>661.4</v>
      </c>
      <c r="H131" s="3">
        <f>SUM(H123:H130)</f>
        <v>760.3</v>
      </c>
      <c r="I131" s="3">
        <f t="shared" si="6"/>
        <v>98.89999999999998</v>
      </c>
      <c r="J131" s="3">
        <f>H131/G131*100</f>
        <v>114.95312972482611</v>
      </c>
      <c r="K131" s="3">
        <f>H131/F131*100</f>
        <v>17.021133697501565</v>
      </c>
      <c r="L131" s="3">
        <f t="shared" si="7"/>
        <v>-123.20000000000005</v>
      </c>
      <c r="M131" s="3">
        <f t="shared" si="8"/>
        <v>86.05546123372947</v>
      </c>
    </row>
    <row r="132" spans="1:13" ht="94.5" hidden="1">
      <c r="A132" s="70" t="s">
        <v>18</v>
      </c>
      <c r="B132" s="70" t="s">
        <v>72</v>
      </c>
      <c r="C132" s="39" t="s">
        <v>110</v>
      </c>
      <c r="D132" s="14" t="s">
        <v>89</v>
      </c>
      <c r="E132" s="9"/>
      <c r="F132" s="9"/>
      <c r="G132" s="9"/>
      <c r="H132" s="9"/>
      <c r="I132" s="9">
        <f t="shared" si="6"/>
        <v>0</v>
      </c>
      <c r="J132" s="9"/>
      <c r="K132" s="9"/>
      <c r="L132" s="9">
        <f t="shared" si="7"/>
        <v>0</v>
      </c>
      <c r="M132" s="9"/>
    </row>
    <row r="133" spans="1:13" ht="31.5">
      <c r="A133" s="71"/>
      <c r="B133" s="71"/>
      <c r="C133" s="37" t="s">
        <v>94</v>
      </c>
      <c r="D133" s="19" t="s">
        <v>93</v>
      </c>
      <c r="E133" s="9">
        <v>66.3</v>
      </c>
      <c r="F133" s="9"/>
      <c r="G133" s="9"/>
      <c r="H133" s="9">
        <v>9.1</v>
      </c>
      <c r="I133" s="9">
        <f t="shared" si="6"/>
        <v>9.1</v>
      </c>
      <c r="J133" s="9"/>
      <c r="K133" s="9"/>
      <c r="L133" s="9">
        <f t="shared" si="7"/>
        <v>-57.199999999999996</v>
      </c>
      <c r="M133" s="9">
        <f t="shared" si="8"/>
        <v>13.725490196078432</v>
      </c>
    </row>
    <row r="134" spans="1:13" ht="15.75">
      <c r="A134" s="71"/>
      <c r="B134" s="71"/>
      <c r="C134" s="37" t="s">
        <v>3</v>
      </c>
      <c r="D134" s="19" t="s">
        <v>4</v>
      </c>
      <c r="E134" s="9">
        <v>282</v>
      </c>
      <c r="F134" s="9">
        <v>447.4</v>
      </c>
      <c r="G134" s="9">
        <v>20</v>
      </c>
      <c r="H134" s="9">
        <v>776.1</v>
      </c>
      <c r="I134" s="9">
        <f t="shared" si="6"/>
        <v>756.1</v>
      </c>
      <c r="J134" s="9">
        <f>H134/G134*100</f>
        <v>3880.5</v>
      </c>
      <c r="K134" s="9">
        <f>H134/F134*100</f>
        <v>173.4689316048279</v>
      </c>
      <c r="L134" s="9">
        <f t="shared" si="7"/>
        <v>494.1</v>
      </c>
      <c r="M134" s="9">
        <f t="shared" si="8"/>
        <v>275.21276595744683</v>
      </c>
    </row>
    <row r="135" spans="1:13" ht="15.75" hidden="1">
      <c r="A135" s="71"/>
      <c r="B135" s="71"/>
      <c r="C135" s="37" t="s">
        <v>114</v>
      </c>
      <c r="D135" s="19" t="s">
        <v>5</v>
      </c>
      <c r="E135" s="9"/>
      <c r="F135" s="9"/>
      <c r="G135" s="9"/>
      <c r="H135" s="9"/>
      <c r="I135" s="9">
        <f aca="true" t="shared" si="9" ref="I135:I198">H135-G135</f>
        <v>0</v>
      </c>
      <c r="J135" s="9"/>
      <c r="K135" s="9"/>
      <c r="L135" s="9">
        <f aca="true" t="shared" si="10" ref="L135:L198">H135-E135</f>
        <v>0</v>
      </c>
      <c r="M135" s="9"/>
    </row>
    <row r="136" spans="1:13" ht="31.5" hidden="1">
      <c r="A136" s="71"/>
      <c r="B136" s="71"/>
      <c r="C136" s="37" t="s">
        <v>117</v>
      </c>
      <c r="D136" s="20" t="s">
        <v>118</v>
      </c>
      <c r="E136" s="9"/>
      <c r="F136" s="9"/>
      <c r="G136" s="9"/>
      <c r="H136" s="9"/>
      <c r="I136" s="9">
        <f t="shared" si="9"/>
        <v>0</v>
      </c>
      <c r="J136" s="9"/>
      <c r="K136" s="9"/>
      <c r="L136" s="9">
        <f t="shared" si="10"/>
        <v>0</v>
      </c>
      <c r="M136" s="9"/>
    </row>
    <row r="137" spans="1:13" ht="15.75" customHeight="1">
      <c r="A137" s="71"/>
      <c r="B137" s="71"/>
      <c r="C137" s="37" t="s">
        <v>119</v>
      </c>
      <c r="D137" s="19" t="s">
        <v>120</v>
      </c>
      <c r="E137" s="9">
        <v>503.7</v>
      </c>
      <c r="F137" s="9">
        <v>3229.2</v>
      </c>
      <c r="G137" s="9">
        <v>525.3</v>
      </c>
      <c r="H137" s="9">
        <v>525.3</v>
      </c>
      <c r="I137" s="9">
        <f t="shared" si="9"/>
        <v>0</v>
      </c>
      <c r="J137" s="9">
        <f>H137/G137*100</f>
        <v>100</v>
      </c>
      <c r="K137" s="9">
        <f>H137/F137*100</f>
        <v>16.26718691936083</v>
      </c>
      <c r="L137" s="9">
        <f t="shared" si="10"/>
        <v>21.599999999999966</v>
      </c>
      <c r="M137" s="9">
        <f>H137/E137*100</f>
        <v>104.28826682549135</v>
      </c>
    </row>
    <row r="138" spans="1:13" ht="15.75" hidden="1">
      <c r="A138" s="71"/>
      <c r="B138" s="71"/>
      <c r="C138" s="37" t="s">
        <v>121</v>
      </c>
      <c r="D138" s="19" t="s">
        <v>8</v>
      </c>
      <c r="E138" s="9"/>
      <c r="F138" s="9"/>
      <c r="G138" s="9"/>
      <c r="H138" s="9"/>
      <c r="I138" s="9">
        <f t="shared" si="9"/>
        <v>0</v>
      </c>
      <c r="J138" s="9"/>
      <c r="K138" s="9"/>
      <c r="L138" s="9">
        <f t="shared" si="10"/>
        <v>0</v>
      </c>
      <c r="M138" s="9"/>
    </row>
    <row r="139" spans="1:13" ht="31.5">
      <c r="A139" s="71"/>
      <c r="B139" s="71"/>
      <c r="C139" s="37" t="s">
        <v>98</v>
      </c>
      <c r="D139" s="19" t="s">
        <v>122</v>
      </c>
      <c r="E139" s="9">
        <v>-16.2</v>
      </c>
      <c r="F139" s="9"/>
      <c r="G139" s="9"/>
      <c r="H139" s="9"/>
      <c r="I139" s="9">
        <f t="shared" si="9"/>
        <v>0</v>
      </c>
      <c r="J139" s="9"/>
      <c r="K139" s="9"/>
      <c r="L139" s="9">
        <f t="shared" si="10"/>
        <v>16.2</v>
      </c>
      <c r="M139" s="9">
        <f>H139/E139*100</f>
        <v>0</v>
      </c>
    </row>
    <row r="140" spans="1:13" s="2" customFormat="1" ht="18" customHeight="1">
      <c r="A140" s="72"/>
      <c r="B140" s="72"/>
      <c r="C140" s="40"/>
      <c r="D140" s="29" t="s">
        <v>10</v>
      </c>
      <c r="E140" s="3">
        <f>SUM(E132:E139)</f>
        <v>835.8</v>
      </c>
      <c r="F140" s="3">
        <f>SUM(F132:F139)</f>
        <v>3676.6</v>
      </c>
      <c r="G140" s="3">
        <f>SUM(G132:G139)</f>
        <v>545.3</v>
      </c>
      <c r="H140" s="3">
        <f>SUM(H132:H139)</f>
        <v>1310.5</v>
      </c>
      <c r="I140" s="3">
        <f t="shared" si="9"/>
        <v>765.2</v>
      </c>
      <c r="J140" s="3">
        <f>H140/G140*100</f>
        <v>240.32642582064923</v>
      </c>
      <c r="K140" s="3">
        <f>H140/F140*100</f>
        <v>35.64434531904477</v>
      </c>
      <c r="L140" s="3">
        <f t="shared" si="10"/>
        <v>474.70000000000005</v>
      </c>
      <c r="M140" s="3">
        <f>H140/E140*100</f>
        <v>156.79588418281887</v>
      </c>
    </row>
    <row r="141" spans="1:13" ht="31.5" hidden="1">
      <c r="A141" s="70" t="s">
        <v>19</v>
      </c>
      <c r="B141" s="70" t="s">
        <v>73</v>
      </c>
      <c r="C141" s="37" t="s">
        <v>94</v>
      </c>
      <c r="D141" s="20" t="s">
        <v>93</v>
      </c>
      <c r="E141" s="9"/>
      <c r="F141" s="9"/>
      <c r="G141" s="9"/>
      <c r="H141" s="9"/>
      <c r="I141" s="9">
        <f t="shared" si="9"/>
        <v>0</v>
      </c>
      <c r="J141" s="9"/>
      <c r="K141" s="9"/>
      <c r="L141" s="9">
        <f t="shared" si="10"/>
        <v>0</v>
      </c>
      <c r="M141" s="9"/>
    </row>
    <row r="142" spans="1:13" ht="17.25" customHeight="1">
      <c r="A142" s="71"/>
      <c r="B142" s="71"/>
      <c r="C142" s="37" t="s">
        <v>3</v>
      </c>
      <c r="D142" s="19" t="s">
        <v>4</v>
      </c>
      <c r="E142" s="9">
        <v>59.4</v>
      </c>
      <c r="F142" s="9">
        <v>141.3</v>
      </c>
      <c r="G142" s="9">
        <v>23.4</v>
      </c>
      <c r="H142" s="9">
        <v>5.5</v>
      </c>
      <c r="I142" s="9">
        <f t="shared" si="9"/>
        <v>-17.9</v>
      </c>
      <c r="J142" s="9">
        <f>H142/G142*100</f>
        <v>23.504273504273506</v>
      </c>
      <c r="K142" s="9">
        <f>H142/F142*100</f>
        <v>3.8924274593064396</v>
      </c>
      <c r="L142" s="9">
        <f t="shared" si="10"/>
        <v>-53.9</v>
      </c>
      <c r="M142" s="9">
        <f>H142/E142*100</f>
        <v>9.25925925925926</v>
      </c>
    </row>
    <row r="143" spans="1:13" ht="15.75" hidden="1">
      <c r="A143" s="71"/>
      <c r="B143" s="71"/>
      <c r="C143" s="37" t="s">
        <v>114</v>
      </c>
      <c r="D143" s="19" t="s">
        <v>5</v>
      </c>
      <c r="E143" s="21"/>
      <c r="F143" s="9"/>
      <c r="G143" s="9"/>
      <c r="H143" s="9"/>
      <c r="I143" s="9">
        <f t="shared" si="9"/>
        <v>0</v>
      </c>
      <c r="J143" s="9"/>
      <c r="K143" s="9"/>
      <c r="L143" s="9">
        <f t="shared" si="10"/>
        <v>0</v>
      </c>
      <c r="M143" s="9"/>
    </row>
    <row r="144" spans="1:13" ht="31.5" hidden="1">
      <c r="A144" s="71"/>
      <c r="B144" s="71"/>
      <c r="C144" s="37" t="s">
        <v>117</v>
      </c>
      <c r="D144" s="20" t="s">
        <v>118</v>
      </c>
      <c r="E144" s="9"/>
      <c r="F144" s="9"/>
      <c r="G144" s="9"/>
      <c r="H144" s="9"/>
      <c r="I144" s="9">
        <f t="shared" si="9"/>
        <v>0</v>
      </c>
      <c r="J144" s="9"/>
      <c r="K144" s="9"/>
      <c r="L144" s="9">
        <f t="shared" si="10"/>
        <v>0</v>
      </c>
      <c r="M144" s="9"/>
    </row>
    <row r="145" spans="1:13" ht="18" customHeight="1">
      <c r="A145" s="71"/>
      <c r="B145" s="71"/>
      <c r="C145" s="37" t="s">
        <v>119</v>
      </c>
      <c r="D145" s="19" t="s">
        <v>120</v>
      </c>
      <c r="E145" s="9">
        <v>100.4</v>
      </c>
      <c r="F145" s="9">
        <v>610.8</v>
      </c>
      <c r="G145" s="9">
        <v>99.4</v>
      </c>
      <c r="H145" s="9">
        <v>99.3</v>
      </c>
      <c r="I145" s="9">
        <f t="shared" si="9"/>
        <v>-0.10000000000000853</v>
      </c>
      <c r="J145" s="9">
        <f>H145/G145*100</f>
        <v>99.89939637826961</v>
      </c>
      <c r="K145" s="9">
        <f>H145/F145*100</f>
        <v>16.2573673870334</v>
      </c>
      <c r="L145" s="9">
        <f t="shared" si="10"/>
        <v>-1.1000000000000085</v>
      </c>
      <c r="M145" s="9">
        <f>H145/E145*100</f>
        <v>98.90438247011951</v>
      </c>
    </row>
    <row r="146" spans="1:13" ht="15.75" hidden="1">
      <c r="A146" s="71"/>
      <c r="B146" s="71"/>
      <c r="C146" s="37" t="s">
        <v>121</v>
      </c>
      <c r="D146" s="19" t="s">
        <v>8</v>
      </c>
      <c r="E146" s="9"/>
      <c r="F146" s="9"/>
      <c r="G146" s="9"/>
      <c r="H146" s="9"/>
      <c r="I146" s="9">
        <f t="shared" si="9"/>
        <v>0</v>
      </c>
      <c r="J146" s="9"/>
      <c r="K146" s="9"/>
      <c r="L146" s="9">
        <f t="shared" si="10"/>
        <v>0</v>
      </c>
      <c r="M146" s="9"/>
    </row>
    <row r="147" spans="1:13" ht="31.5" hidden="1">
      <c r="A147" s="71"/>
      <c r="B147" s="71"/>
      <c r="C147" s="37" t="s">
        <v>98</v>
      </c>
      <c r="D147" s="19" t="s">
        <v>122</v>
      </c>
      <c r="E147" s="9"/>
      <c r="F147" s="9"/>
      <c r="G147" s="9"/>
      <c r="H147" s="9"/>
      <c r="I147" s="9">
        <f t="shared" si="9"/>
        <v>0</v>
      </c>
      <c r="J147" s="9"/>
      <c r="K147" s="9"/>
      <c r="L147" s="9">
        <f t="shared" si="10"/>
        <v>0</v>
      </c>
      <c r="M147" s="9"/>
    </row>
    <row r="148" spans="1:13" s="2" customFormat="1" ht="18.75" customHeight="1">
      <c r="A148" s="72"/>
      <c r="B148" s="72"/>
      <c r="C148" s="40"/>
      <c r="D148" s="29" t="s">
        <v>10</v>
      </c>
      <c r="E148" s="3">
        <f>SUM(E141:E147)</f>
        <v>159.8</v>
      </c>
      <c r="F148" s="3">
        <f>SUM(F141:F147)</f>
        <v>752.0999999999999</v>
      </c>
      <c r="G148" s="3">
        <f>SUM(G141:G147)</f>
        <v>122.80000000000001</v>
      </c>
      <c r="H148" s="3">
        <f>SUM(H141:H147)</f>
        <v>104.8</v>
      </c>
      <c r="I148" s="3">
        <f t="shared" si="9"/>
        <v>-18.000000000000014</v>
      </c>
      <c r="J148" s="3">
        <f>H148/G148*100</f>
        <v>85.34201954397393</v>
      </c>
      <c r="K148" s="3">
        <f>H148/F148*100</f>
        <v>13.934317245047204</v>
      </c>
      <c r="L148" s="3">
        <f t="shared" si="10"/>
        <v>-55.000000000000014</v>
      </c>
      <c r="M148" s="3">
        <f>H148/E148*100</f>
        <v>65.58197747183979</v>
      </c>
    </row>
    <row r="149" spans="1:13" s="2" customFormat="1" ht="31.5">
      <c r="A149" s="70" t="s">
        <v>51</v>
      </c>
      <c r="B149" s="70" t="s">
        <v>52</v>
      </c>
      <c r="C149" s="37" t="s">
        <v>111</v>
      </c>
      <c r="D149" s="14" t="s">
        <v>112</v>
      </c>
      <c r="E149" s="3"/>
      <c r="F149" s="28">
        <v>2025.2</v>
      </c>
      <c r="G149" s="28"/>
      <c r="H149" s="28"/>
      <c r="I149" s="28">
        <f t="shared" si="9"/>
        <v>0</v>
      </c>
      <c r="J149" s="28"/>
      <c r="K149" s="28">
        <f>H149/F149*100</f>
        <v>0</v>
      </c>
      <c r="L149" s="28">
        <f t="shared" si="10"/>
        <v>0</v>
      </c>
      <c r="M149" s="28"/>
    </row>
    <row r="150" spans="1:13" ht="78.75" hidden="1">
      <c r="A150" s="71"/>
      <c r="B150" s="71"/>
      <c r="C150" s="39" t="s">
        <v>113</v>
      </c>
      <c r="D150" s="14" t="s">
        <v>90</v>
      </c>
      <c r="E150" s="9"/>
      <c r="F150" s="9"/>
      <c r="G150" s="9"/>
      <c r="H150" s="9"/>
      <c r="I150" s="9">
        <f t="shared" si="9"/>
        <v>0</v>
      </c>
      <c r="J150" s="9"/>
      <c r="K150" s="9"/>
      <c r="L150" s="9">
        <f t="shared" si="10"/>
        <v>0</v>
      </c>
      <c r="M150" s="9"/>
    </row>
    <row r="151" spans="1:13" ht="31.5">
      <c r="A151" s="71"/>
      <c r="B151" s="71"/>
      <c r="C151" s="37" t="s">
        <v>94</v>
      </c>
      <c r="D151" s="19" t="s">
        <v>93</v>
      </c>
      <c r="E151" s="13">
        <v>571</v>
      </c>
      <c r="F151" s="9">
        <v>1484.3</v>
      </c>
      <c r="G151" s="9">
        <v>118.3</v>
      </c>
      <c r="H151" s="28">
        <v>398.4</v>
      </c>
      <c r="I151" s="28">
        <f t="shared" si="9"/>
        <v>280.09999999999997</v>
      </c>
      <c r="J151" s="28">
        <f>H151/G151*100</f>
        <v>336.770921386306</v>
      </c>
      <c r="K151" s="28">
        <f>H151/F151*100</f>
        <v>26.840935120932425</v>
      </c>
      <c r="L151" s="28">
        <f t="shared" si="10"/>
        <v>-172.60000000000002</v>
      </c>
      <c r="M151" s="28">
        <f>H151/E151*100</f>
        <v>69.7723292469352</v>
      </c>
    </row>
    <row r="152" spans="1:13" ht="15.75" hidden="1">
      <c r="A152" s="71"/>
      <c r="B152" s="71"/>
      <c r="C152" s="37" t="s">
        <v>95</v>
      </c>
      <c r="D152" s="19" t="s">
        <v>96</v>
      </c>
      <c r="E152" s="13"/>
      <c r="F152" s="9"/>
      <c r="G152" s="9"/>
      <c r="H152" s="13"/>
      <c r="I152" s="13">
        <f t="shared" si="9"/>
        <v>0</v>
      </c>
      <c r="J152" s="13"/>
      <c r="K152" s="13"/>
      <c r="L152" s="13">
        <f t="shared" si="10"/>
        <v>0</v>
      </c>
      <c r="M152" s="13"/>
    </row>
    <row r="153" spans="1:13" ht="15.75">
      <c r="A153" s="71"/>
      <c r="B153" s="71"/>
      <c r="C153" s="37" t="s">
        <v>3</v>
      </c>
      <c r="D153" s="19" t="s">
        <v>4</v>
      </c>
      <c r="E153" s="9"/>
      <c r="F153" s="9"/>
      <c r="G153" s="9"/>
      <c r="H153" s="9">
        <v>0.2</v>
      </c>
      <c r="I153" s="9">
        <f t="shared" si="9"/>
        <v>0.2</v>
      </c>
      <c r="J153" s="9"/>
      <c r="K153" s="9"/>
      <c r="L153" s="9">
        <f t="shared" si="10"/>
        <v>0.2</v>
      </c>
      <c r="M153" s="9"/>
    </row>
    <row r="154" spans="1:13" ht="15.75" hidden="1">
      <c r="A154" s="71"/>
      <c r="B154" s="71"/>
      <c r="C154" s="37" t="s">
        <v>114</v>
      </c>
      <c r="D154" s="19" t="s">
        <v>5</v>
      </c>
      <c r="E154" s="9"/>
      <c r="F154" s="9"/>
      <c r="G154" s="9"/>
      <c r="H154" s="9"/>
      <c r="I154" s="9">
        <f t="shared" si="9"/>
        <v>0</v>
      </c>
      <c r="J154" s="9"/>
      <c r="K154" s="9"/>
      <c r="L154" s="9">
        <f t="shared" si="10"/>
        <v>0</v>
      </c>
      <c r="M154" s="9"/>
    </row>
    <row r="155" spans="1:13" ht="15.75" hidden="1">
      <c r="A155" s="71"/>
      <c r="B155" s="71"/>
      <c r="C155" s="37" t="s">
        <v>115</v>
      </c>
      <c r="D155" s="19" t="s">
        <v>30</v>
      </c>
      <c r="E155" s="9"/>
      <c r="F155" s="9"/>
      <c r="G155" s="9"/>
      <c r="H155" s="9"/>
      <c r="I155" s="9">
        <f t="shared" si="9"/>
        <v>0</v>
      </c>
      <c r="J155" s="9"/>
      <c r="K155" s="9"/>
      <c r="L155" s="9">
        <f t="shared" si="10"/>
        <v>0</v>
      </c>
      <c r="M155" s="9"/>
    </row>
    <row r="156" spans="1:13" ht="31.5" hidden="1">
      <c r="A156" s="71"/>
      <c r="B156" s="71"/>
      <c r="C156" s="37" t="s">
        <v>117</v>
      </c>
      <c r="D156" s="20" t="s">
        <v>118</v>
      </c>
      <c r="E156" s="9"/>
      <c r="F156" s="28"/>
      <c r="G156" s="28"/>
      <c r="H156" s="9"/>
      <c r="I156" s="9">
        <f t="shared" si="9"/>
        <v>0</v>
      </c>
      <c r="J156" s="9"/>
      <c r="K156" s="9"/>
      <c r="L156" s="9">
        <f t="shared" si="10"/>
        <v>0</v>
      </c>
      <c r="M156" s="9"/>
    </row>
    <row r="157" spans="1:13" ht="31.5" hidden="1">
      <c r="A157" s="71"/>
      <c r="B157" s="71"/>
      <c r="C157" s="37" t="s">
        <v>119</v>
      </c>
      <c r="D157" s="19" t="s">
        <v>120</v>
      </c>
      <c r="E157" s="9"/>
      <c r="F157" s="28"/>
      <c r="G157" s="28"/>
      <c r="H157" s="9"/>
      <c r="I157" s="9">
        <f t="shared" si="9"/>
        <v>0</v>
      </c>
      <c r="J157" s="9"/>
      <c r="K157" s="9"/>
      <c r="L157" s="9">
        <f t="shared" si="10"/>
        <v>0</v>
      </c>
      <c r="M157" s="9"/>
    </row>
    <row r="158" spans="1:13" ht="15.75" hidden="1">
      <c r="A158" s="71"/>
      <c r="B158" s="71"/>
      <c r="C158" s="37" t="s">
        <v>121</v>
      </c>
      <c r="D158" s="19" t="s">
        <v>8</v>
      </c>
      <c r="E158" s="9"/>
      <c r="F158" s="28"/>
      <c r="G158" s="28"/>
      <c r="H158" s="9"/>
      <c r="I158" s="9">
        <f t="shared" si="9"/>
        <v>0</v>
      </c>
      <c r="J158" s="9"/>
      <c r="K158" s="9"/>
      <c r="L158" s="9">
        <f t="shared" si="10"/>
        <v>0</v>
      </c>
      <c r="M158" s="9"/>
    </row>
    <row r="159" spans="1:13" ht="31.5">
      <c r="A159" s="71"/>
      <c r="B159" s="71"/>
      <c r="C159" s="37" t="s">
        <v>98</v>
      </c>
      <c r="D159" s="19" t="s">
        <v>122</v>
      </c>
      <c r="E159" s="9">
        <v>-29738.6</v>
      </c>
      <c r="F159" s="13"/>
      <c r="G159" s="13"/>
      <c r="H159" s="9"/>
      <c r="I159" s="9">
        <f t="shared" si="9"/>
        <v>0</v>
      </c>
      <c r="J159" s="9"/>
      <c r="K159" s="9"/>
      <c r="L159" s="9">
        <f t="shared" si="10"/>
        <v>29738.6</v>
      </c>
      <c r="M159" s="9">
        <f>H159/E159*100</f>
        <v>0</v>
      </c>
    </row>
    <row r="160" spans="1:13" s="2" customFormat="1" ht="15.75">
      <c r="A160" s="71"/>
      <c r="B160" s="71"/>
      <c r="C160" s="38"/>
      <c r="D160" s="29" t="s">
        <v>84</v>
      </c>
      <c r="E160" s="3">
        <f>SUM(E149:E159)</f>
        <v>-29167.6</v>
      </c>
      <c r="F160" s="3">
        <f>SUM(F149:F159)</f>
        <v>3509.5</v>
      </c>
      <c r="G160" s="3">
        <f>SUM(G149:G159)</f>
        <v>118.3</v>
      </c>
      <c r="H160" s="3">
        <f>SUM(H149:H159)</f>
        <v>398.59999999999997</v>
      </c>
      <c r="I160" s="3">
        <f t="shared" si="9"/>
        <v>280.29999999999995</v>
      </c>
      <c r="J160" s="3">
        <f>H160/G160*100</f>
        <v>336.93998309382926</v>
      </c>
      <c r="K160" s="3">
        <f>H160/F160*100</f>
        <v>11.357743268271832</v>
      </c>
      <c r="L160" s="3">
        <f t="shared" si="10"/>
        <v>29566.199999999997</v>
      </c>
      <c r="M160" s="3">
        <f>H160/E160*100</f>
        <v>-1.3665848407136685</v>
      </c>
    </row>
    <row r="161" spans="1:13" ht="15.75">
      <c r="A161" s="71"/>
      <c r="B161" s="71"/>
      <c r="C161" s="37" t="s">
        <v>3</v>
      </c>
      <c r="D161" s="19" t="s">
        <v>4</v>
      </c>
      <c r="E161" s="9">
        <v>13930.4</v>
      </c>
      <c r="F161" s="9">
        <v>56000</v>
      </c>
      <c r="G161" s="9">
        <v>8000</v>
      </c>
      <c r="H161" s="9">
        <v>8340.2</v>
      </c>
      <c r="I161" s="9">
        <f t="shared" si="9"/>
        <v>340.2000000000007</v>
      </c>
      <c r="J161" s="9">
        <f>H161/G161*100</f>
        <v>104.25250000000001</v>
      </c>
      <c r="K161" s="9">
        <f>H161/F161*100</f>
        <v>14.893214285714288</v>
      </c>
      <c r="L161" s="9">
        <f t="shared" si="10"/>
        <v>-5590.199999999999</v>
      </c>
      <c r="M161" s="9">
        <f>H161/E161*100</f>
        <v>59.8704990524321</v>
      </c>
    </row>
    <row r="162" spans="1:13" s="2" customFormat="1" ht="15.75">
      <c r="A162" s="71"/>
      <c r="B162" s="71"/>
      <c r="C162" s="38"/>
      <c r="D162" s="29" t="s">
        <v>6</v>
      </c>
      <c r="E162" s="3">
        <f>SUM(E161)</f>
        <v>13930.4</v>
      </c>
      <c r="F162" s="3">
        <f>SUM(F161)</f>
        <v>56000</v>
      </c>
      <c r="G162" s="3">
        <f>SUM(G161)</f>
        <v>8000</v>
      </c>
      <c r="H162" s="3">
        <f>SUM(H161)</f>
        <v>8340.2</v>
      </c>
      <c r="I162" s="3">
        <f t="shared" si="9"/>
        <v>340.2000000000007</v>
      </c>
      <c r="J162" s="3">
        <f>H162/G162*100</f>
        <v>104.25250000000001</v>
      </c>
      <c r="K162" s="3">
        <f>H162/F162*100</f>
        <v>14.893214285714288</v>
      </c>
      <c r="L162" s="3">
        <f t="shared" si="10"/>
        <v>-5590.199999999999</v>
      </c>
      <c r="M162" s="3">
        <f>H162/E162*100</f>
        <v>59.8704990524321</v>
      </c>
    </row>
    <row r="163" spans="1:13" s="2" customFormat="1" ht="15.75">
      <c r="A163" s="72"/>
      <c r="B163" s="72"/>
      <c r="C163" s="38"/>
      <c r="D163" s="29" t="s">
        <v>10</v>
      </c>
      <c r="E163" s="3">
        <f>E160+E162</f>
        <v>-15237.199999999999</v>
      </c>
      <c r="F163" s="3">
        <f>F160+F162</f>
        <v>59509.5</v>
      </c>
      <c r="G163" s="3">
        <f>G160+G162</f>
        <v>8118.3</v>
      </c>
      <c r="H163" s="3">
        <f>H160+H162</f>
        <v>8738.800000000001</v>
      </c>
      <c r="I163" s="3">
        <f t="shared" si="9"/>
        <v>620.5000000000009</v>
      </c>
      <c r="J163" s="3">
        <f>H163/G163*100</f>
        <v>107.64322579850463</v>
      </c>
      <c r="K163" s="3">
        <f>H163/F163*100</f>
        <v>14.684714205294954</v>
      </c>
      <c r="L163" s="3">
        <f t="shared" si="10"/>
        <v>23976</v>
      </c>
      <c r="M163" s="3">
        <f>H163/E163*100</f>
        <v>-57.351744414984395</v>
      </c>
    </row>
    <row r="164" spans="1:13" s="2" customFormat="1" ht="94.5" hidden="1">
      <c r="A164" s="79">
        <v>942</v>
      </c>
      <c r="B164" s="70" t="s">
        <v>75</v>
      </c>
      <c r="C164" s="39" t="s">
        <v>110</v>
      </c>
      <c r="D164" s="14" t="s">
        <v>89</v>
      </c>
      <c r="E164" s="3"/>
      <c r="F164" s="3"/>
      <c r="G164" s="3"/>
      <c r="H164" s="28"/>
      <c r="I164" s="28">
        <f t="shared" si="9"/>
        <v>0</v>
      </c>
      <c r="J164" s="28"/>
      <c r="K164" s="28"/>
      <c r="L164" s="28">
        <f t="shared" si="10"/>
        <v>0</v>
      </c>
      <c r="M164" s="28"/>
    </row>
    <row r="165" spans="1:13" s="2" customFormat="1" ht="31.5">
      <c r="A165" s="80"/>
      <c r="B165" s="71"/>
      <c r="C165" s="37" t="s">
        <v>94</v>
      </c>
      <c r="D165" s="19" t="s">
        <v>93</v>
      </c>
      <c r="E165" s="28">
        <v>-17.7</v>
      </c>
      <c r="F165" s="3"/>
      <c r="G165" s="3"/>
      <c r="H165" s="28">
        <v>83</v>
      </c>
      <c r="I165" s="28">
        <f t="shared" si="9"/>
        <v>83</v>
      </c>
      <c r="J165" s="28"/>
      <c r="K165" s="28"/>
      <c r="L165" s="28">
        <f t="shared" si="10"/>
        <v>100.7</v>
      </c>
      <c r="M165" s="28">
        <f>H165/E165*100</f>
        <v>-468.92655367231646</v>
      </c>
    </row>
    <row r="166" spans="1:13" s="2" customFormat="1" ht="15.75">
      <c r="A166" s="80"/>
      <c r="B166" s="71"/>
      <c r="C166" s="37" t="s">
        <v>3</v>
      </c>
      <c r="D166" s="19" t="s">
        <v>4</v>
      </c>
      <c r="E166" s="28">
        <v>28.4</v>
      </c>
      <c r="F166" s="28"/>
      <c r="G166" s="28"/>
      <c r="H166" s="28">
        <v>0.1</v>
      </c>
      <c r="I166" s="28">
        <f t="shared" si="9"/>
        <v>0.1</v>
      </c>
      <c r="J166" s="28"/>
      <c r="K166" s="28"/>
      <c r="L166" s="28">
        <f t="shared" si="10"/>
        <v>-28.299999999999997</v>
      </c>
      <c r="M166" s="28">
        <f>H166/E166*100</f>
        <v>0.35211267605633806</v>
      </c>
    </row>
    <row r="167" spans="1:13" s="2" customFormat="1" ht="15.75">
      <c r="A167" s="80"/>
      <c r="B167" s="71"/>
      <c r="C167" s="37" t="s">
        <v>114</v>
      </c>
      <c r="D167" s="19" t="s">
        <v>5</v>
      </c>
      <c r="E167" s="28">
        <v>42</v>
      </c>
      <c r="F167" s="3"/>
      <c r="G167" s="3"/>
      <c r="H167" s="28"/>
      <c r="I167" s="28">
        <f t="shared" si="9"/>
        <v>0</v>
      </c>
      <c r="J167" s="28"/>
      <c r="K167" s="28"/>
      <c r="L167" s="28">
        <f t="shared" si="10"/>
        <v>-42</v>
      </c>
      <c r="M167" s="28">
        <f>H167/E167*100</f>
        <v>0</v>
      </c>
    </row>
    <row r="168" spans="1:13" s="2" customFormat="1" ht="31.5" hidden="1">
      <c r="A168" s="80"/>
      <c r="B168" s="71"/>
      <c r="C168" s="37" t="s">
        <v>117</v>
      </c>
      <c r="D168" s="20" t="s">
        <v>118</v>
      </c>
      <c r="E168" s="28"/>
      <c r="F168" s="28"/>
      <c r="G168" s="28"/>
      <c r="H168" s="28"/>
      <c r="I168" s="28">
        <f t="shared" si="9"/>
        <v>0</v>
      </c>
      <c r="J168" s="28"/>
      <c r="K168" s="28"/>
      <c r="L168" s="28">
        <f t="shared" si="10"/>
        <v>0</v>
      </c>
      <c r="M168" s="28"/>
    </row>
    <row r="169" spans="1:13" s="2" customFormat="1" ht="31.5">
      <c r="A169" s="80"/>
      <c r="B169" s="71"/>
      <c r="C169" s="37" t="s">
        <v>98</v>
      </c>
      <c r="D169" s="19" t="s">
        <v>122</v>
      </c>
      <c r="E169" s="28"/>
      <c r="F169" s="3"/>
      <c r="G169" s="3"/>
      <c r="H169" s="28">
        <v>-50000</v>
      </c>
      <c r="I169" s="28">
        <f t="shared" si="9"/>
        <v>-50000</v>
      </c>
      <c r="J169" s="28"/>
      <c r="K169" s="28"/>
      <c r="L169" s="28">
        <f t="shared" si="10"/>
        <v>-50000</v>
      </c>
      <c r="M169" s="28"/>
    </row>
    <row r="170" spans="1:13" s="2" customFormat="1" ht="15.75">
      <c r="A170" s="81"/>
      <c r="B170" s="72"/>
      <c r="C170" s="38"/>
      <c r="D170" s="29" t="s">
        <v>10</v>
      </c>
      <c r="E170" s="3">
        <f>SUM(E164:E169)</f>
        <v>52.7</v>
      </c>
      <c r="F170" s="3">
        <f>SUM(F164:F169)</f>
        <v>0</v>
      </c>
      <c r="G170" s="3">
        <f>SUM(G164:G169)</f>
        <v>0</v>
      </c>
      <c r="H170" s="3">
        <f>SUM(H164:H169)</f>
        <v>-49916.9</v>
      </c>
      <c r="I170" s="3">
        <f t="shared" si="9"/>
        <v>-49916.9</v>
      </c>
      <c r="J170" s="3"/>
      <c r="K170" s="3"/>
      <c r="L170" s="3">
        <f t="shared" si="10"/>
        <v>-49969.6</v>
      </c>
      <c r="M170" s="3">
        <f>H170/E170*100</f>
        <v>-94718.97533206831</v>
      </c>
    </row>
    <row r="171" spans="1:13" s="2" customFormat="1" ht="15.75">
      <c r="A171" s="70" t="s">
        <v>20</v>
      </c>
      <c r="B171" s="70" t="s">
        <v>74</v>
      </c>
      <c r="C171" s="37" t="s">
        <v>106</v>
      </c>
      <c r="D171" s="19" t="s">
        <v>40</v>
      </c>
      <c r="E171" s="9">
        <v>100.8</v>
      </c>
      <c r="F171" s="9">
        <v>1547.2</v>
      </c>
      <c r="G171" s="9">
        <v>102.4</v>
      </c>
      <c r="H171" s="9">
        <v>139.2</v>
      </c>
      <c r="I171" s="9">
        <f t="shared" si="9"/>
        <v>36.79999999999998</v>
      </c>
      <c r="J171" s="9">
        <f>H171/G171*100</f>
        <v>135.93749999999997</v>
      </c>
      <c r="K171" s="9">
        <f>H171/F171*100</f>
        <v>8.996897621509824</v>
      </c>
      <c r="L171" s="9">
        <f t="shared" si="10"/>
        <v>38.39999999999999</v>
      </c>
      <c r="M171" s="9">
        <f>H171/E171*100</f>
        <v>138.0952380952381</v>
      </c>
    </row>
    <row r="172" spans="1:13" s="2" customFormat="1" ht="81.75" customHeight="1">
      <c r="A172" s="71"/>
      <c r="B172" s="71"/>
      <c r="C172" s="39" t="s">
        <v>110</v>
      </c>
      <c r="D172" s="19" t="s">
        <v>89</v>
      </c>
      <c r="E172" s="9">
        <v>231.2</v>
      </c>
      <c r="F172" s="9">
        <v>1488.1</v>
      </c>
      <c r="G172" s="9">
        <v>231.1</v>
      </c>
      <c r="H172" s="9">
        <v>231.2</v>
      </c>
      <c r="I172" s="9">
        <f t="shared" si="9"/>
        <v>0.09999999999999432</v>
      </c>
      <c r="J172" s="9">
        <f>H172/G172*100</f>
        <v>100.04327131112072</v>
      </c>
      <c r="K172" s="9">
        <f>H172/F172*100</f>
        <v>15.536590282911094</v>
      </c>
      <c r="L172" s="9">
        <f t="shared" si="10"/>
        <v>0</v>
      </c>
      <c r="M172" s="9">
        <f>H172/E172*100</f>
        <v>100</v>
      </c>
    </row>
    <row r="173" spans="1:13" s="2" customFormat="1" ht="78.75" customHeight="1">
      <c r="A173" s="71"/>
      <c r="B173" s="71"/>
      <c r="C173" s="37" t="s">
        <v>135</v>
      </c>
      <c r="D173" s="67" t="s">
        <v>136</v>
      </c>
      <c r="E173" s="9"/>
      <c r="F173" s="9">
        <v>102.6</v>
      </c>
      <c r="G173" s="9">
        <v>0.3</v>
      </c>
      <c r="H173" s="9"/>
      <c r="I173" s="9">
        <f t="shared" si="9"/>
        <v>-0.3</v>
      </c>
      <c r="J173" s="9">
        <f>H173/G173*100</f>
        <v>0</v>
      </c>
      <c r="K173" s="9">
        <f>H173/F173*100</f>
        <v>0</v>
      </c>
      <c r="L173" s="9">
        <f t="shared" si="10"/>
        <v>0</v>
      </c>
      <c r="M173" s="9"/>
    </row>
    <row r="174" spans="1:13" s="2" customFormat="1" ht="31.5">
      <c r="A174" s="71"/>
      <c r="B174" s="71"/>
      <c r="C174" s="37" t="s">
        <v>111</v>
      </c>
      <c r="D174" s="14" t="s">
        <v>112</v>
      </c>
      <c r="E174" s="9"/>
      <c r="F174" s="9">
        <v>8653.5</v>
      </c>
      <c r="G174" s="9"/>
      <c r="H174" s="9"/>
      <c r="I174" s="9">
        <f t="shared" si="9"/>
        <v>0</v>
      </c>
      <c r="J174" s="9"/>
      <c r="K174" s="9">
        <f>H174/F174*100</f>
        <v>0</v>
      </c>
      <c r="L174" s="9">
        <f t="shared" si="10"/>
        <v>0</v>
      </c>
      <c r="M174" s="9"/>
    </row>
    <row r="175" spans="1:13" s="2" customFormat="1" ht="31.5">
      <c r="A175" s="71"/>
      <c r="B175" s="71"/>
      <c r="C175" s="37" t="s">
        <v>94</v>
      </c>
      <c r="D175" s="19" t="s">
        <v>93</v>
      </c>
      <c r="E175" s="9">
        <v>57.2</v>
      </c>
      <c r="F175" s="9">
        <v>35</v>
      </c>
      <c r="G175" s="9"/>
      <c r="H175" s="9">
        <v>14</v>
      </c>
      <c r="I175" s="9">
        <f t="shared" si="9"/>
        <v>14</v>
      </c>
      <c r="J175" s="9"/>
      <c r="K175" s="9">
        <f>H175/F175*100</f>
        <v>40</v>
      </c>
      <c r="L175" s="9">
        <f t="shared" si="10"/>
        <v>-43.2</v>
      </c>
      <c r="M175" s="9">
        <f>H175/E175*100</f>
        <v>24.475524475524473</v>
      </c>
    </row>
    <row r="176" spans="1:13" ht="15.75" hidden="1">
      <c r="A176" s="71"/>
      <c r="B176" s="71"/>
      <c r="C176" s="37" t="s">
        <v>95</v>
      </c>
      <c r="D176" s="19" t="s">
        <v>96</v>
      </c>
      <c r="E176" s="9"/>
      <c r="F176" s="9"/>
      <c r="G176" s="9"/>
      <c r="H176" s="9"/>
      <c r="I176" s="9">
        <f t="shared" si="9"/>
        <v>0</v>
      </c>
      <c r="J176" s="9"/>
      <c r="K176" s="9"/>
      <c r="L176" s="9">
        <f t="shared" si="10"/>
        <v>0</v>
      </c>
      <c r="M176" s="9"/>
    </row>
    <row r="177" spans="1:13" ht="15.75">
      <c r="A177" s="71"/>
      <c r="B177" s="71"/>
      <c r="C177" s="37" t="s">
        <v>3</v>
      </c>
      <c r="D177" s="19" t="s">
        <v>4</v>
      </c>
      <c r="E177" s="9">
        <v>487.9</v>
      </c>
      <c r="F177" s="9">
        <v>1540.7</v>
      </c>
      <c r="G177" s="9">
        <v>110</v>
      </c>
      <c r="H177" s="9">
        <v>456.2</v>
      </c>
      <c r="I177" s="9">
        <f t="shared" si="9"/>
        <v>346.2</v>
      </c>
      <c r="J177" s="9">
        <f>H177/G177*100</f>
        <v>414.72727272727275</v>
      </c>
      <c r="K177" s="9">
        <f>H177/F177*100</f>
        <v>29.60991756993574</v>
      </c>
      <c r="L177" s="9">
        <f t="shared" si="10"/>
        <v>-31.69999999999999</v>
      </c>
      <c r="M177" s="9">
        <f>H177/E177*100</f>
        <v>93.50276696044271</v>
      </c>
    </row>
    <row r="178" spans="1:13" ht="15.75" hidden="1">
      <c r="A178" s="71"/>
      <c r="B178" s="71"/>
      <c r="C178" s="37" t="s">
        <v>114</v>
      </c>
      <c r="D178" s="19" t="s">
        <v>5</v>
      </c>
      <c r="E178" s="9"/>
      <c r="F178" s="9"/>
      <c r="G178" s="9"/>
      <c r="H178" s="9"/>
      <c r="I178" s="9">
        <f t="shared" si="9"/>
        <v>0</v>
      </c>
      <c r="J178" s="9"/>
      <c r="K178" s="9"/>
      <c r="L178" s="9">
        <f t="shared" si="10"/>
        <v>0</v>
      </c>
      <c r="M178" s="9"/>
    </row>
    <row r="179" spans="1:13" ht="15.75" hidden="1">
      <c r="A179" s="71"/>
      <c r="B179" s="71"/>
      <c r="C179" s="37" t="s">
        <v>115</v>
      </c>
      <c r="D179" s="19" t="s">
        <v>30</v>
      </c>
      <c r="E179" s="9"/>
      <c r="F179" s="9"/>
      <c r="G179" s="9"/>
      <c r="H179" s="9"/>
      <c r="I179" s="9">
        <f t="shared" si="9"/>
        <v>0</v>
      </c>
      <c r="J179" s="9"/>
      <c r="K179" s="9"/>
      <c r="L179" s="9">
        <f t="shared" si="10"/>
        <v>0</v>
      </c>
      <c r="M179" s="9"/>
    </row>
    <row r="180" spans="1:13" ht="31.5">
      <c r="A180" s="71"/>
      <c r="B180" s="71"/>
      <c r="C180" s="37" t="s">
        <v>117</v>
      </c>
      <c r="D180" s="20" t="s">
        <v>118</v>
      </c>
      <c r="E180" s="9"/>
      <c r="F180" s="9">
        <v>393687.4</v>
      </c>
      <c r="G180" s="9"/>
      <c r="H180" s="9"/>
      <c r="I180" s="9">
        <f t="shared" si="9"/>
        <v>0</v>
      </c>
      <c r="J180" s="9"/>
      <c r="K180" s="9">
        <f>H180/F180*100</f>
        <v>0</v>
      </c>
      <c r="L180" s="9">
        <f t="shared" si="10"/>
        <v>0</v>
      </c>
      <c r="M180" s="9"/>
    </row>
    <row r="181" spans="1:13" ht="31.5" hidden="1">
      <c r="A181" s="71"/>
      <c r="B181" s="71"/>
      <c r="C181" s="37" t="s">
        <v>119</v>
      </c>
      <c r="D181" s="19" t="s">
        <v>120</v>
      </c>
      <c r="E181" s="9"/>
      <c r="F181" s="9"/>
      <c r="G181" s="9"/>
      <c r="H181" s="9"/>
      <c r="I181" s="9">
        <f t="shared" si="9"/>
        <v>0</v>
      </c>
      <c r="J181" s="9"/>
      <c r="K181" s="9"/>
      <c r="L181" s="9">
        <f t="shared" si="10"/>
        <v>0</v>
      </c>
      <c r="M181" s="9"/>
    </row>
    <row r="182" spans="1:13" ht="15.75" hidden="1">
      <c r="A182" s="71"/>
      <c r="B182" s="71"/>
      <c r="C182" s="37" t="s">
        <v>121</v>
      </c>
      <c r="D182" s="19" t="s">
        <v>8</v>
      </c>
      <c r="E182" s="9"/>
      <c r="F182" s="9"/>
      <c r="G182" s="9"/>
      <c r="H182" s="9"/>
      <c r="I182" s="9">
        <f t="shared" si="9"/>
        <v>0</v>
      </c>
      <c r="J182" s="9"/>
      <c r="K182" s="9"/>
      <c r="L182" s="9">
        <f t="shared" si="10"/>
        <v>0</v>
      </c>
      <c r="M182" s="9"/>
    </row>
    <row r="183" spans="1:13" ht="31.5">
      <c r="A183" s="71"/>
      <c r="B183" s="71"/>
      <c r="C183" s="37" t="s">
        <v>98</v>
      </c>
      <c r="D183" s="19" t="s">
        <v>122</v>
      </c>
      <c r="E183" s="9"/>
      <c r="F183" s="9"/>
      <c r="G183" s="9"/>
      <c r="H183" s="9">
        <v>-8918.9</v>
      </c>
      <c r="I183" s="9">
        <f t="shared" si="9"/>
        <v>-8918.9</v>
      </c>
      <c r="J183" s="9"/>
      <c r="K183" s="9"/>
      <c r="L183" s="9">
        <f t="shared" si="10"/>
        <v>-8918.9</v>
      </c>
      <c r="M183" s="9"/>
    </row>
    <row r="184" spans="1:13" ht="15.75">
      <c r="A184" s="71"/>
      <c r="B184" s="71"/>
      <c r="C184" s="37"/>
      <c r="D184" s="29" t="s">
        <v>84</v>
      </c>
      <c r="E184" s="1">
        <f>SUM(E171:E183)</f>
        <v>877.0999999999999</v>
      </c>
      <c r="F184" s="1">
        <f>SUM(F171:F183)</f>
        <v>407054.5</v>
      </c>
      <c r="G184" s="1">
        <f>SUM(G171:G183)</f>
        <v>443.8</v>
      </c>
      <c r="H184" s="1">
        <f>SUM(H171:H183)</f>
        <v>-8078.299999999999</v>
      </c>
      <c r="I184" s="1">
        <f t="shared" si="9"/>
        <v>-8522.099999999999</v>
      </c>
      <c r="J184" s="1">
        <f aca="true" t="shared" si="11" ref="J184:J191">H184/G184*100</f>
        <v>-1820.2568724650741</v>
      </c>
      <c r="K184" s="1">
        <f aca="true" t="shared" si="12" ref="K184:K191">H184/F184*100</f>
        <v>-1.9845745471429501</v>
      </c>
      <c r="L184" s="1">
        <f t="shared" si="10"/>
        <v>-8955.4</v>
      </c>
      <c r="M184" s="1">
        <f>H184/E184*100</f>
        <v>-921.0238285258237</v>
      </c>
    </row>
    <row r="185" spans="1:13" ht="31.5">
      <c r="A185" s="71"/>
      <c r="B185" s="71"/>
      <c r="C185" s="37" t="s">
        <v>56</v>
      </c>
      <c r="D185" s="19" t="s">
        <v>101</v>
      </c>
      <c r="E185" s="9">
        <v>2040.4</v>
      </c>
      <c r="F185" s="9">
        <v>48861.2</v>
      </c>
      <c r="G185" s="9">
        <v>3457.5</v>
      </c>
      <c r="H185" s="9">
        <v>3932.5</v>
      </c>
      <c r="I185" s="9">
        <f t="shared" si="9"/>
        <v>475</v>
      </c>
      <c r="J185" s="9">
        <f t="shared" si="11"/>
        <v>113.73825018076644</v>
      </c>
      <c r="K185" s="9">
        <f t="shared" si="12"/>
        <v>8.048308269137886</v>
      </c>
      <c r="L185" s="9">
        <f t="shared" si="10"/>
        <v>1892.1</v>
      </c>
      <c r="M185" s="9">
        <f>H185/E185*100</f>
        <v>192.7318172907273</v>
      </c>
    </row>
    <row r="186" spans="1:13" ht="15.75">
      <c r="A186" s="71"/>
      <c r="B186" s="71"/>
      <c r="C186" s="37" t="s">
        <v>3</v>
      </c>
      <c r="D186" s="19" t="s">
        <v>4</v>
      </c>
      <c r="E186" s="9">
        <v>2.5</v>
      </c>
      <c r="F186" s="9">
        <v>2700</v>
      </c>
      <c r="G186" s="9">
        <v>450</v>
      </c>
      <c r="H186" s="9">
        <v>2726.6</v>
      </c>
      <c r="I186" s="9">
        <f t="shared" si="9"/>
        <v>2276.6</v>
      </c>
      <c r="J186" s="9">
        <f t="shared" si="11"/>
        <v>605.9111111111112</v>
      </c>
      <c r="K186" s="9">
        <f t="shared" si="12"/>
        <v>100.98518518518517</v>
      </c>
      <c r="L186" s="9">
        <f t="shared" si="10"/>
        <v>2724.1</v>
      </c>
      <c r="M186" s="9">
        <f>H186/E186*100</f>
        <v>109063.99999999999</v>
      </c>
    </row>
    <row r="187" spans="1:13" ht="15.75">
      <c r="A187" s="71"/>
      <c r="B187" s="71"/>
      <c r="C187" s="43"/>
      <c r="D187" s="29" t="s">
        <v>6</v>
      </c>
      <c r="E187" s="1">
        <f>SUM(E185:E186)</f>
        <v>2042.9</v>
      </c>
      <c r="F187" s="1">
        <f>SUM(F185:F186)</f>
        <v>51561.2</v>
      </c>
      <c r="G187" s="1">
        <f>SUM(G185:G186)</f>
        <v>3907.5</v>
      </c>
      <c r="H187" s="1">
        <f>SUM(H185:H186)</f>
        <v>6659.1</v>
      </c>
      <c r="I187" s="1">
        <f t="shared" si="9"/>
        <v>2751.6000000000004</v>
      </c>
      <c r="J187" s="1">
        <f t="shared" si="11"/>
        <v>170.41842610364682</v>
      </c>
      <c r="K187" s="1">
        <f t="shared" si="12"/>
        <v>12.91494379494659</v>
      </c>
      <c r="L187" s="1">
        <f t="shared" si="10"/>
        <v>4616.200000000001</v>
      </c>
      <c r="M187" s="1">
        <f>H187/E187*100</f>
        <v>325.96309168339127</v>
      </c>
    </row>
    <row r="188" spans="1:13" s="2" customFormat="1" ht="15.75">
      <c r="A188" s="72"/>
      <c r="B188" s="72"/>
      <c r="C188" s="40"/>
      <c r="D188" s="29" t="s">
        <v>10</v>
      </c>
      <c r="E188" s="1">
        <f>E184+E187</f>
        <v>2920</v>
      </c>
      <c r="F188" s="1">
        <f>F184+F187</f>
        <v>458615.7</v>
      </c>
      <c r="G188" s="1">
        <f>G184+G187</f>
        <v>4351.3</v>
      </c>
      <c r="H188" s="1">
        <f>H184+H187</f>
        <v>-1419.199999999999</v>
      </c>
      <c r="I188" s="1">
        <f t="shared" si="9"/>
        <v>-5770.499999999999</v>
      </c>
      <c r="J188" s="1">
        <f t="shared" si="11"/>
        <v>-32.61554018339344</v>
      </c>
      <c r="K188" s="1">
        <f t="shared" si="12"/>
        <v>-0.30945299081562166</v>
      </c>
      <c r="L188" s="1">
        <f t="shared" si="10"/>
        <v>-4339.199999999999</v>
      </c>
      <c r="M188" s="1">
        <f>H188/E188*100</f>
        <v>-48.60273972602736</v>
      </c>
    </row>
    <row r="189" spans="1:13" s="2" customFormat="1" ht="82.5" customHeight="1">
      <c r="A189" s="70" t="s">
        <v>21</v>
      </c>
      <c r="B189" s="70" t="s">
        <v>76</v>
      </c>
      <c r="C189" s="39" t="s">
        <v>110</v>
      </c>
      <c r="D189" s="19" t="s">
        <v>89</v>
      </c>
      <c r="E189" s="9"/>
      <c r="F189" s="9">
        <v>41137.1</v>
      </c>
      <c r="G189" s="9">
        <v>4560</v>
      </c>
      <c r="H189" s="9">
        <v>5722.9</v>
      </c>
      <c r="I189" s="9">
        <f t="shared" si="9"/>
        <v>1162.8999999999996</v>
      </c>
      <c r="J189" s="9">
        <f t="shared" si="11"/>
        <v>125.50219298245612</v>
      </c>
      <c r="K189" s="9">
        <f t="shared" si="12"/>
        <v>13.911773071023479</v>
      </c>
      <c r="L189" s="9">
        <f t="shared" si="10"/>
        <v>5722.9</v>
      </c>
      <c r="M189" s="9"/>
    </row>
    <row r="190" spans="1:13" s="2" customFormat="1" ht="31.5">
      <c r="A190" s="71"/>
      <c r="B190" s="71"/>
      <c r="C190" s="37" t="s">
        <v>94</v>
      </c>
      <c r="D190" s="19" t="s">
        <v>93</v>
      </c>
      <c r="E190" s="9">
        <v>59013.7</v>
      </c>
      <c r="F190" s="9">
        <v>340047.1</v>
      </c>
      <c r="G190" s="9">
        <v>57487.2</v>
      </c>
      <c r="H190" s="9">
        <v>31961.7</v>
      </c>
      <c r="I190" s="9">
        <f t="shared" si="9"/>
        <v>-25525.499999999996</v>
      </c>
      <c r="J190" s="9">
        <f t="shared" si="11"/>
        <v>55.59794180269695</v>
      </c>
      <c r="K190" s="9">
        <f t="shared" si="12"/>
        <v>9.399197934639055</v>
      </c>
      <c r="L190" s="9">
        <f t="shared" si="10"/>
        <v>-27051.999999999996</v>
      </c>
      <c r="M190" s="9">
        <f>H190/E190*100</f>
        <v>54.15979679294808</v>
      </c>
    </row>
    <row r="191" spans="1:13" s="2" customFormat="1" ht="15.75">
      <c r="A191" s="71"/>
      <c r="B191" s="71"/>
      <c r="C191" s="37" t="s">
        <v>3</v>
      </c>
      <c r="D191" s="19" t="s">
        <v>4</v>
      </c>
      <c r="E191" s="9">
        <v>457.8</v>
      </c>
      <c r="F191" s="9">
        <v>48414.4</v>
      </c>
      <c r="G191" s="9">
        <v>1414.4</v>
      </c>
      <c r="H191" s="9">
        <v>628.1</v>
      </c>
      <c r="I191" s="9">
        <f t="shared" si="9"/>
        <v>-786.3000000000001</v>
      </c>
      <c r="J191" s="9">
        <f t="shared" si="11"/>
        <v>44.407522624434385</v>
      </c>
      <c r="K191" s="9">
        <f t="shared" si="12"/>
        <v>1.2973412868898508</v>
      </c>
      <c r="L191" s="9">
        <f t="shared" si="10"/>
        <v>170.3</v>
      </c>
      <c r="M191" s="9">
        <f>H191/E191*100</f>
        <v>137.1996505024028</v>
      </c>
    </row>
    <row r="192" spans="1:13" s="2" customFormat="1" ht="15.75" hidden="1">
      <c r="A192" s="71"/>
      <c r="B192" s="71"/>
      <c r="C192" s="37" t="s">
        <v>114</v>
      </c>
      <c r="D192" s="19" t="s">
        <v>5</v>
      </c>
      <c r="E192" s="9"/>
      <c r="F192" s="9"/>
      <c r="G192" s="9"/>
      <c r="H192" s="9"/>
      <c r="I192" s="9">
        <f t="shared" si="9"/>
        <v>0</v>
      </c>
      <c r="J192" s="9"/>
      <c r="K192" s="9"/>
      <c r="L192" s="9">
        <f t="shared" si="10"/>
        <v>0</v>
      </c>
      <c r="M192" s="9"/>
    </row>
    <row r="193" spans="1:13" s="2" customFormat="1" ht="15.75" hidden="1">
      <c r="A193" s="71"/>
      <c r="B193" s="71"/>
      <c r="C193" s="37" t="s">
        <v>115</v>
      </c>
      <c r="D193" s="19" t="s">
        <v>30</v>
      </c>
      <c r="E193" s="9"/>
      <c r="F193" s="9"/>
      <c r="G193" s="9"/>
      <c r="H193" s="9"/>
      <c r="I193" s="9">
        <f t="shared" si="9"/>
        <v>0</v>
      </c>
      <c r="J193" s="9"/>
      <c r="K193" s="9"/>
      <c r="L193" s="9">
        <f t="shared" si="10"/>
        <v>0</v>
      </c>
      <c r="M193" s="9"/>
    </row>
    <row r="194" spans="1:13" s="2" customFormat="1" ht="31.5" hidden="1">
      <c r="A194" s="71"/>
      <c r="B194" s="71"/>
      <c r="C194" s="37" t="s">
        <v>117</v>
      </c>
      <c r="D194" s="20" t="s">
        <v>118</v>
      </c>
      <c r="E194" s="9"/>
      <c r="F194" s="9"/>
      <c r="G194" s="9"/>
      <c r="H194" s="9"/>
      <c r="I194" s="9">
        <f t="shared" si="9"/>
        <v>0</v>
      </c>
      <c r="J194" s="9"/>
      <c r="K194" s="9"/>
      <c r="L194" s="9">
        <f t="shared" si="10"/>
        <v>0</v>
      </c>
      <c r="M194" s="9"/>
    </row>
    <row r="195" spans="1:13" s="2" customFormat="1" ht="15" customHeight="1">
      <c r="A195" s="71"/>
      <c r="B195" s="71"/>
      <c r="C195" s="37" t="s">
        <v>119</v>
      </c>
      <c r="D195" s="19" t="s">
        <v>120</v>
      </c>
      <c r="E195" s="9"/>
      <c r="F195" s="9">
        <v>36.7</v>
      </c>
      <c r="G195" s="9"/>
      <c r="H195" s="9"/>
      <c r="I195" s="9">
        <f t="shared" si="9"/>
        <v>0</v>
      </c>
      <c r="J195" s="9"/>
      <c r="K195" s="9">
        <f>H195/F195*100</f>
        <v>0</v>
      </c>
      <c r="L195" s="9">
        <f t="shared" si="10"/>
        <v>0</v>
      </c>
      <c r="M195" s="9"/>
    </row>
    <row r="196" spans="1:13" s="2" customFormat="1" ht="15.75">
      <c r="A196" s="71"/>
      <c r="B196" s="71"/>
      <c r="C196" s="37" t="s">
        <v>121</v>
      </c>
      <c r="D196" s="19" t="s">
        <v>8</v>
      </c>
      <c r="E196" s="9">
        <v>26703.1</v>
      </c>
      <c r="F196" s="9">
        <v>179449.3</v>
      </c>
      <c r="G196" s="9"/>
      <c r="H196" s="9"/>
      <c r="I196" s="9">
        <f t="shared" si="9"/>
        <v>0</v>
      </c>
      <c r="J196" s="9"/>
      <c r="K196" s="9">
        <f>H196/F196*100</f>
        <v>0</v>
      </c>
      <c r="L196" s="9">
        <f t="shared" si="10"/>
        <v>-26703.1</v>
      </c>
      <c r="M196" s="9">
        <f>H196/E196*100</f>
        <v>0</v>
      </c>
    </row>
    <row r="197" spans="1:13" s="2" customFormat="1" ht="63.75" customHeight="1">
      <c r="A197" s="71"/>
      <c r="B197" s="71"/>
      <c r="C197" s="37" t="s">
        <v>97</v>
      </c>
      <c r="D197" s="62" t="s">
        <v>123</v>
      </c>
      <c r="E197" s="9">
        <v>4055.7</v>
      </c>
      <c r="F197" s="9"/>
      <c r="G197" s="9"/>
      <c r="H197" s="9"/>
      <c r="I197" s="9">
        <f t="shared" si="9"/>
        <v>0</v>
      </c>
      <c r="J197" s="9"/>
      <c r="K197" s="9"/>
      <c r="L197" s="9">
        <f t="shared" si="10"/>
        <v>-4055.7</v>
      </c>
      <c r="M197" s="9">
        <f>H197/E197*100</f>
        <v>0</v>
      </c>
    </row>
    <row r="198" spans="1:13" s="2" customFormat="1" ht="31.5">
      <c r="A198" s="71"/>
      <c r="B198" s="71"/>
      <c r="C198" s="37" t="s">
        <v>98</v>
      </c>
      <c r="D198" s="19" t="s">
        <v>122</v>
      </c>
      <c r="E198" s="9">
        <v>-4434.1</v>
      </c>
      <c r="F198" s="9"/>
      <c r="G198" s="9"/>
      <c r="H198" s="9"/>
      <c r="I198" s="9">
        <f t="shared" si="9"/>
        <v>0</v>
      </c>
      <c r="J198" s="9"/>
      <c r="K198" s="9"/>
      <c r="L198" s="9">
        <f t="shared" si="10"/>
        <v>4434.1</v>
      </c>
      <c r="M198" s="9">
        <f>H198/E198*100</f>
        <v>0</v>
      </c>
    </row>
    <row r="199" spans="1:13" s="2" customFormat="1" ht="15.75">
      <c r="A199" s="71"/>
      <c r="B199" s="71"/>
      <c r="C199" s="40"/>
      <c r="D199" s="29" t="s">
        <v>84</v>
      </c>
      <c r="E199" s="1">
        <f>SUM(E189:E198)</f>
        <v>85796.2</v>
      </c>
      <c r="F199" s="1">
        <f>SUM(F189:F198)</f>
        <v>609084.6</v>
      </c>
      <c r="G199" s="1">
        <f>SUM(G189:G198)</f>
        <v>63461.6</v>
      </c>
      <c r="H199" s="1">
        <f>SUM(H189:H198)</f>
        <v>38312.7</v>
      </c>
      <c r="I199" s="1">
        <f aca="true" t="shared" si="13" ref="I199:I262">H199-G199</f>
        <v>-25148.9</v>
      </c>
      <c r="J199" s="1">
        <f aca="true" t="shared" si="14" ref="J199:J258">H199/G199*100</f>
        <v>60.37146873069699</v>
      </c>
      <c r="K199" s="1">
        <f aca="true" t="shared" si="15" ref="K199:K258">H199/F199*100</f>
        <v>6.290209931428245</v>
      </c>
      <c r="L199" s="1">
        <f aca="true" t="shared" si="16" ref="L199:L262">H199-E199</f>
        <v>-47483.5</v>
      </c>
      <c r="M199" s="1">
        <f aca="true" t="shared" si="17" ref="M199:M259">H199/E199*100</f>
        <v>44.655474251773384</v>
      </c>
    </row>
    <row r="200" spans="1:13" ht="15.75">
      <c r="A200" s="71"/>
      <c r="B200" s="71"/>
      <c r="C200" s="37" t="s">
        <v>104</v>
      </c>
      <c r="D200" s="19" t="s">
        <v>105</v>
      </c>
      <c r="E200" s="9">
        <v>92645.8</v>
      </c>
      <c r="F200" s="55">
        <v>1248459.2</v>
      </c>
      <c r="G200" s="55">
        <v>150480</v>
      </c>
      <c r="H200" s="9">
        <v>140712.9</v>
      </c>
      <c r="I200" s="9">
        <f t="shared" si="13"/>
        <v>-9767.100000000006</v>
      </c>
      <c r="J200" s="9">
        <f t="shared" si="14"/>
        <v>93.50937001594896</v>
      </c>
      <c r="K200" s="9">
        <f t="shared" si="15"/>
        <v>11.270924992983351</v>
      </c>
      <c r="L200" s="9">
        <f t="shared" si="16"/>
        <v>48067.09999999999</v>
      </c>
      <c r="M200" s="9">
        <f t="shared" si="17"/>
        <v>151.8826541516183</v>
      </c>
    </row>
    <row r="201" spans="1:13" ht="15.75">
      <c r="A201" s="71"/>
      <c r="B201" s="71"/>
      <c r="C201" s="37" t="s">
        <v>3</v>
      </c>
      <c r="D201" s="19" t="s">
        <v>4</v>
      </c>
      <c r="E201" s="9">
        <v>2847.6</v>
      </c>
      <c r="F201" s="9">
        <v>12900</v>
      </c>
      <c r="G201" s="9">
        <v>2110</v>
      </c>
      <c r="H201" s="9">
        <v>2265.2</v>
      </c>
      <c r="I201" s="9">
        <f t="shared" si="13"/>
        <v>155.19999999999982</v>
      </c>
      <c r="J201" s="9">
        <f t="shared" si="14"/>
        <v>107.35545023696682</v>
      </c>
      <c r="K201" s="9">
        <f t="shared" si="15"/>
        <v>17.55968992248062</v>
      </c>
      <c r="L201" s="9">
        <f t="shared" si="16"/>
        <v>-582.4000000000001</v>
      </c>
      <c r="M201" s="9">
        <f t="shared" si="17"/>
        <v>79.54768928220255</v>
      </c>
    </row>
    <row r="202" spans="1:13" s="2" customFormat="1" ht="16.5" customHeight="1">
      <c r="A202" s="71"/>
      <c r="B202" s="71"/>
      <c r="C202" s="40"/>
      <c r="D202" s="29" t="s">
        <v>6</v>
      </c>
      <c r="E202" s="1">
        <f>SUM(E200:E201)</f>
        <v>95493.40000000001</v>
      </c>
      <c r="F202" s="1">
        <f>SUM(F200:F201)</f>
        <v>1261359.2</v>
      </c>
      <c r="G202" s="1">
        <f>SUM(G200:G201)</f>
        <v>152590</v>
      </c>
      <c r="H202" s="1">
        <f>SUM(H200:H201)</f>
        <v>142978.1</v>
      </c>
      <c r="I202" s="1">
        <f t="shared" si="13"/>
        <v>-9611.899999999994</v>
      </c>
      <c r="J202" s="1">
        <f t="shared" si="14"/>
        <v>93.70083229569434</v>
      </c>
      <c r="K202" s="1">
        <f t="shared" si="15"/>
        <v>11.335240588089421</v>
      </c>
      <c r="L202" s="1">
        <f t="shared" si="16"/>
        <v>47484.7</v>
      </c>
      <c r="M202" s="1">
        <f t="shared" si="17"/>
        <v>149.72563548894476</v>
      </c>
    </row>
    <row r="203" spans="1:13" s="2" customFormat="1" ht="18" customHeight="1">
      <c r="A203" s="72"/>
      <c r="B203" s="72"/>
      <c r="C203" s="40"/>
      <c r="D203" s="29" t="s">
        <v>10</v>
      </c>
      <c r="E203" s="1">
        <f>E199+E202</f>
        <v>181289.6</v>
      </c>
      <c r="F203" s="1">
        <f>F199+F202</f>
        <v>1870443.7999999998</v>
      </c>
      <c r="G203" s="1">
        <f>G199+G202</f>
        <v>216051.6</v>
      </c>
      <c r="H203" s="1">
        <f>H199+H202</f>
        <v>181290.8</v>
      </c>
      <c r="I203" s="1">
        <f t="shared" si="13"/>
        <v>-34760.80000000002</v>
      </c>
      <c r="J203" s="1">
        <f t="shared" si="14"/>
        <v>83.9108805489059</v>
      </c>
      <c r="K203" s="1">
        <f t="shared" si="15"/>
        <v>9.692394927877544</v>
      </c>
      <c r="L203" s="1">
        <f t="shared" si="16"/>
        <v>1.1999999999825377</v>
      </c>
      <c r="M203" s="1">
        <f t="shared" si="17"/>
        <v>100.00066192434645</v>
      </c>
    </row>
    <row r="204" spans="1:13" s="2" customFormat="1" ht="15.75">
      <c r="A204" s="70" t="s">
        <v>22</v>
      </c>
      <c r="B204" s="70" t="s">
        <v>77</v>
      </c>
      <c r="C204" s="37" t="s">
        <v>106</v>
      </c>
      <c r="D204" s="19" t="s">
        <v>40</v>
      </c>
      <c r="E204" s="9">
        <v>10</v>
      </c>
      <c r="F204" s="9">
        <v>215</v>
      </c>
      <c r="G204" s="9">
        <v>10</v>
      </c>
      <c r="H204" s="9"/>
      <c r="I204" s="9">
        <f t="shared" si="13"/>
        <v>-10</v>
      </c>
      <c r="J204" s="9">
        <f t="shared" si="14"/>
        <v>0</v>
      </c>
      <c r="K204" s="9">
        <f t="shared" si="15"/>
        <v>0</v>
      </c>
      <c r="L204" s="9">
        <f t="shared" si="16"/>
        <v>-10</v>
      </c>
      <c r="M204" s="9">
        <f t="shared" si="17"/>
        <v>0</v>
      </c>
    </row>
    <row r="205" spans="1:13" s="2" customFormat="1" ht="78.75">
      <c r="A205" s="71"/>
      <c r="B205" s="71"/>
      <c r="C205" s="39" t="s">
        <v>113</v>
      </c>
      <c r="D205" s="19" t="s">
        <v>90</v>
      </c>
      <c r="E205" s="9">
        <v>15588.9</v>
      </c>
      <c r="F205" s="9">
        <v>69376.9</v>
      </c>
      <c r="G205" s="9">
        <v>11400</v>
      </c>
      <c r="H205" s="9">
        <v>13082</v>
      </c>
      <c r="I205" s="9">
        <f t="shared" si="13"/>
        <v>1682</v>
      </c>
      <c r="J205" s="9">
        <f t="shared" si="14"/>
        <v>114.75438596491227</v>
      </c>
      <c r="K205" s="9">
        <f t="shared" si="15"/>
        <v>18.856420508843723</v>
      </c>
      <c r="L205" s="9">
        <f t="shared" si="16"/>
        <v>-2506.8999999999996</v>
      </c>
      <c r="M205" s="9">
        <f t="shared" si="17"/>
        <v>83.91868573151409</v>
      </c>
    </row>
    <row r="206" spans="1:13" s="2" customFormat="1" ht="31.5" hidden="1">
      <c r="A206" s="71"/>
      <c r="B206" s="71"/>
      <c r="C206" s="37" t="s">
        <v>94</v>
      </c>
      <c r="D206" s="20" t="s">
        <v>93</v>
      </c>
      <c r="E206" s="9"/>
      <c r="F206" s="1"/>
      <c r="G206" s="1"/>
      <c r="H206" s="9"/>
      <c r="I206" s="9">
        <f t="shared" si="13"/>
        <v>0</v>
      </c>
      <c r="J206" s="9"/>
      <c r="K206" s="9"/>
      <c r="L206" s="9">
        <f t="shared" si="16"/>
        <v>0</v>
      </c>
      <c r="M206" s="9"/>
    </row>
    <row r="207" spans="1:13" s="2" customFormat="1" ht="15.75">
      <c r="A207" s="71"/>
      <c r="B207" s="71"/>
      <c r="C207" s="37" t="s">
        <v>3</v>
      </c>
      <c r="D207" s="19" t="s">
        <v>4</v>
      </c>
      <c r="E207" s="9">
        <v>15.3</v>
      </c>
      <c r="F207" s="9"/>
      <c r="G207" s="9"/>
      <c r="H207" s="9">
        <v>0.3</v>
      </c>
      <c r="I207" s="9">
        <f t="shared" si="13"/>
        <v>0.3</v>
      </c>
      <c r="J207" s="9"/>
      <c r="K207" s="9"/>
      <c r="L207" s="9">
        <f t="shared" si="16"/>
        <v>-15</v>
      </c>
      <c r="M207" s="9">
        <f t="shared" si="17"/>
        <v>1.9607843137254901</v>
      </c>
    </row>
    <row r="208" spans="1:13" s="2" customFormat="1" ht="15.75">
      <c r="A208" s="71"/>
      <c r="B208" s="71"/>
      <c r="C208" s="37" t="s">
        <v>114</v>
      </c>
      <c r="D208" s="19" t="s">
        <v>5</v>
      </c>
      <c r="E208" s="9"/>
      <c r="F208" s="1"/>
      <c r="G208" s="1"/>
      <c r="H208" s="9">
        <v>2.2</v>
      </c>
      <c r="I208" s="9">
        <f t="shared" si="13"/>
        <v>2.2</v>
      </c>
      <c r="J208" s="9"/>
      <c r="K208" s="9"/>
      <c r="L208" s="9">
        <f t="shared" si="16"/>
        <v>2.2</v>
      </c>
      <c r="M208" s="9"/>
    </row>
    <row r="209" spans="1:13" s="2" customFormat="1" ht="15.75">
      <c r="A209" s="71"/>
      <c r="B209" s="71"/>
      <c r="C209" s="37" t="s">
        <v>115</v>
      </c>
      <c r="D209" s="19" t="s">
        <v>30</v>
      </c>
      <c r="E209" s="9">
        <v>3777.8</v>
      </c>
      <c r="F209" s="9">
        <v>47269.8</v>
      </c>
      <c r="G209" s="9">
        <v>4000</v>
      </c>
      <c r="H209" s="9">
        <v>6464.9</v>
      </c>
      <c r="I209" s="9">
        <f t="shared" si="13"/>
        <v>2464.8999999999996</v>
      </c>
      <c r="J209" s="9">
        <f t="shared" si="14"/>
        <v>161.62249999999997</v>
      </c>
      <c r="K209" s="9">
        <f t="shared" si="15"/>
        <v>13.676596896961696</v>
      </c>
      <c r="L209" s="9">
        <f t="shared" si="16"/>
        <v>2687.0999999999995</v>
      </c>
      <c r="M209" s="9">
        <f t="shared" si="17"/>
        <v>171.1286992429456</v>
      </c>
    </row>
    <row r="210" spans="1:13" s="2" customFormat="1" ht="31.5" hidden="1">
      <c r="A210" s="71"/>
      <c r="B210" s="71"/>
      <c r="C210" s="37" t="s">
        <v>117</v>
      </c>
      <c r="D210" s="20" t="s">
        <v>118</v>
      </c>
      <c r="E210" s="9"/>
      <c r="F210" s="9"/>
      <c r="G210" s="9"/>
      <c r="H210" s="9"/>
      <c r="I210" s="9">
        <f t="shared" si="13"/>
        <v>0</v>
      </c>
      <c r="J210" s="9"/>
      <c r="K210" s="9"/>
      <c r="L210" s="9">
        <f t="shared" si="16"/>
        <v>0</v>
      </c>
      <c r="M210" s="9"/>
    </row>
    <row r="211" spans="1:13" s="2" customFormat="1" ht="31.5" hidden="1">
      <c r="A211" s="71"/>
      <c r="B211" s="71"/>
      <c r="C211" s="37" t="s">
        <v>119</v>
      </c>
      <c r="D211" s="19" t="s">
        <v>120</v>
      </c>
      <c r="E211" s="9"/>
      <c r="F211" s="9"/>
      <c r="G211" s="9"/>
      <c r="H211" s="9"/>
      <c r="I211" s="9">
        <f t="shared" si="13"/>
        <v>0</v>
      </c>
      <c r="J211" s="9"/>
      <c r="K211" s="9"/>
      <c r="L211" s="9">
        <f t="shared" si="16"/>
        <v>0</v>
      </c>
      <c r="M211" s="9"/>
    </row>
    <row r="212" spans="1:13" s="2" customFormat="1" ht="78.75" hidden="1">
      <c r="A212" s="71"/>
      <c r="B212" s="71"/>
      <c r="C212" s="37" t="s">
        <v>97</v>
      </c>
      <c r="D212" s="62" t="s">
        <v>123</v>
      </c>
      <c r="E212" s="9"/>
      <c r="F212" s="9"/>
      <c r="G212" s="9"/>
      <c r="H212" s="9"/>
      <c r="I212" s="9">
        <f t="shared" si="13"/>
        <v>0</v>
      </c>
      <c r="J212" s="9"/>
      <c r="K212" s="9"/>
      <c r="L212" s="9">
        <f t="shared" si="16"/>
        <v>0</v>
      </c>
      <c r="M212" s="9"/>
    </row>
    <row r="213" spans="1:13" s="2" customFormat="1" ht="31.5">
      <c r="A213" s="71"/>
      <c r="B213" s="71"/>
      <c r="C213" s="37" t="s">
        <v>98</v>
      </c>
      <c r="D213" s="19" t="s">
        <v>122</v>
      </c>
      <c r="E213" s="9"/>
      <c r="F213" s="9"/>
      <c r="G213" s="9"/>
      <c r="H213" s="9">
        <v>-0.2</v>
      </c>
      <c r="I213" s="9">
        <f t="shared" si="13"/>
        <v>-0.2</v>
      </c>
      <c r="J213" s="9"/>
      <c r="K213" s="9"/>
      <c r="L213" s="9">
        <f t="shared" si="16"/>
        <v>-0.2</v>
      </c>
      <c r="M213" s="9"/>
    </row>
    <row r="214" spans="1:13" s="2" customFormat="1" ht="15.75">
      <c r="A214" s="71"/>
      <c r="B214" s="71"/>
      <c r="C214" s="40"/>
      <c r="D214" s="29" t="s">
        <v>84</v>
      </c>
      <c r="E214" s="1">
        <f>SUM(E204:E213)</f>
        <v>19392</v>
      </c>
      <c r="F214" s="1">
        <f>SUM(F204:F213)</f>
        <v>116861.7</v>
      </c>
      <c r="G214" s="1">
        <f>SUM(G204:G213)</f>
        <v>15410</v>
      </c>
      <c r="H214" s="1">
        <f>SUM(H204:H213)</f>
        <v>19549.2</v>
      </c>
      <c r="I214" s="1">
        <f t="shared" si="13"/>
        <v>4139.200000000001</v>
      </c>
      <c r="J214" s="1">
        <f t="shared" si="14"/>
        <v>126.86048020765736</v>
      </c>
      <c r="K214" s="1">
        <f t="shared" si="15"/>
        <v>16.728491883996213</v>
      </c>
      <c r="L214" s="1">
        <f t="shared" si="16"/>
        <v>157.20000000000073</v>
      </c>
      <c r="M214" s="1">
        <f t="shared" si="17"/>
        <v>100.81064356435645</v>
      </c>
    </row>
    <row r="215" spans="1:13" ht="15.75">
      <c r="A215" s="71"/>
      <c r="B215" s="71"/>
      <c r="C215" s="37" t="s">
        <v>23</v>
      </c>
      <c r="D215" s="19" t="s">
        <v>24</v>
      </c>
      <c r="E215" s="9">
        <v>947042</v>
      </c>
      <c r="F215" s="14">
        <v>7472582.1</v>
      </c>
      <c r="G215" s="14">
        <v>1003930.5</v>
      </c>
      <c r="H215" s="9">
        <v>981236.5</v>
      </c>
      <c r="I215" s="9">
        <f t="shared" si="13"/>
        <v>-22694</v>
      </c>
      <c r="J215" s="9">
        <f t="shared" si="14"/>
        <v>97.73948495438678</v>
      </c>
      <c r="K215" s="9">
        <f t="shared" si="15"/>
        <v>13.131157167212656</v>
      </c>
      <c r="L215" s="9">
        <f t="shared" si="16"/>
        <v>34194.5</v>
      </c>
      <c r="M215" s="9">
        <f t="shared" si="17"/>
        <v>103.61066351861903</v>
      </c>
    </row>
    <row r="216" spans="1:13" ht="17.25" customHeight="1">
      <c r="A216" s="71"/>
      <c r="B216" s="71"/>
      <c r="C216" s="37" t="s">
        <v>47</v>
      </c>
      <c r="D216" s="19" t="s">
        <v>88</v>
      </c>
      <c r="E216" s="9">
        <v>127381.4</v>
      </c>
      <c r="F216" s="9">
        <v>587942.7</v>
      </c>
      <c r="G216" s="9">
        <v>128313.2</v>
      </c>
      <c r="H216" s="9">
        <v>120486.5</v>
      </c>
      <c r="I216" s="9">
        <f t="shared" si="13"/>
        <v>-7826.699999999997</v>
      </c>
      <c r="J216" s="9">
        <f t="shared" si="14"/>
        <v>93.90031578980184</v>
      </c>
      <c r="K216" s="9">
        <f t="shared" si="15"/>
        <v>20.492898372579507</v>
      </c>
      <c r="L216" s="9">
        <f t="shared" si="16"/>
        <v>-6894.899999999994</v>
      </c>
      <c r="M216" s="9">
        <f t="shared" si="17"/>
        <v>94.58720032909044</v>
      </c>
    </row>
    <row r="217" spans="1:13" ht="15.75">
      <c r="A217" s="71"/>
      <c r="B217" s="71"/>
      <c r="C217" s="37" t="s">
        <v>48</v>
      </c>
      <c r="D217" s="19" t="s">
        <v>26</v>
      </c>
      <c r="E217" s="9">
        <v>36.9</v>
      </c>
      <c r="F217" s="9">
        <v>2357.6</v>
      </c>
      <c r="G217" s="9">
        <v>100</v>
      </c>
      <c r="H217" s="9">
        <v>345.2</v>
      </c>
      <c r="I217" s="9">
        <f t="shared" si="13"/>
        <v>245.2</v>
      </c>
      <c r="J217" s="9">
        <f t="shared" si="14"/>
        <v>345.2</v>
      </c>
      <c r="K217" s="9">
        <f t="shared" si="15"/>
        <v>14.642008822531388</v>
      </c>
      <c r="L217" s="9">
        <f t="shared" si="16"/>
        <v>308.3</v>
      </c>
      <c r="M217" s="9">
        <f t="shared" si="17"/>
        <v>935.5013550135501</v>
      </c>
    </row>
    <row r="218" spans="1:13" ht="31.5">
      <c r="A218" s="71"/>
      <c r="B218" s="71"/>
      <c r="C218" s="37" t="s">
        <v>102</v>
      </c>
      <c r="D218" s="19" t="s">
        <v>103</v>
      </c>
      <c r="E218" s="9">
        <v>3072.6</v>
      </c>
      <c r="F218" s="9">
        <v>23881.8</v>
      </c>
      <c r="G218" s="9">
        <v>3052.9</v>
      </c>
      <c r="H218" s="9">
        <v>3760.7</v>
      </c>
      <c r="I218" s="9">
        <f t="shared" si="13"/>
        <v>707.7999999999997</v>
      </c>
      <c r="J218" s="9">
        <f t="shared" si="14"/>
        <v>123.1845130859183</v>
      </c>
      <c r="K218" s="9">
        <f t="shared" si="15"/>
        <v>15.747137987923859</v>
      </c>
      <c r="L218" s="9">
        <f t="shared" si="16"/>
        <v>688.0999999999999</v>
      </c>
      <c r="M218" s="9">
        <f t="shared" si="17"/>
        <v>122.39471457397644</v>
      </c>
    </row>
    <row r="219" spans="1:13" ht="15.75">
      <c r="A219" s="71"/>
      <c r="B219" s="71"/>
      <c r="C219" s="37" t="s">
        <v>3</v>
      </c>
      <c r="D219" s="19" t="s">
        <v>4</v>
      </c>
      <c r="E219" s="9">
        <v>2989.5</v>
      </c>
      <c r="F219" s="9">
        <v>25075</v>
      </c>
      <c r="G219" s="9">
        <v>3403.9</v>
      </c>
      <c r="H219" s="9">
        <v>3919.7</v>
      </c>
      <c r="I219" s="9">
        <f t="shared" si="13"/>
        <v>515.7999999999997</v>
      </c>
      <c r="J219" s="9">
        <f t="shared" si="14"/>
        <v>115.15320661594053</v>
      </c>
      <c r="K219" s="9">
        <f t="shared" si="15"/>
        <v>15.631904287138584</v>
      </c>
      <c r="L219" s="9">
        <f t="shared" si="16"/>
        <v>930.1999999999998</v>
      </c>
      <c r="M219" s="9">
        <f t="shared" si="17"/>
        <v>131.11557116574676</v>
      </c>
    </row>
    <row r="220" spans="1:13" s="2" customFormat="1" ht="15.75">
      <c r="A220" s="71"/>
      <c r="B220" s="71"/>
      <c r="C220" s="43"/>
      <c r="D220" s="29" t="s">
        <v>6</v>
      </c>
      <c r="E220" s="1">
        <f>SUM(E215:E219)</f>
        <v>1080522.4</v>
      </c>
      <c r="F220" s="1">
        <f>SUM(F215:F219)</f>
        <v>8111839.199999999</v>
      </c>
      <c r="G220" s="1">
        <f>SUM(G215:G219)</f>
        <v>1138800.4999999998</v>
      </c>
      <c r="H220" s="1">
        <f>SUM(H215:H219)</f>
        <v>1109748.5999999999</v>
      </c>
      <c r="I220" s="1">
        <f t="shared" si="13"/>
        <v>-29051.899999999907</v>
      </c>
      <c r="J220" s="1">
        <f t="shared" si="14"/>
        <v>97.44890347343544</v>
      </c>
      <c r="K220" s="1">
        <f t="shared" si="15"/>
        <v>13.680604023807572</v>
      </c>
      <c r="L220" s="1">
        <f t="shared" si="16"/>
        <v>29226.199999999953</v>
      </c>
      <c r="M220" s="1">
        <f t="shared" si="17"/>
        <v>102.70482129755014</v>
      </c>
    </row>
    <row r="221" spans="1:13" s="2" customFormat="1" ht="15.75">
      <c r="A221" s="72"/>
      <c r="B221" s="72"/>
      <c r="C221" s="40"/>
      <c r="D221" s="29" t="s">
        <v>10</v>
      </c>
      <c r="E221" s="1">
        <f>E214+E220</f>
        <v>1099914.4</v>
      </c>
      <c r="F221" s="1">
        <f>F214+F220</f>
        <v>8228700.899999999</v>
      </c>
      <c r="G221" s="1">
        <f>G214+G220</f>
        <v>1154210.4999999998</v>
      </c>
      <c r="H221" s="1">
        <f>H214+H220</f>
        <v>1129297.7999999998</v>
      </c>
      <c r="I221" s="1">
        <f t="shared" si="13"/>
        <v>-24912.699999999953</v>
      </c>
      <c r="J221" s="1">
        <f t="shared" si="14"/>
        <v>97.84158089014092</v>
      </c>
      <c r="K221" s="1">
        <f t="shared" si="15"/>
        <v>13.723889271513077</v>
      </c>
      <c r="L221" s="1">
        <f t="shared" si="16"/>
        <v>29383.399999999907</v>
      </c>
      <c r="M221" s="1">
        <f t="shared" si="17"/>
        <v>102.67142606733759</v>
      </c>
    </row>
    <row r="222" spans="1:13" s="2" customFormat="1" ht="31.5">
      <c r="A222" s="79">
        <v>955</v>
      </c>
      <c r="B222" s="70" t="s">
        <v>78</v>
      </c>
      <c r="C222" s="37" t="s">
        <v>94</v>
      </c>
      <c r="D222" s="19" t="s">
        <v>93</v>
      </c>
      <c r="E222" s="9">
        <v>10.1</v>
      </c>
      <c r="F222" s="1"/>
      <c r="G222" s="1"/>
      <c r="H222" s="9">
        <v>24.6</v>
      </c>
      <c r="I222" s="9">
        <f t="shared" si="13"/>
        <v>24.6</v>
      </c>
      <c r="J222" s="9"/>
      <c r="K222" s="9"/>
      <c r="L222" s="9">
        <f t="shared" si="16"/>
        <v>14.500000000000002</v>
      </c>
      <c r="M222" s="9">
        <f t="shared" si="17"/>
        <v>243.56435643564362</v>
      </c>
    </row>
    <row r="223" spans="1:13" s="2" customFormat="1" ht="15.75" hidden="1">
      <c r="A223" s="80"/>
      <c r="B223" s="71"/>
      <c r="C223" s="37" t="s">
        <v>3</v>
      </c>
      <c r="D223" s="19" t="s">
        <v>4</v>
      </c>
      <c r="E223" s="9"/>
      <c r="F223" s="9"/>
      <c r="G223" s="9"/>
      <c r="H223" s="9"/>
      <c r="I223" s="9">
        <f t="shared" si="13"/>
        <v>0</v>
      </c>
      <c r="J223" s="9"/>
      <c r="K223" s="9"/>
      <c r="L223" s="9">
        <f t="shared" si="16"/>
        <v>0</v>
      </c>
      <c r="M223" s="9"/>
    </row>
    <row r="224" spans="1:13" s="2" customFormat="1" ht="15.75" hidden="1">
      <c r="A224" s="80"/>
      <c r="B224" s="71"/>
      <c r="C224" s="37" t="s">
        <v>114</v>
      </c>
      <c r="D224" s="19" t="s">
        <v>5</v>
      </c>
      <c r="E224" s="9"/>
      <c r="F224" s="56"/>
      <c r="G224" s="56"/>
      <c r="H224" s="9"/>
      <c r="I224" s="9">
        <f t="shared" si="13"/>
        <v>0</v>
      </c>
      <c r="J224" s="9"/>
      <c r="K224" s="9"/>
      <c r="L224" s="9">
        <f t="shared" si="16"/>
        <v>0</v>
      </c>
      <c r="M224" s="9"/>
    </row>
    <row r="225" spans="1:13" s="2" customFormat="1" ht="15.75" hidden="1">
      <c r="A225" s="80"/>
      <c r="B225" s="71"/>
      <c r="C225" s="37" t="s">
        <v>115</v>
      </c>
      <c r="D225" s="19" t="s">
        <v>30</v>
      </c>
      <c r="E225" s="9"/>
      <c r="F225" s="9"/>
      <c r="G225" s="9"/>
      <c r="H225" s="9"/>
      <c r="I225" s="9">
        <f t="shared" si="13"/>
        <v>0</v>
      </c>
      <c r="J225" s="9"/>
      <c r="K225" s="9"/>
      <c r="L225" s="9">
        <f t="shared" si="16"/>
        <v>0</v>
      </c>
      <c r="M225" s="9"/>
    </row>
    <row r="226" spans="1:13" ht="31.5" hidden="1">
      <c r="A226" s="80"/>
      <c r="B226" s="71"/>
      <c r="C226" s="37" t="s">
        <v>117</v>
      </c>
      <c r="D226" s="20" t="s">
        <v>118</v>
      </c>
      <c r="E226" s="13"/>
      <c r="F226" s="13"/>
      <c r="G226" s="13"/>
      <c r="H226" s="13"/>
      <c r="I226" s="13">
        <f t="shared" si="13"/>
        <v>0</v>
      </c>
      <c r="J226" s="13"/>
      <c r="K226" s="13"/>
      <c r="L226" s="13">
        <f t="shared" si="16"/>
        <v>0</v>
      </c>
      <c r="M226" s="13"/>
    </row>
    <row r="227" spans="1:13" ht="16.5" customHeight="1">
      <c r="A227" s="80"/>
      <c r="B227" s="71"/>
      <c r="C227" s="37" t="s">
        <v>119</v>
      </c>
      <c r="D227" s="19" t="s">
        <v>120</v>
      </c>
      <c r="E227" s="9">
        <v>34506.3</v>
      </c>
      <c r="F227" s="9">
        <v>152186.2</v>
      </c>
      <c r="G227" s="9">
        <v>483.4</v>
      </c>
      <c r="H227" s="13">
        <v>483.5</v>
      </c>
      <c r="I227" s="13">
        <f t="shared" si="13"/>
        <v>0.10000000000002274</v>
      </c>
      <c r="J227" s="13">
        <f t="shared" si="14"/>
        <v>100.02068680182043</v>
      </c>
      <c r="K227" s="13">
        <f t="shared" si="15"/>
        <v>0.3177029191871536</v>
      </c>
      <c r="L227" s="13">
        <f t="shared" si="16"/>
        <v>-34022.8</v>
      </c>
      <c r="M227" s="13">
        <f t="shared" si="17"/>
        <v>1.4011934052622272</v>
      </c>
    </row>
    <row r="228" spans="1:13" ht="15.75" hidden="1">
      <c r="A228" s="80"/>
      <c r="B228" s="71"/>
      <c r="C228" s="37" t="s">
        <v>121</v>
      </c>
      <c r="D228" s="19" t="s">
        <v>8</v>
      </c>
      <c r="E228" s="13"/>
      <c r="F228" s="28"/>
      <c r="G228" s="28"/>
      <c r="H228" s="13"/>
      <c r="I228" s="13">
        <f t="shared" si="13"/>
        <v>0</v>
      </c>
      <c r="J228" s="13"/>
      <c r="K228" s="13"/>
      <c r="L228" s="13">
        <f t="shared" si="16"/>
        <v>0</v>
      </c>
      <c r="M228" s="13"/>
    </row>
    <row r="229" spans="1:13" ht="31.5" hidden="1">
      <c r="A229" s="80"/>
      <c r="B229" s="71"/>
      <c r="C229" s="37" t="s">
        <v>98</v>
      </c>
      <c r="D229" s="19" t="s">
        <v>122</v>
      </c>
      <c r="E229" s="13"/>
      <c r="F229" s="13"/>
      <c r="G229" s="13"/>
      <c r="H229" s="13"/>
      <c r="I229" s="13">
        <f t="shared" si="13"/>
        <v>0</v>
      </c>
      <c r="J229" s="13"/>
      <c r="K229" s="13"/>
      <c r="L229" s="13">
        <f t="shared" si="16"/>
        <v>0</v>
      </c>
      <c r="M229" s="13"/>
    </row>
    <row r="230" spans="1:13" s="2" customFormat="1" ht="15.75">
      <c r="A230" s="80"/>
      <c r="B230" s="71"/>
      <c r="C230" s="40"/>
      <c r="D230" s="29" t="s">
        <v>84</v>
      </c>
      <c r="E230" s="3">
        <f>SUM(E222:E229)</f>
        <v>34516.4</v>
      </c>
      <c r="F230" s="3">
        <f>SUM(F222:F229)</f>
        <v>152186.2</v>
      </c>
      <c r="G230" s="3">
        <f>SUM(G222:G229)</f>
        <v>483.4</v>
      </c>
      <c r="H230" s="3">
        <f>SUM(H222:H229)</f>
        <v>508.1</v>
      </c>
      <c r="I230" s="3">
        <f t="shared" si="13"/>
        <v>24.700000000000045</v>
      </c>
      <c r="J230" s="3">
        <f t="shared" si="14"/>
        <v>105.10964004964833</v>
      </c>
      <c r="K230" s="3">
        <f t="shared" si="15"/>
        <v>0.33386732831229116</v>
      </c>
      <c r="L230" s="3">
        <f t="shared" si="16"/>
        <v>-34008.3</v>
      </c>
      <c r="M230" s="3">
        <f t="shared" si="17"/>
        <v>1.4720538642500376</v>
      </c>
    </row>
    <row r="231" spans="1:13" ht="15.75">
      <c r="A231" s="80"/>
      <c r="B231" s="71"/>
      <c r="C231" s="37" t="s">
        <v>3</v>
      </c>
      <c r="D231" s="19" t="s">
        <v>4</v>
      </c>
      <c r="E231" s="13"/>
      <c r="F231" s="13"/>
      <c r="G231" s="13"/>
      <c r="H231" s="13"/>
      <c r="I231" s="13">
        <f t="shared" si="13"/>
        <v>0</v>
      </c>
      <c r="J231" s="13"/>
      <c r="K231" s="13"/>
      <c r="L231" s="13">
        <f t="shared" si="16"/>
        <v>0</v>
      </c>
      <c r="M231" s="13"/>
    </row>
    <row r="232" spans="1:13" ht="15.75">
      <c r="A232" s="80"/>
      <c r="B232" s="71"/>
      <c r="C232" s="37"/>
      <c r="D232" s="29" t="s">
        <v>6</v>
      </c>
      <c r="E232" s="3">
        <f>SUM(E231)</f>
        <v>0</v>
      </c>
      <c r="F232" s="3">
        <f>SUM(F231)</f>
        <v>0</v>
      </c>
      <c r="G232" s="3">
        <f>SUM(G231)</f>
        <v>0</v>
      </c>
      <c r="H232" s="3">
        <f>SUM(H231)</f>
        <v>0</v>
      </c>
      <c r="I232" s="3">
        <f t="shared" si="13"/>
        <v>0</v>
      </c>
      <c r="J232" s="3"/>
      <c r="K232" s="3"/>
      <c r="L232" s="3">
        <f t="shared" si="16"/>
        <v>0</v>
      </c>
      <c r="M232" s="3"/>
    </row>
    <row r="233" spans="1:13" s="2" customFormat="1" ht="15.75">
      <c r="A233" s="81"/>
      <c r="B233" s="72"/>
      <c r="C233" s="38"/>
      <c r="D233" s="29" t="s">
        <v>10</v>
      </c>
      <c r="E233" s="3">
        <f>E230+E232</f>
        <v>34516.4</v>
      </c>
      <c r="F233" s="3">
        <f>F230+F232</f>
        <v>152186.2</v>
      </c>
      <c r="G233" s="3">
        <f>G230+G232</f>
        <v>483.4</v>
      </c>
      <c r="H233" s="3">
        <f>H230+H232</f>
        <v>508.1</v>
      </c>
      <c r="I233" s="3">
        <f t="shared" si="13"/>
        <v>24.700000000000045</v>
      </c>
      <c r="J233" s="3">
        <f t="shared" si="14"/>
        <v>105.10964004964833</v>
      </c>
      <c r="K233" s="3">
        <f t="shared" si="15"/>
        <v>0.33386732831229116</v>
      </c>
      <c r="L233" s="3">
        <f t="shared" si="16"/>
        <v>-34008.3</v>
      </c>
      <c r="M233" s="3">
        <f t="shared" si="17"/>
        <v>1.4720538642500376</v>
      </c>
    </row>
    <row r="234" spans="1:13" s="2" customFormat="1" ht="31.5">
      <c r="A234" s="70" t="s">
        <v>25</v>
      </c>
      <c r="B234" s="70" t="s">
        <v>79</v>
      </c>
      <c r="C234" s="37" t="s">
        <v>94</v>
      </c>
      <c r="D234" s="19" t="s">
        <v>93</v>
      </c>
      <c r="E234" s="13">
        <v>56.5</v>
      </c>
      <c r="F234" s="13">
        <v>200</v>
      </c>
      <c r="G234" s="13">
        <v>4</v>
      </c>
      <c r="H234" s="13">
        <v>109.1</v>
      </c>
      <c r="I234" s="13">
        <f t="shared" si="13"/>
        <v>105.1</v>
      </c>
      <c r="J234" s="13">
        <f t="shared" si="14"/>
        <v>2727.5</v>
      </c>
      <c r="K234" s="13">
        <f t="shared" si="15"/>
        <v>54.55</v>
      </c>
      <c r="L234" s="13">
        <f t="shared" si="16"/>
        <v>52.599999999999994</v>
      </c>
      <c r="M234" s="13">
        <f t="shared" si="17"/>
        <v>193.09734513274336</v>
      </c>
    </row>
    <row r="235" spans="1:13" s="2" customFormat="1" ht="15.75" hidden="1">
      <c r="A235" s="71"/>
      <c r="B235" s="71"/>
      <c r="C235" s="37" t="s">
        <v>95</v>
      </c>
      <c r="D235" s="19" t="s">
        <v>96</v>
      </c>
      <c r="E235" s="13"/>
      <c r="F235" s="13"/>
      <c r="G235" s="13"/>
      <c r="H235" s="28"/>
      <c r="I235" s="28">
        <f t="shared" si="13"/>
        <v>0</v>
      </c>
      <c r="J235" s="28"/>
      <c r="K235" s="28"/>
      <c r="L235" s="28">
        <f t="shared" si="16"/>
        <v>0</v>
      </c>
      <c r="M235" s="28"/>
    </row>
    <row r="236" spans="1:13" ht="15.75" hidden="1">
      <c r="A236" s="71"/>
      <c r="B236" s="71"/>
      <c r="C236" s="37" t="s">
        <v>3</v>
      </c>
      <c r="D236" s="19" t="s">
        <v>4</v>
      </c>
      <c r="E236" s="9"/>
      <c r="F236" s="9"/>
      <c r="G236" s="9"/>
      <c r="H236" s="9"/>
      <c r="I236" s="9">
        <f t="shared" si="13"/>
        <v>0</v>
      </c>
      <c r="J236" s="9"/>
      <c r="K236" s="9"/>
      <c r="L236" s="9">
        <f t="shared" si="16"/>
        <v>0</v>
      </c>
      <c r="M236" s="9"/>
    </row>
    <row r="237" spans="1:13" ht="15.75" hidden="1">
      <c r="A237" s="71"/>
      <c r="B237" s="71"/>
      <c r="C237" s="37" t="s">
        <v>114</v>
      </c>
      <c r="D237" s="19" t="s">
        <v>5</v>
      </c>
      <c r="E237" s="9"/>
      <c r="F237" s="9"/>
      <c r="G237" s="9"/>
      <c r="H237" s="9"/>
      <c r="I237" s="9">
        <f t="shared" si="13"/>
        <v>0</v>
      </c>
      <c r="J237" s="9"/>
      <c r="K237" s="9"/>
      <c r="L237" s="9">
        <f t="shared" si="16"/>
        <v>0</v>
      </c>
      <c r="M237" s="9"/>
    </row>
    <row r="238" spans="1:13" ht="15.75" hidden="1">
      <c r="A238" s="71"/>
      <c r="B238" s="71"/>
      <c r="C238" s="37" t="s">
        <v>115</v>
      </c>
      <c r="D238" s="19" t="s">
        <v>30</v>
      </c>
      <c r="E238" s="9"/>
      <c r="F238" s="9"/>
      <c r="G238" s="9"/>
      <c r="H238" s="9"/>
      <c r="I238" s="9">
        <f t="shared" si="13"/>
        <v>0</v>
      </c>
      <c r="J238" s="9"/>
      <c r="K238" s="9"/>
      <c r="L238" s="9">
        <f t="shared" si="16"/>
        <v>0</v>
      </c>
      <c r="M238" s="9"/>
    </row>
    <row r="239" spans="1:13" ht="14.25" customHeight="1">
      <c r="A239" s="71"/>
      <c r="B239" s="71"/>
      <c r="C239" s="37" t="s">
        <v>119</v>
      </c>
      <c r="D239" s="19" t="s">
        <v>120</v>
      </c>
      <c r="E239" s="9">
        <v>52.9</v>
      </c>
      <c r="F239" s="9">
        <v>846.5</v>
      </c>
      <c r="G239" s="9">
        <v>15</v>
      </c>
      <c r="H239" s="9">
        <v>15</v>
      </c>
      <c r="I239" s="9">
        <f t="shared" si="13"/>
        <v>0</v>
      </c>
      <c r="J239" s="9">
        <f t="shared" si="14"/>
        <v>100</v>
      </c>
      <c r="K239" s="9">
        <f t="shared" si="15"/>
        <v>1.7720023626698171</v>
      </c>
      <c r="L239" s="9">
        <f t="shared" si="16"/>
        <v>-37.9</v>
      </c>
      <c r="M239" s="9">
        <f t="shared" si="17"/>
        <v>28.35538752362949</v>
      </c>
    </row>
    <row r="240" spans="1:13" ht="15.75" hidden="1">
      <c r="A240" s="71"/>
      <c r="B240" s="71"/>
      <c r="C240" s="37" t="s">
        <v>121</v>
      </c>
      <c r="D240" s="19" t="s">
        <v>8</v>
      </c>
      <c r="E240" s="9"/>
      <c r="F240" s="9"/>
      <c r="G240" s="9"/>
      <c r="H240" s="9"/>
      <c r="I240" s="9">
        <f t="shared" si="13"/>
        <v>0</v>
      </c>
      <c r="J240" s="9"/>
      <c r="K240" s="9"/>
      <c r="L240" s="9">
        <f t="shared" si="16"/>
        <v>0</v>
      </c>
      <c r="M240" s="9"/>
    </row>
    <row r="241" spans="1:13" ht="31.5">
      <c r="A241" s="71"/>
      <c r="B241" s="71"/>
      <c r="C241" s="37" t="s">
        <v>98</v>
      </c>
      <c r="D241" s="19" t="s">
        <v>122</v>
      </c>
      <c r="E241" s="9">
        <v>-77.7</v>
      </c>
      <c r="F241" s="9"/>
      <c r="G241" s="9"/>
      <c r="H241" s="9">
        <v>-216.7</v>
      </c>
      <c r="I241" s="9">
        <f t="shared" si="13"/>
        <v>-216.7</v>
      </c>
      <c r="J241" s="9"/>
      <c r="K241" s="9"/>
      <c r="L241" s="9">
        <f t="shared" si="16"/>
        <v>-139</v>
      </c>
      <c r="M241" s="9">
        <f t="shared" si="17"/>
        <v>278.89317889317886</v>
      </c>
    </row>
    <row r="242" spans="1:13" s="2" customFormat="1" ht="15.75">
      <c r="A242" s="71"/>
      <c r="B242" s="71"/>
      <c r="C242" s="40"/>
      <c r="D242" s="29" t="s">
        <v>84</v>
      </c>
      <c r="E242" s="3">
        <f>SUM(E234:E241)</f>
        <v>31.700000000000003</v>
      </c>
      <c r="F242" s="3">
        <f>SUM(F234:F241)</f>
        <v>1046.5</v>
      </c>
      <c r="G242" s="3">
        <f>SUM(G234:G241)</f>
        <v>19</v>
      </c>
      <c r="H242" s="3">
        <f>SUM(H234:H241)</f>
        <v>-92.6</v>
      </c>
      <c r="I242" s="3">
        <f t="shared" si="13"/>
        <v>-111.6</v>
      </c>
      <c r="J242" s="3">
        <f t="shared" si="14"/>
        <v>-487.36842105263156</v>
      </c>
      <c r="K242" s="3">
        <f t="shared" si="15"/>
        <v>-8.84854276158624</v>
      </c>
      <c r="L242" s="3">
        <f t="shared" si="16"/>
        <v>-124.3</v>
      </c>
      <c r="M242" s="3">
        <f t="shared" si="17"/>
        <v>-292.1135646687697</v>
      </c>
    </row>
    <row r="243" spans="1:13" ht="15.75">
      <c r="A243" s="71"/>
      <c r="B243" s="71"/>
      <c r="C243" s="37" t="s">
        <v>106</v>
      </c>
      <c r="D243" s="19" t="s">
        <v>40</v>
      </c>
      <c r="E243" s="9">
        <v>25838.9</v>
      </c>
      <c r="F243" s="9">
        <v>205086.8</v>
      </c>
      <c r="G243" s="9">
        <v>26502.4</v>
      </c>
      <c r="H243" s="9">
        <v>24514.8</v>
      </c>
      <c r="I243" s="9">
        <f t="shared" si="13"/>
        <v>-1987.6000000000022</v>
      </c>
      <c r="J243" s="9">
        <f t="shared" si="14"/>
        <v>92.50030185945423</v>
      </c>
      <c r="K243" s="9">
        <f t="shared" si="15"/>
        <v>11.953377789306773</v>
      </c>
      <c r="L243" s="9">
        <f t="shared" si="16"/>
        <v>-1324.1000000000022</v>
      </c>
      <c r="M243" s="9">
        <f t="shared" si="17"/>
        <v>94.87555584796566</v>
      </c>
    </row>
    <row r="244" spans="1:13" ht="15.75">
      <c r="A244" s="71"/>
      <c r="B244" s="71"/>
      <c r="C244" s="37" t="s">
        <v>3</v>
      </c>
      <c r="D244" s="19" t="s">
        <v>4</v>
      </c>
      <c r="E244" s="9">
        <v>3999.1</v>
      </c>
      <c r="F244" s="9">
        <v>33391</v>
      </c>
      <c r="G244" s="9">
        <v>5494.6</v>
      </c>
      <c r="H244" s="9">
        <v>7640.7</v>
      </c>
      <c r="I244" s="9">
        <f t="shared" si="13"/>
        <v>2146.0999999999995</v>
      </c>
      <c r="J244" s="9">
        <f t="shared" si="14"/>
        <v>139.058348196411</v>
      </c>
      <c r="K244" s="9">
        <f t="shared" si="15"/>
        <v>22.88251325207391</v>
      </c>
      <c r="L244" s="9">
        <f t="shared" si="16"/>
        <v>3641.6</v>
      </c>
      <c r="M244" s="9">
        <f t="shared" si="17"/>
        <v>191.06048860993724</v>
      </c>
    </row>
    <row r="245" spans="1:13" s="2" customFormat="1" ht="15.75">
      <c r="A245" s="71"/>
      <c r="B245" s="71"/>
      <c r="C245" s="40"/>
      <c r="D245" s="29" t="s">
        <v>6</v>
      </c>
      <c r="E245" s="3">
        <f>SUM(E243:E244)</f>
        <v>29838</v>
      </c>
      <c r="F245" s="3">
        <f>SUM(F243:F244)</f>
        <v>238477.8</v>
      </c>
      <c r="G245" s="3">
        <f>SUM(G243:G244)</f>
        <v>31997</v>
      </c>
      <c r="H245" s="3">
        <f>SUM(H243:H244)</f>
        <v>32155.5</v>
      </c>
      <c r="I245" s="3">
        <f t="shared" si="13"/>
        <v>158.5</v>
      </c>
      <c r="J245" s="3">
        <f t="shared" si="14"/>
        <v>100.49535893990063</v>
      </c>
      <c r="K245" s="3">
        <f t="shared" si="15"/>
        <v>13.483645018530027</v>
      </c>
      <c r="L245" s="3">
        <f t="shared" si="16"/>
        <v>2317.5</v>
      </c>
      <c r="M245" s="3">
        <f t="shared" si="17"/>
        <v>107.76694148401367</v>
      </c>
    </row>
    <row r="246" spans="1:13" s="2" customFormat="1" ht="15.75">
      <c r="A246" s="72"/>
      <c r="B246" s="72"/>
      <c r="C246" s="40"/>
      <c r="D246" s="29" t="s">
        <v>10</v>
      </c>
      <c r="E246" s="3">
        <f>E242+E245</f>
        <v>29869.7</v>
      </c>
      <c r="F246" s="3">
        <f>F242+F245</f>
        <v>239524.3</v>
      </c>
      <c r="G246" s="3">
        <f>G242+G245</f>
        <v>32016</v>
      </c>
      <c r="H246" s="3">
        <f>H242+H245</f>
        <v>32062.9</v>
      </c>
      <c r="I246" s="3">
        <f t="shared" si="13"/>
        <v>46.900000000001455</v>
      </c>
      <c r="J246" s="3">
        <f t="shared" si="14"/>
        <v>100.14648925537233</v>
      </c>
      <c r="K246" s="3">
        <f t="shared" si="15"/>
        <v>13.386073980802784</v>
      </c>
      <c r="L246" s="3">
        <f t="shared" si="16"/>
        <v>2193.2000000000007</v>
      </c>
      <c r="M246" s="3">
        <f t="shared" si="17"/>
        <v>107.34255784289766</v>
      </c>
    </row>
    <row r="247" spans="1:13" s="2" customFormat="1" ht="80.25" customHeight="1">
      <c r="A247" s="70" t="s">
        <v>27</v>
      </c>
      <c r="B247" s="70" t="s">
        <v>80</v>
      </c>
      <c r="C247" s="39" t="s">
        <v>110</v>
      </c>
      <c r="D247" s="19" t="s">
        <v>89</v>
      </c>
      <c r="E247" s="13">
        <v>235.3</v>
      </c>
      <c r="F247" s="28">
        <v>1025.7</v>
      </c>
      <c r="G247" s="28">
        <v>154.5</v>
      </c>
      <c r="H247" s="28">
        <v>103.1</v>
      </c>
      <c r="I247" s="28">
        <f t="shared" si="13"/>
        <v>-51.400000000000006</v>
      </c>
      <c r="J247" s="28">
        <f t="shared" si="14"/>
        <v>66.73139158576052</v>
      </c>
      <c r="K247" s="28">
        <f t="shared" si="15"/>
        <v>10.05167202885834</v>
      </c>
      <c r="L247" s="28">
        <f t="shared" si="16"/>
        <v>-132.20000000000002</v>
      </c>
      <c r="M247" s="28">
        <f t="shared" si="17"/>
        <v>43.81640458988525</v>
      </c>
    </row>
    <row r="248" spans="1:13" s="2" customFormat="1" ht="31.5">
      <c r="A248" s="71"/>
      <c r="B248" s="71"/>
      <c r="C248" s="37" t="s">
        <v>111</v>
      </c>
      <c r="D248" s="14" t="s">
        <v>112</v>
      </c>
      <c r="E248" s="13"/>
      <c r="F248" s="28">
        <v>10000</v>
      </c>
      <c r="G248" s="28"/>
      <c r="H248" s="28"/>
      <c r="I248" s="28">
        <f t="shared" si="13"/>
        <v>0</v>
      </c>
      <c r="J248" s="28"/>
      <c r="K248" s="28">
        <f t="shared" si="15"/>
        <v>0</v>
      </c>
      <c r="L248" s="28">
        <f t="shared" si="16"/>
        <v>0</v>
      </c>
      <c r="M248" s="28"/>
    </row>
    <row r="249" spans="1:13" ht="31.5">
      <c r="A249" s="71"/>
      <c r="B249" s="71"/>
      <c r="C249" s="37" t="s">
        <v>94</v>
      </c>
      <c r="D249" s="19" t="s">
        <v>93</v>
      </c>
      <c r="E249" s="9">
        <v>279.6</v>
      </c>
      <c r="F249" s="9"/>
      <c r="G249" s="9"/>
      <c r="H249" s="9">
        <v>336.2</v>
      </c>
      <c r="I249" s="9">
        <f t="shared" si="13"/>
        <v>336.2</v>
      </c>
      <c r="J249" s="9"/>
      <c r="K249" s="9"/>
      <c r="L249" s="9">
        <f t="shared" si="16"/>
        <v>56.599999999999966</v>
      </c>
      <c r="M249" s="9">
        <f t="shared" si="17"/>
        <v>120.24320457796851</v>
      </c>
    </row>
    <row r="250" spans="1:13" ht="15.75">
      <c r="A250" s="71"/>
      <c r="B250" s="71"/>
      <c r="C250" s="37" t="s">
        <v>3</v>
      </c>
      <c r="D250" s="19" t="s">
        <v>4</v>
      </c>
      <c r="E250" s="9"/>
      <c r="F250" s="9"/>
      <c r="G250" s="9"/>
      <c r="H250" s="9">
        <v>44</v>
      </c>
      <c r="I250" s="9">
        <f t="shared" si="13"/>
        <v>44</v>
      </c>
      <c r="J250" s="9"/>
      <c r="K250" s="9"/>
      <c r="L250" s="9">
        <f t="shared" si="16"/>
        <v>44</v>
      </c>
      <c r="M250" s="9"/>
    </row>
    <row r="251" spans="1:13" ht="15.75" hidden="1">
      <c r="A251" s="71"/>
      <c r="B251" s="71"/>
      <c r="C251" s="37" t="s">
        <v>114</v>
      </c>
      <c r="D251" s="19" t="s">
        <v>5</v>
      </c>
      <c r="E251" s="9"/>
      <c r="F251" s="9"/>
      <c r="G251" s="9"/>
      <c r="H251" s="9"/>
      <c r="I251" s="9">
        <f t="shared" si="13"/>
        <v>0</v>
      </c>
      <c r="J251" s="9"/>
      <c r="K251" s="9"/>
      <c r="L251" s="9">
        <f t="shared" si="16"/>
        <v>0</v>
      </c>
      <c r="M251" s="9"/>
    </row>
    <row r="252" spans="1:13" ht="31.5">
      <c r="A252" s="71"/>
      <c r="B252" s="71"/>
      <c r="C252" s="37" t="s">
        <v>117</v>
      </c>
      <c r="D252" s="20" t="s">
        <v>118</v>
      </c>
      <c r="E252" s="9"/>
      <c r="F252" s="9"/>
      <c r="G252" s="9"/>
      <c r="H252" s="9"/>
      <c r="I252" s="9">
        <f t="shared" si="13"/>
        <v>0</v>
      </c>
      <c r="J252" s="9"/>
      <c r="K252" s="9"/>
      <c r="L252" s="9">
        <f t="shared" si="16"/>
        <v>0</v>
      </c>
      <c r="M252" s="9"/>
    </row>
    <row r="253" spans="1:13" ht="14.25" customHeight="1">
      <c r="A253" s="71"/>
      <c r="B253" s="71"/>
      <c r="C253" s="37" t="s">
        <v>119</v>
      </c>
      <c r="D253" s="19" t="s">
        <v>120</v>
      </c>
      <c r="E253" s="9"/>
      <c r="F253" s="9">
        <v>3141.5</v>
      </c>
      <c r="G253" s="9">
        <v>785.4</v>
      </c>
      <c r="H253" s="9"/>
      <c r="I253" s="9">
        <f t="shared" si="13"/>
        <v>-785.4</v>
      </c>
      <c r="J253" s="9">
        <f t="shared" si="14"/>
        <v>0</v>
      </c>
      <c r="K253" s="9">
        <f t="shared" si="15"/>
        <v>0</v>
      </c>
      <c r="L253" s="9">
        <f t="shared" si="16"/>
        <v>0</v>
      </c>
      <c r="M253" s="9"/>
    </row>
    <row r="254" spans="1:13" ht="15.75" hidden="1">
      <c r="A254" s="71"/>
      <c r="B254" s="71"/>
      <c r="C254" s="37" t="s">
        <v>121</v>
      </c>
      <c r="D254" s="19" t="s">
        <v>8</v>
      </c>
      <c r="E254" s="9"/>
      <c r="F254" s="9"/>
      <c r="G254" s="9"/>
      <c r="H254" s="9"/>
      <c r="I254" s="9">
        <f t="shared" si="13"/>
        <v>0</v>
      </c>
      <c r="J254" s="9"/>
      <c r="K254" s="9"/>
      <c r="L254" s="9">
        <f t="shared" si="16"/>
        <v>0</v>
      </c>
      <c r="M254" s="9"/>
    </row>
    <row r="255" spans="1:13" ht="78.75" hidden="1">
      <c r="A255" s="71"/>
      <c r="B255" s="71"/>
      <c r="C255" s="37" t="s">
        <v>97</v>
      </c>
      <c r="D255" s="62" t="s">
        <v>123</v>
      </c>
      <c r="E255" s="9"/>
      <c r="F255" s="9"/>
      <c r="G255" s="9"/>
      <c r="H255" s="9"/>
      <c r="I255" s="9">
        <f t="shared" si="13"/>
        <v>0</v>
      </c>
      <c r="J255" s="9"/>
      <c r="K255" s="9"/>
      <c r="L255" s="9">
        <f t="shared" si="16"/>
        <v>0</v>
      </c>
      <c r="M255" s="9"/>
    </row>
    <row r="256" spans="1:13" ht="31.5">
      <c r="A256" s="71"/>
      <c r="B256" s="71"/>
      <c r="C256" s="37" t="s">
        <v>98</v>
      </c>
      <c r="D256" s="19" t="s">
        <v>122</v>
      </c>
      <c r="E256" s="9"/>
      <c r="F256" s="9"/>
      <c r="G256" s="9"/>
      <c r="H256" s="9">
        <v>-72.2</v>
      </c>
      <c r="I256" s="9">
        <f t="shared" si="13"/>
        <v>-72.2</v>
      </c>
      <c r="J256" s="9"/>
      <c r="K256" s="9"/>
      <c r="L256" s="9">
        <f t="shared" si="16"/>
        <v>-72.2</v>
      </c>
      <c r="M256" s="9"/>
    </row>
    <row r="257" spans="1:13" s="2" customFormat="1" ht="15.75">
      <c r="A257" s="72"/>
      <c r="B257" s="72"/>
      <c r="C257" s="40"/>
      <c r="D257" s="29" t="s">
        <v>10</v>
      </c>
      <c r="E257" s="3">
        <f>SUM(E247:E256)</f>
        <v>514.9000000000001</v>
      </c>
      <c r="F257" s="3">
        <f>SUM(F247:F256)</f>
        <v>14167.2</v>
      </c>
      <c r="G257" s="3">
        <f>SUM(G247:G256)</f>
        <v>939.9</v>
      </c>
      <c r="H257" s="3">
        <f>SUM(H247:H256)</f>
        <v>411.09999999999997</v>
      </c>
      <c r="I257" s="3">
        <f t="shared" si="13"/>
        <v>-528.8</v>
      </c>
      <c r="J257" s="3">
        <f t="shared" si="14"/>
        <v>43.738695605915524</v>
      </c>
      <c r="K257" s="3">
        <f t="shared" si="15"/>
        <v>2.901773109718222</v>
      </c>
      <c r="L257" s="3">
        <f t="shared" si="16"/>
        <v>-103.80000000000013</v>
      </c>
      <c r="M257" s="3">
        <f t="shared" si="17"/>
        <v>79.84074577587879</v>
      </c>
    </row>
    <row r="258" spans="1:13" s="2" customFormat="1" ht="77.25" customHeight="1">
      <c r="A258" s="70" t="s">
        <v>28</v>
      </c>
      <c r="B258" s="70" t="s">
        <v>81</v>
      </c>
      <c r="C258" s="39" t="s">
        <v>110</v>
      </c>
      <c r="D258" s="14" t="s">
        <v>89</v>
      </c>
      <c r="E258" s="13"/>
      <c r="F258" s="28">
        <v>700.5</v>
      </c>
      <c r="G258" s="28">
        <v>116.8</v>
      </c>
      <c r="H258" s="13"/>
      <c r="I258" s="13">
        <f t="shared" si="13"/>
        <v>-116.8</v>
      </c>
      <c r="J258" s="13">
        <f t="shared" si="14"/>
        <v>0</v>
      </c>
      <c r="K258" s="13">
        <f t="shared" si="15"/>
        <v>0</v>
      </c>
      <c r="L258" s="13">
        <f t="shared" si="16"/>
        <v>0</v>
      </c>
      <c r="M258" s="13"/>
    </row>
    <row r="259" spans="1:13" s="2" customFormat="1" ht="31.5">
      <c r="A259" s="71"/>
      <c r="B259" s="71"/>
      <c r="C259" s="37" t="s">
        <v>94</v>
      </c>
      <c r="D259" s="19" t="s">
        <v>93</v>
      </c>
      <c r="E259" s="13">
        <v>12.9</v>
      </c>
      <c r="F259" s="13"/>
      <c r="G259" s="13"/>
      <c r="H259" s="13">
        <v>12.9</v>
      </c>
      <c r="I259" s="13">
        <f t="shared" si="13"/>
        <v>12.9</v>
      </c>
      <c r="J259" s="13"/>
      <c r="K259" s="13"/>
      <c r="L259" s="13">
        <f t="shared" si="16"/>
        <v>0</v>
      </c>
      <c r="M259" s="13">
        <f t="shared" si="17"/>
        <v>100</v>
      </c>
    </row>
    <row r="260" spans="1:13" s="2" customFormat="1" ht="15.75" hidden="1">
      <c r="A260" s="71"/>
      <c r="B260" s="71"/>
      <c r="C260" s="37" t="s">
        <v>95</v>
      </c>
      <c r="D260" s="19" t="s">
        <v>96</v>
      </c>
      <c r="E260" s="13"/>
      <c r="F260" s="3"/>
      <c r="G260" s="3"/>
      <c r="H260" s="28"/>
      <c r="I260" s="28">
        <f t="shared" si="13"/>
        <v>0</v>
      </c>
      <c r="J260" s="28"/>
      <c r="K260" s="28"/>
      <c r="L260" s="28">
        <f t="shared" si="16"/>
        <v>0</v>
      </c>
      <c r="M260" s="28"/>
    </row>
    <row r="261" spans="1:13" s="2" customFormat="1" ht="15.75">
      <c r="A261" s="71"/>
      <c r="B261" s="71"/>
      <c r="C261" s="37" t="s">
        <v>3</v>
      </c>
      <c r="D261" s="19" t="s">
        <v>4</v>
      </c>
      <c r="E261" s="13"/>
      <c r="F261" s="13"/>
      <c r="G261" s="13"/>
      <c r="H261" s="28">
        <v>14.3</v>
      </c>
      <c r="I261" s="28">
        <f t="shared" si="13"/>
        <v>14.3</v>
      </c>
      <c r="J261" s="28"/>
      <c r="K261" s="28"/>
      <c r="L261" s="28">
        <f t="shared" si="16"/>
        <v>14.3</v>
      </c>
      <c r="M261" s="28"/>
    </row>
    <row r="262" spans="1:13" s="2" customFormat="1" ht="15.75">
      <c r="A262" s="71"/>
      <c r="B262" s="71"/>
      <c r="C262" s="37" t="s">
        <v>114</v>
      </c>
      <c r="D262" s="19" t="s">
        <v>5</v>
      </c>
      <c r="E262" s="13"/>
      <c r="F262" s="3"/>
      <c r="G262" s="3"/>
      <c r="H262" s="13">
        <v>11.3</v>
      </c>
      <c r="I262" s="13">
        <f t="shared" si="13"/>
        <v>11.3</v>
      </c>
      <c r="J262" s="13"/>
      <c r="K262" s="13"/>
      <c r="L262" s="13">
        <f t="shared" si="16"/>
        <v>11.3</v>
      </c>
      <c r="M262" s="13"/>
    </row>
    <row r="263" spans="1:13" s="2" customFormat="1" ht="15.75" hidden="1">
      <c r="A263" s="71"/>
      <c r="B263" s="71"/>
      <c r="C263" s="37" t="s">
        <v>115</v>
      </c>
      <c r="D263" s="19" t="s">
        <v>30</v>
      </c>
      <c r="E263" s="13"/>
      <c r="F263" s="3"/>
      <c r="G263" s="3"/>
      <c r="H263" s="13"/>
      <c r="I263" s="13">
        <f aca="true" t="shared" si="18" ref="I263:I316">H263-G263</f>
        <v>0</v>
      </c>
      <c r="J263" s="13"/>
      <c r="K263" s="13"/>
      <c r="L263" s="13">
        <f aca="true" t="shared" si="19" ref="L263:L316">H263-E263</f>
        <v>0</v>
      </c>
      <c r="M263" s="13"/>
    </row>
    <row r="264" spans="1:13" ht="31.5">
      <c r="A264" s="71"/>
      <c r="B264" s="71"/>
      <c r="C264" s="37" t="s">
        <v>117</v>
      </c>
      <c r="D264" s="20" t="s">
        <v>118</v>
      </c>
      <c r="E264" s="13"/>
      <c r="F264" s="28">
        <v>194.2</v>
      </c>
      <c r="G264" s="28"/>
      <c r="H264" s="13"/>
      <c r="I264" s="13">
        <f t="shared" si="18"/>
        <v>0</v>
      </c>
      <c r="J264" s="13"/>
      <c r="K264" s="13">
        <f>H264/F264*100</f>
        <v>0</v>
      </c>
      <c r="L264" s="13">
        <f t="shared" si="19"/>
        <v>0</v>
      </c>
      <c r="M264" s="13"/>
    </row>
    <row r="265" spans="1:13" ht="31.5" hidden="1">
      <c r="A265" s="71"/>
      <c r="B265" s="71"/>
      <c r="C265" s="37" t="s">
        <v>119</v>
      </c>
      <c r="D265" s="19" t="s">
        <v>120</v>
      </c>
      <c r="E265" s="13"/>
      <c r="F265" s="13"/>
      <c r="G265" s="13"/>
      <c r="H265" s="13"/>
      <c r="I265" s="13">
        <f t="shared" si="18"/>
        <v>0</v>
      </c>
      <c r="J265" s="13"/>
      <c r="K265" s="13"/>
      <c r="L265" s="13">
        <f t="shared" si="19"/>
        <v>0</v>
      </c>
      <c r="M265" s="13"/>
    </row>
    <row r="266" spans="1:13" ht="15.75" hidden="1">
      <c r="A266" s="71"/>
      <c r="B266" s="71"/>
      <c r="C266" s="37" t="s">
        <v>121</v>
      </c>
      <c r="D266" s="19" t="s">
        <v>8</v>
      </c>
      <c r="E266" s="13"/>
      <c r="F266" s="28"/>
      <c r="G266" s="28"/>
      <c r="H266" s="13"/>
      <c r="I266" s="13">
        <f t="shared" si="18"/>
        <v>0</v>
      </c>
      <c r="J266" s="13"/>
      <c r="K266" s="13"/>
      <c r="L266" s="13">
        <f t="shared" si="19"/>
        <v>0</v>
      </c>
      <c r="M266" s="13"/>
    </row>
    <row r="267" spans="1:13" ht="63" customHeight="1">
      <c r="A267" s="71"/>
      <c r="B267" s="71"/>
      <c r="C267" s="37" t="s">
        <v>97</v>
      </c>
      <c r="D267" s="62" t="s">
        <v>123</v>
      </c>
      <c r="E267" s="13">
        <v>302.7</v>
      </c>
      <c r="F267" s="13"/>
      <c r="G267" s="13"/>
      <c r="H267" s="13">
        <v>302.8</v>
      </c>
      <c r="I267" s="13">
        <f t="shared" si="18"/>
        <v>302.8</v>
      </c>
      <c r="J267" s="13"/>
      <c r="K267" s="13"/>
      <c r="L267" s="13">
        <f t="shared" si="19"/>
        <v>0.10000000000002274</v>
      </c>
      <c r="M267" s="13">
        <f aca="true" t="shared" si="20" ref="M267:M314">H267/E267*100</f>
        <v>100.03303600925008</v>
      </c>
    </row>
    <row r="268" spans="1:13" ht="31.5">
      <c r="A268" s="71"/>
      <c r="B268" s="71"/>
      <c r="C268" s="37" t="s">
        <v>98</v>
      </c>
      <c r="D268" s="19" t="s">
        <v>122</v>
      </c>
      <c r="E268" s="13">
        <v>-68.6</v>
      </c>
      <c r="F268" s="13"/>
      <c r="G268" s="13"/>
      <c r="H268" s="13">
        <v>-32.4</v>
      </c>
      <c r="I268" s="13">
        <f t="shared" si="18"/>
        <v>-32.4</v>
      </c>
      <c r="J268" s="13"/>
      <c r="K268" s="13"/>
      <c r="L268" s="13">
        <f t="shared" si="19"/>
        <v>36.199999999999996</v>
      </c>
      <c r="M268" s="13">
        <f t="shared" si="20"/>
        <v>47.23032069970846</v>
      </c>
    </row>
    <row r="269" spans="1:13" s="2" customFormat="1" ht="15.75">
      <c r="A269" s="72"/>
      <c r="B269" s="72"/>
      <c r="C269" s="40"/>
      <c r="D269" s="29" t="s">
        <v>10</v>
      </c>
      <c r="E269" s="3">
        <f>SUM(E258:E268)</f>
        <v>246.99999999999997</v>
      </c>
      <c r="F269" s="3">
        <f>SUM(F258:F268)</f>
        <v>894.7</v>
      </c>
      <c r="G269" s="3">
        <f>SUM(G258:G268)</f>
        <v>116.8</v>
      </c>
      <c r="H269" s="3">
        <f>SUM(H258:H268)</f>
        <v>308.90000000000003</v>
      </c>
      <c r="I269" s="3">
        <f t="shared" si="18"/>
        <v>192.10000000000002</v>
      </c>
      <c r="J269" s="3">
        <f>H269/G269*100</f>
        <v>264.46917808219183</v>
      </c>
      <c r="K269" s="3">
        <f>H269/F269*100</f>
        <v>34.525539286911815</v>
      </c>
      <c r="L269" s="3">
        <f t="shared" si="19"/>
        <v>61.90000000000006</v>
      </c>
      <c r="M269" s="3">
        <f t="shared" si="20"/>
        <v>125.0607287449393</v>
      </c>
    </row>
    <row r="270" spans="1:13" s="2" customFormat="1" ht="31.5">
      <c r="A270" s="94">
        <v>977</v>
      </c>
      <c r="B270" s="70" t="s">
        <v>29</v>
      </c>
      <c r="C270" s="37" t="s">
        <v>94</v>
      </c>
      <c r="D270" s="19" t="s">
        <v>93</v>
      </c>
      <c r="E270" s="13"/>
      <c r="F270" s="13"/>
      <c r="G270" s="13"/>
      <c r="H270" s="13">
        <v>4.2</v>
      </c>
      <c r="I270" s="13">
        <f t="shared" si="18"/>
        <v>4.2</v>
      </c>
      <c r="J270" s="13"/>
      <c r="K270" s="13"/>
      <c r="L270" s="13">
        <f t="shared" si="19"/>
        <v>4.2</v>
      </c>
      <c r="M270" s="13"/>
    </row>
    <row r="271" spans="1:13" s="2" customFormat="1" ht="15.75" hidden="1">
      <c r="A271" s="95"/>
      <c r="B271" s="71"/>
      <c r="C271" s="37" t="s">
        <v>3</v>
      </c>
      <c r="D271" s="19" t="s">
        <v>4</v>
      </c>
      <c r="E271" s="13"/>
      <c r="F271" s="13"/>
      <c r="G271" s="13"/>
      <c r="H271" s="13"/>
      <c r="I271" s="13">
        <f t="shared" si="18"/>
        <v>0</v>
      </c>
      <c r="J271" s="13"/>
      <c r="K271" s="13"/>
      <c r="L271" s="13">
        <f t="shared" si="19"/>
        <v>0</v>
      </c>
      <c r="M271" s="13"/>
    </row>
    <row r="272" spans="1:13" s="2" customFormat="1" ht="15.75" hidden="1">
      <c r="A272" s="95"/>
      <c r="B272" s="71"/>
      <c r="C272" s="37" t="s">
        <v>114</v>
      </c>
      <c r="D272" s="19" t="s">
        <v>5</v>
      </c>
      <c r="E272" s="13"/>
      <c r="F272" s="13"/>
      <c r="G272" s="13"/>
      <c r="H272" s="13"/>
      <c r="I272" s="13">
        <f t="shared" si="18"/>
        <v>0</v>
      </c>
      <c r="J272" s="13"/>
      <c r="K272" s="13"/>
      <c r="L272" s="13">
        <f t="shared" si="19"/>
        <v>0</v>
      </c>
      <c r="M272" s="13"/>
    </row>
    <row r="273" spans="1:13" s="2" customFormat="1" ht="15.75" hidden="1">
      <c r="A273" s="95"/>
      <c r="B273" s="71"/>
      <c r="C273" s="37" t="s">
        <v>121</v>
      </c>
      <c r="D273" s="19" t="s">
        <v>8</v>
      </c>
      <c r="E273" s="13"/>
      <c r="F273" s="28"/>
      <c r="G273" s="28"/>
      <c r="H273" s="13"/>
      <c r="I273" s="13">
        <f t="shared" si="18"/>
        <v>0</v>
      </c>
      <c r="J273" s="13"/>
      <c r="K273" s="13"/>
      <c r="L273" s="13">
        <f t="shared" si="19"/>
        <v>0</v>
      </c>
      <c r="M273" s="13"/>
    </row>
    <row r="274" spans="1:13" s="2" customFormat="1" ht="15.75">
      <c r="A274" s="96"/>
      <c r="B274" s="72"/>
      <c r="C274" s="38"/>
      <c r="D274" s="29" t="s">
        <v>10</v>
      </c>
      <c r="E274" s="3">
        <f>SUM(E270:E273)</f>
        <v>0</v>
      </c>
      <c r="F274" s="3">
        <f>SUM(F270:F273)</f>
        <v>0</v>
      </c>
      <c r="G274" s="3">
        <f>SUM(G270:G273)</f>
        <v>0</v>
      </c>
      <c r="H274" s="3">
        <f>SUM(H270:H273)</f>
        <v>4.2</v>
      </c>
      <c r="I274" s="3">
        <f t="shared" si="18"/>
        <v>4.2</v>
      </c>
      <c r="J274" s="3"/>
      <c r="K274" s="3"/>
      <c r="L274" s="3">
        <f t="shared" si="19"/>
        <v>4.2</v>
      </c>
      <c r="M274" s="3"/>
    </row>
    <row r="275" spans="1:13" s="2" customFormat="1" ht="15.75" hidden="1">
      <c r="A275" s="94">
        <v>978</v>
      </c>
      <c r="B275" s="70" t="s">
        <v>59</v>
      </c>
      <c r="C275" s="37" t="s">
        <v>115</v>
      </c>
      <c r="D275" s="19" t="s">
        <v>30</v>
      </c>
      <c r="E275" s="13"/>
      <c r="F275" s="13"/>
      <c r="G275" s="13"/>
      <c r="H275" s="13"/>
      <c r="I275" s="13">
        <f t="shared" si="18"/>
        <v>0</v>
      </c>
      <c r="J275" s="13"/>
      <c r="K275" s="13"/>
      <c r="L275" s="13">
        <f t="shared" si="19"/>
        <v>0</v>
      </c>
      <c r="M275" s="13"/>
    </row>
    <row r="276" spans="1:13" s="2" customFormat="1" ht="15.75" hidden="1">
      <c r="A276" s="95"/>
      <c r="B276" s="71"/>
      <c r="C276" s="37"/>
      <c r="D276" s="29" t="s">
        <v>84</v>
      </c>
      <c r="E276" s="3">
        <f>SUM(E275)</f>
        <v>0</v>
      </c>
      <c r="F276" s="3">
        <f>SUM(F275)</f>
        <v>0</v>
      </c>
      <c r="G276" s="3">
        <f>SUM(G275)</f>
        <v>0</v>
      </c>
      <c r="H276" s="3">
        <f>SUM(H275)</f>
        <v>0</v>
      </c>
      <c r="I276" s="3">
        <f t="shared" si="18"/>
        <v>0</v>
      </c>
      <c r="J276" s="3"/>
      <c r="K276" s="3"/>
      <c r="L276" s="3">
        <f t="shared" si="19"/>
        <v>0</v>
      </c>
      <c r="M276" s="3"/>
    </row>
    <row r="277" spans="1:13" s="2" customFormat="1" ht="15.75" hidden="1">
      <c r="A277" s="95"/>
      <c r="B277" s="71"/>
      <c r="C277" s="37" t="s">
        <v>3</v>
      </c>
      <c r="D277" s="19" t="s">
        <v>4</v>
      </c>
      <c r="E277" s="13"/>
      <c r="F277" s="13"/>
      <c r="G277" s="13"/>
      <c r="H277" s="3"/>
      <c r="I277" s="3">
        <f t="shared" si="18"/>
        <v>0</v>
      </c>
      <c r="J277" s="3"/>
      <c r="K277" s="3"/>
      <c r="L277" s="3">
        <f t="shared" si="19"/>
        <v>0</v>
      </c>
      <c r="M277" s="3"/>
    </row>
    <row r="278" spans="1:13" s="2" customFormat="1" ht="15.75" hidden="1">
      <c r="A278" s="95"/>
      <c r="B278" s="71"/>
      <c r="C278" s="38"/>
      <c r="D278" s="29" t="s">
        <v>6</v>
      </c>
      <c r="E278" s="3">
        <f>SUM(E277)</f>
        <v>0</v>
      </c>
      <c r="F278" s="28">
        <f>SUM(F277)</f>
        <v>0</v>
      </c>
      <c r="G278" s="28">
        <f>SUM(G277)</f>
        <v>0</v>
      </c>
      <c r="H278" s="3">
        <f>SUM(H277)</f>
        <v>0</v>
      </c>
      <c r="I278" s="3">
        <f t="shared" si="18"/>
        <v>0</v>
      </c>
      <c r="J278" s="3"/>
      <c r="K278" s="3"/>
      <c r="L278" s="3">
        <f t="shared" si="19"/>
        <v>0</v>
      </c>
      <c r="M278" s="3"/>
    </row>
    <row r="279" spans="1:13" s="2" customFormat="1" ht="15.75" hidden="1">
      <c r="A279" s="96"/>
      <c r="B279" s="72"/>
      <c r="C279" s="38"/>
      <c r="D279" s="29" t="s">
        <v>10</v>
      </c>
      <c r="E279" s="3">
        <f>E276+E278</f>
        <v>0</v>
      </c>
      <c r="F279" s="3">
        <f>F276+F278</f>
        <v>0</v>
      </c>
      <c r="G279" s="3">
        <f>G276+G278</f>
        <v>0</v>
      </c>
      <c r="H279" s="3">
        <f>H276+H278</f>
        <v>0</v>
      </c>
      <c r="I279" s="3">
        <f t="shared" si="18"/>
        <v>0</v>
      </c>
      <c r="J279" s="3"/>
      <c r="K279" s="3"/>
      <c r="L279" s="3">
        <f t="shared" si="19"/>
        <v>0</v>
      </c>
      <c r="M279" s="3"/>
    </row>
    <row r="280" spans="1:13" s="2" customFormat="1" ht="31.5" hidden="1">
      <c r="A280" s="94">
        <v>985</v>
      </c>
      <c r="B280" s="70" t="s">
        <v>31</v>
      </c>
      <c r="C280" s="37" t="s">
        <v>94</v>
      </c>
      <c r="D280" s="20" t="s">
        <v>93</v>
      </c>
      <c r="E280" s="13"/>
      <c r="F280" s="28"/>
      <c r="G280" s="28"/>
      <c r="H280" s="28"/>
      <c r="I280" s="28">
        <f t="shared" si="18"/>
        <v>0</v>
      </c>
      <c r="J280" s="28"/>
      <c r="K280" s="28"/>
      <c r="L280" s="28">
        <f t="shared" si="19"/>
        <v>0</v>
      </c>
      <c r="M280" s="28"/>
    </row>
    <row r="281" spans="1:13" s="2" customFormat="1" ht="15.75" hidden="1">
      <c r="A281" s="95"/>
      <c r="B281" s="71"/>
      <c r="C281" s="37" t="s">
        <v>3</v>
      </c>
      <c r="D281" s="19" t="s">
        <v>4</v>
      </c>
      <c r="E281" s="13"/>
      <c r="F281" s="13"/>
      <c r="G281" s="13"/>
      <c r="H281" s="13"/>
      <c r="I281" s="13">
        <f t="shared" si="18"/>
        <v>0</v>
      </c>
      <c r="J281" s="13"/>
      <c r="K281" s="13"/>
      <c r="L281" s="13">
        <f t="shared" si="19"/>
        <v>0</v>
      </c>
      <c r="M281" s="13"/>
    </row>
    <row r="282" spans="1:13" s="2" customFormat="1" ht="15.75" hidden="1">
      <c r="A282" s="95"/>
      <c r="B282" s="71"/>
      <c r="C282" s="37" t="s">
        <v>114</v>
      </c>
      <c r="D282" s="19" t="s">
        <v>5</v>
      </c>
      <c r="E282" s="13"/>
      <c r="F282" s="13"/>
      <c r="G282" s="13"/>
      <c r="H282" s="13"/>
      <c r="I282" s="13">
        <f t="shared" si="18"/>
        <v>0</v>
      </c>
      <c r="J282" s="13"/>
      <c r="K282" s="13"/>
      <c r="L282" s="13">
        <f t="shared" si="19"/>
        <v>0</v>
      </c>
      <c r="M282" s="13"/>
    </row>
    <row r="283" spans="1:13" s="2" customFormat="1" ht="31.5" hidden="1">
      <c r="A283" s="95"/>
      <c r="B283" s="71"/>
      <c r="C283" s="37" t="s">
        <v>119</v>
      </c>
      <c r="D283" s="19" t="s">
        <v>120</v>
      </c>
      <c r="E283" s="13"/>
      <c r="F283" s="13"/>
      <c r="G283" s="13"/>
      <c r="H283" s="13"/>
      <c r="I283" s="13">
        <f t="shared" si="18"/>
        <v>0</v>
      </c>
      <c r="J283" s="13"/>
      <c r="K283" s="13"/>
      <c r="L283" s="13">
        <f t="shared" si="19"/>
        <v>0</v>
      </c>
      <c r="M283" s="13"/>
    </row>
    <row r="284" spans="1:13" s="2" customFormat="1" ht="15.75" hidden="1">
      <c r="A284" s="95"/>
      <c r="B284" s="71"/>
      <c r="C284" s="37" t="s">
        <v>121</v>
      </c>
      <c r="D284" s="19" t="s">
        <v>8</v>
      </c>
      <c r="E284" s="13"/>
      <c r="F284" s="28"/>
      <c r="G284" s="28"/>
      <c r="H284" s="13"/>
      <c r="I284" s="13">
        <f t="shared" si="18"/>
        <v>0</v>
      </c>
      <c r="J284" s="13"/>
      <c r="K284" s="13"/>
      <c r="L284" s="13">
        <f t="shared" si="19"/>
        <v>0</v>
      </c>
      <c r="M284" s="13"/>
    </row>
    <row r="285" spans="1:13" s="2" customFormat="1" ht="15.75" hidden="1">
      <c r="A285" s="96"/>
      <c r="B285" s="72"/>
      <c r="C285" s="40"/>
      <c r="D285" s="29" t="s">
        <v>10</v>
      </c>
      <c r="E285" s="3">
        <f>SUM(E280:E284)</f>
        <v>0</v>
      </c>
      <c r="F285" s="3">
        <f>SUM(F280:F284)</f>
        <v>0</v>
      </c>
      <c r="G285" s="3">
        <f>SUM(G280:G284)</f>
        <v>0</v>
      </c>
      <c r="H285" s="3">
        <f>SUM(H280:H284)</f>
        <v>0</v>
      </c>
      <c r="I285" s="3">
        <f t="shared" si="18"/>
        <v>0</v>
      </c>
      <c r="J285" s="3"/>
      <c r="K285" s="3"/>
      <c r="L285" s="3">
        <f t="shared" si="19"/>
        <v>0</v>
      </c>
      <c r="M285" s="3"/>
    </row>
    <row r="286" spans="1:13" s="2" customFormat="1" ht="78.75">
      <c r="A286" s="70" t="s">
        <v>32</v>
      </c>
      <c r="B286" s="70" t="s">
        <v>82</v>
      </c>
      <c r="C286" s="39" t="s">
        <v>113</v>
      </c>
      <c r="D286" s="19" t="s">
        <v>90</v>
      </c>
      <c r="E286" s="13">
        <v>4420.5</v>
      </c>
      <c r="F286" s="13">
        <v>31723</v>
      </c>
      <c r="G286" s="13">
        <v>4750</v>
      </c>
      <c r="H286" s="13">
        <v>5800.2</v>
      </c>
      <c r="I286" s="13">
        <f t="shared" si="18"/>
        <v>1050.1999999999998</v>
      </c>
      <c r="J286" s="13">
        <f>H286/G286*100</f>
        <v>122.10947368421053</v>
      </c>
      <c r="K286" s="13">
        <f>H286/F286*100</f>
        <v>18.283894965797685</v>
      </c>
      <c r="L286" s="13">
        <f t="shared" si="19"/>
        <v>1379.6999999999998</v>
      </c>
      <c r="M286" s="13">
        <f t="shared" si="20"/>
        <v>131.21140142517817</v>
      </c>
    </row>
    <row r="287" spans="1:13" s="2" customFormat="1" ht="31.5">
      <c r="A287" s="71"/>
      <c r="B287" s="71"/>
      <c r="C287" s="37" t="s">
        <v>94</v>
      </c>
      <c r="D287" s="19" t="s">
        <v>93</v>
      </c>
      <c r="E287" s="13">
        <v>147.1</v>
      </c>
      <c r="F287" s="13">
        <v>18205.1</v>
      </c>
      <c r="G287" s="13"/>
      <c r="H287" s="13">
        <v>1761</v>
      </c>
      <c r="I287" s="13">
        <f t="shared" si="18"/>
        <v>1761</v>
      </c>
      <c r="J287" s="13"/>
      <c r="K287" s="13">
        <f>H287/F287*100</f>
        <v>9.67311357806329</v>
      </c>
      <c r="L287" s="13">
        <f t="shared" si="19"/>
        <v>1613.9</v>
      </c>
      <c r="M287" s="13">
        <f t="shared" si="20"/>
        <v>1197.1447994561522</v>
      </c>
    </row>
    <row r="288" spans="1:13" s="2" customFormat="1" ht="15.75">
      <c r="A288" s="71"/>
      <c r="B288" s="71"/>
      <c r="C288" s="37" t="s">
        <v>95</v>
      </c>
      <c r="D288" s="19" t="s">
        <v>96</v>
      </c>
      <c r="E288" s="13">
        <v>921</v>
      </c>
      <c r="F288" s="13"/>
      <c r="G288" s="13"/>
      <c r="H288" s="13"/>
      <c r="I288" s="13">
        <f t="shared" si="18"/>
        <v>0</v>
      </c>
      <c r="J288" s="13"/>
      <c r="K288" s="13"/>
      <c r="L288" s="13">
        <f t="shared" si="19"/>
        <v>-921</v>
      </c>
      <c r="M288" s="13">
        <f t="shared" si="20"/>
        <v>0</v>
      </c>
    </row>
    <row r="289" spans="1:13" s="2" customFormat="1" ht="15.75">
      <c r="A289" s="71"/>
      <c r="B289" s="71"/>
      <c r="C289" s="37" t="s">
        <v>3</v>
      </c>
      <c r="D289" s="19" t="s">
        <v>4</v>
      </c>
      <c r="E289" s="13">
        <v>1250.8</v>
      </c>
      <c r="F289" s="13"/>
      <c r="G289" s="13"/>
      <c r="H289" s="13">
        <v>15.4</v>
      </c>
      <c r="I289" s="13">
        <f t="shared" si="18"/>
        <v>15.4</v>
      </c>
      <c r="J289" s="13"/>
      <c r="K289" s="13"/>
      <c r="L289" s="13">
        <f t="shared" si="19"/>
        <v>-1235.3999999999999</v>
      </c>
      <c r="M289" s="13">
        <f t="shared" si="20"/>
        <v>1.231212024304445</v>
      </c>
    </row>
    <row r="290" spans="1:13" s="2" customFormat="1" ht="15.75">
      <c r="A290" s="71"/>
      <c r="B290" s="71"/>
      <c r="C290" s="37" t="s">
        <v>114</v>
      </c>
      <c r="D290" s="19" t="s">
        <v>5</v>
      </c>
      <c r="E290" s="13">
        <v>2.9</v>
      </c>
      <c r="F290" s="13"/>
      <c r="G290" s="13"/>
      <c r="H290" s="28"/>
      <c r="I290" s="28">
        <f t="shared" si="18"/>
        <v>0</v>
      </c>
      <c r="J290" s="28"/>
      <c r="K290" s="28"/>
      <c r="L290" s="28">
        <f t="shared" si="19"/>
        <v>-2.9</v>
      </c>
      <c r="M290" s="28">
        <f t="shared" si="20"/>
        <v>0</v>
      </c>
    </row>
    <row r="291" spans="1:13" s="2" customFormat="1" ht="15.75">
      <c r="A291" s="71"/>
      <c r="B291" s="71"/>
      <c r="C291" s="37" t="s">
        <v>115</v>
      </c>
      <c r="D291" s="19" t="s">
        <v>30</v>
      </c>
      <c r="E291" s="13">
        <v>2037</v>
      </c>
      <c r="F291" s="13">
        <v>2368.5</v>
      </c>
      <c r="G291" s="13"/>
      <c r="H291" s="13">
        <v>2032.5</v>
      </c>
      <c r="I291" s="13">
        <f t="shared" si="18"/>
        <v>2032.5</v>
      </c>
      <c r="J291" s="13"/>
      <c r="K291" s="13">
        <f>H291/F291*100</f>
        <v>85.81380620645979</v>
      </c>
      <c r="L291" s="13">
        <f t="shared" si="19"/>
        <v>-4.5</v>
      </c>
      <c r="M291" s="13">
        <f t="shared" si="20"/>
        <v>99.77908689248895</v>
      </c>
    </row>
    <row r="292" spans="1:13" s="2" customFormat="1" ht="31.5">
      <c r="A292" s="71"/>
      <c r="B292" s="71"/>
      <c r="C292" s="37" t="s">
        <v>117</v>
      </c>
      <c r="D292" s="20" t="s">
        <v>118</v>
      </c>
      <c r="E292" s="9">
        <v>1882.4</v>
      </c>
      <c r="F292" s="9">
        <v>22180.4</v>
      </c>
      <c r="G292" s="9"/>
      <c r="H292" s="9"/>
      <c r="I292" s="9">
        <f t="shared" si="18"/>
        <v>0</v>
      </c>
      <c r="J292" s="9"/>
      <c r="K292" s="9">
        <f>H292/F292*100</f>
        <v>0</v>
      </c>
      <c r="L292" s="9">
        <f t="shared" si="19"/>
        <v>-1882.4</v>
      </c>
      <c r="M292" s="9">
        <f t="shared" si="20"/>
        <v>0</v>
      </c>
    </row>
    <row r="293" spans="1:13" s="2" customFormat="1" ht="15.75" customHeight="1">
      <c r="A293" s="71"/>
      <c r="B293" s="71"/>
      <c r="C293" s="37" t="s">
        <v>119</v>
      </c>
      <c r="D293" s="19" t="s">
        <v>120</v>
      </c>
      <c r="E293" s="13">
        <v>4.7</v>
      </c>
      <c r="F293" s="28">
        <v>79481</v>
      </c>
      <c r="G293" s="28">
        <v>4.3</v>
      </c>
      <c r="H293" s="28">
        <v>4.2</v>
      </c>
      <c r="I293" s="28">
        <f t="shared" si="18"/>
        <v>-0.09999999999999964</v>
      </c>
      <c r="J293" s="28">
        <f>H293/G293*100</f>
        <v>97.67441860465117</v>
      </c>
      <c r="K293" s="28">
        <f>H293/F293*100</f>
        <v>0.005284281778035002</v>
      </c>
      <c r="L293" s="28">
        <f t="shared" si="19"/>
        <v>-0.5</v>
      </c>
      <c r="M293" s="28">
        <f t="shared" si="20"/>
        <v>89.36170212765957</v>
      </c>
    </row>
    <row r="294" spans="1:13" s="2" customFormat="1" ht="15.75">
      <c r="A294" s="71"/>
      <c r="B294" s="71"/>
      <c r="C294" s="37" t="s">
        <v>121</v>
      </c>
      <c r="D294" s="19" t="s">
        <v>8</v>
      </c>
      <c r="E294" s="13">
        <v>519.3</v>
      </c>
      <c r="F294" s="28"/>
      <c r="G294" s="28"/>
      <c r="H294" s="28"/>
      <c r="I294" s="28">
        <f t="shared" si="18"/>
        <v>0</v>
      </c>
      <c r="J294" s="28"/>
      <c r="K294" s="28"/>
      <c r="L294" s="28">
        <f t="shared" si="19"/>
        <v>-519.3</v>
      </c>
      <c r="M294" s="28">
        <f t="shared" si="20"/>
        <v>0</v>
      </c>
    </row>
    <row r="295" spans="1:13" s="2" customFormat="1" ht="31.5">
      <c r="A295" s="71"/>
      <c r="B295" s="71"/>
      <c r="C295" s="37" t="s">
        <v>98</v>
      </c>
      <c r="D295" s="19" t="s">
        <v>122</v>
      </c>
      <c r="E295" s="13">
        <v>-15726.5</v>
      </c>
      <c r="F295" s="13"/>
      <c r="G295" s="13"/>
      <c r="H295" s="28">
        <v>-33978.5</v>
      </c>
      <c r="I295" s="28">
        <f t="shared" si="18"/>
        <v>-33978.5</v>
      </c>
      <c r="J295" s="28"/>
      <c r="K295" s="28"/>
      <c r="L295" s="28">
        <f t="shared" si="19"/>
        <v>-18252</v>
      </c>
      <c r="M295" s="28">
        <f t="shared" si="20"/>
        <v>216.0588815057387</v>
      </c>
    </row>
    <row r="296" spans="1:13" s="2" customFormat="1" ht="15.75">
      <c r="A296" s="72"/>
      <c r="B296" s="72"/>
      <c r="C296" s="40"/>
      <c r="D296" s="29" t="s">
        <v>10</v>
      </c>
      <c r="E296" s="3">
        <f>SUM(E286:E295)</f>
        <v>-4540.800000000001</v>
      </c>
      <c r="F296" s="3">
        <f>SUM(F286:F295)</f>
        <v>153958</v>
      </c>
      <c r="G296" s="3">
        <f>SUM(G286:G295)</f>
        <v>4754.3</v>
      </c>
      <c r="H296" s="3">
        <f>SUM(H286:H295)</f>
        <v>-24365.2</v>
      </c>
      <c r="I296" s="3">
        <f t="shared" si="18"/>
        <v>-29119.5</v>
      </c>
      <c r="J296" s="3">
        <f>H296/G296*100</f>
        <v>-512.4876427654965</v>
      </c>
      <c r="K296" s="3">
        <f>H296/F296*100</f>
        <v>-15.825874589173672</v>
      </c>
      <c r="L296" s="3">
        <f t="shared" si="19"/>
        <v>-19824.4</v>
      </c>
      <c r="M296" s="3">
        <f t="shared" si="20"/>
        <v>536.5838618745595</v>
      </c>
    </row>
    <row r="297" spans="1:13" ht="77.25" customHeight="1">
      <c r="A297" s="70" t="s">
        <v>33</v>
      </c>
      <c r="B297" s="70" t="s">
        <v>83</v>
      </c>
      <c r="C297" s="39" t="s">
        <v>125</v>
      </c>
      <c r="D297" s="14" t="s">
        <v>126</v>
      </c>
      <c r="E297" s="9">
        <v>34472</v>
      </c>
      <c r="F297" s="9">
        <v>587242.7</v>
      </c>
      <c r="G297" s="9">
        <v>20877.6</v>
      </c>
      <c r="H297" s="9">
        <v>32136.7</v>
      </c>
      <c r="I297" s="9">
        <f t="shared" si="18"/>
        <v>11259.100000000002</v>
      </c>
      <c r="J297" s="9">
        <f>H297/G297*100</f>
        <v>153.9290914664521</v>
      </c>
      <c r="K297" s="9">
        <f>H297/F297*100</f>
        <v>5.472473306181584</v>
      </c>
      <c r="L297" s="9">
        <f t="shared" si="19"/>
        <v>-2335.2999999999993</v>
      </c>
      <c r="M297" s="9">
        <f t="shared" si="20"/>
        <v>93.22551636110467</v>
      </c>
    </row>
    <row r="298" spans="1:13" ht="36.75" customHeight="1">
      <c r="A298" s="71"/>
      <c r="B298" s="71"/>
      <c r="C298" s="37" t="s">
        <v>127</v>
      </c>
      <c r="D298" s="14" t="s">
        <v>128</v>
      </c>
      <c r="E298" s="9">
        <v>1633.5</v>
      </c>
      <c r="F298" s="9">
        <v>57823</v>
      </c>
      <c r="G298" s="9">
        <v>1550.4</v>
      </c>
      <c r="H298" s="9">
        <v>2921.1</v>
      </c>
      <c r="I298" s="9">
        <f aca="true" t="shared" si="21" ref="I298:I304">H298-G298</f>
        <v>1370.6999999999998</v>
      </c>
      <c r="J298" s="9">
        <f aca="true" t="shared" si="22" ref="J298:J304">H298/G298*100</f>
        <v>188.4094427244582</v>
      </c>
      <c r="K298" s="9">
        <f aca="true" t="shared" si="23" ref="K298:K304">H298/F298*100</f>
        <v>5.051795998132231</v>
      </c>
      <c r="L298" s="9">
        <f aca="true" t="shared" si="24" ref="L298:L304">H298-E298</f>
        <v>1287.6</v>
      </c>
      <c r="M298" s="9">
        <f aca="true" t="shared" si="25" ref="M298:M304">H298/E298*100</f>
        <v>178.82460973370064</v>
      </c>
    </row>
    <row r="299" spans="1:13" ht="78.75" customHeight="1">
      <c r="A299" s="71"/>
      <c r="B299" s="71"/>
      <c r="C299" s="37" t="s">
        <v>129</v>
      </c>
      <c r="D299" s="14" t="s">
        <v>130</v>
      </c>
      <c r="E299" s="9">
        <v>204.8</v>
      </c>
      <c r="F299" s="9">
        <v>1351.3</v>
      </c>
      <c r="G299" s="9">
        <v>135.2</v>
      </c>
      <c r="H299" s="9">
        <v>80.2</v>
      </c>
      <c r="I299" s="9">
        <f t="shared" si="21"/>
        <v>-54.999999999999986</v>
      </c>
      <c r="J299" s="9">
        <f t="shared" si="22"/>
        <v>59.31952662721894</v>
      </c>
      <c r="K299" s="9">
        <f t="shared" si="23"/>
        <v>5.935025530970178</v>
      </c>
      <c r="L299" s="9">
        <f t="shared" si="24"/>
        <v>-124.60000000000001</v>
      </c>
      <c r="M299" s="9">
        <f t="shared" si="25"/>
        <v>39.16015625</v>
      </c>
    </row>
    <row r="300" spans="1:13" ht="78.75" customHeight="1">
      <c r="A300" s="71"/>
      <c r="B300" s="71"/>
      <c r="C300" s="37" t="s">
        <v>135</v>
      </c>
      <c r="D300" s="67" t="s">
        <v>136</v>
      </c>
      <c r="E300" s="9"/>
      <c r="F300" s="9">
        <v>8.5</v>
      </c>
      <c r="G300" s="9"/>
      <c r="H300" s="9"/>
      <c r="I300" s="9">
        <f t="shared" si="21"/>
        <v>0</v>
      </c>
      <c r="J300" s="9"/>
      <c r="K300" s="9">
        <f t="shared" si="23"/>
        <v>0</v>
      </c>
      <c r="L300" s="9">
        <f t="shared" si="24"/>
        <v>0</v>
      </c>
      <c r="M300" s="9"/>
    </row>
    <row r="301" spans="1:13" ht="31.5">
      <c r="A301" s="71"/>
      <c r="B301" s="71"/>
      <c r="C301" s="37" t="s">
        <v>94</v>
      </c>
      <c r="D301" s="19" t="s">
        <v>93</v>
      </c>
      <c r="E301" s="9"/>
      <c r="F301" s="9"/>
      <c r="G301" s="9"/>
      <c r="H301" s="9">
        <v>6</v>
      </c>
      <c r="I301" s="9">
        <f t="shared" si="21"/>
        <v>6</v>
      </c>
      <c r="J301" s="9"/>
      <c r="K301" s="9"/>
      <c r="L301" s="9">
        <f t="shared" si="24"/>
        <v>6</v>
      </c>
      <c r="M301" s="9"/>
    </row>
    <row r="302" spans="1:13" ht="47.25">
      <c r="A302" s="71"/>
      <c r="B302" s="71"/>
      <c r="C302" s="39" t="s">
        <v>131</v>
      </c>
      <c r="D302" s="14" t="s">
        <v>132</v>
      </c>
      <c r="E302" s="9">
        <v>31361.5</v>
      </c>
      <c r="F302" s="9">
        <v>222068.1</v>
      </c>
      <c r="G302" s="68">
        <v>28079.3</v>
      </c>
      <c r="H302" s="9">
        <v>25941.654</v>
      </c>
      <c r="I302" s="9">
        <f t="shared" si="21"/>
        <v>-2137.6460000000006</v>
      </c>
      <c r="J302" s="9">
        <f t="shared" si="22"/>
        <v>92.38711078979888</v>
      </c>
      <c r="K302" s="9">
        <f t="shared" si="23"/>
        <v>11.681846244462847</v>
      </c>
      <c r="L302" s="9">
        <f t="shared" si="24"/>
        <v>-5419.846000000001</v>
      </c>
      <c r="M302" s="9">
        <f t="shared" si="25"/>
        <v>82.71815442501156</v>
      </c>
    </row>
    <row r="303" spans="1:13" ht="63">
      <c r="A303" s="71"/>
      <c r="B303" s="71"/>
      <c r="C303" s="39" t="s">
        <v>137</v>
      </c>
      <c r="D303" s="14" t="s">
        <v>138</v>
      </c>
      <c r="E303" s="9"/>
      <c r="F303" s="9"/>
      <c r="G303" s="68"/>
      <c r="H303" s="9">
        <v>9094.5</v>
      </c>
      <c r="I303" s="9">
        <f t="shared" si="21"/>
        <v>9094.5</v>
      </c>
      <c r="J303" s="9"/>
      <c r="K303" s="9"/>
      <c r="L303" s="9">
        <f t="shared" si="24"/>
        <v>9094.5</v>
      </c>
      <c r="M303" s="9"/>
    </row>
    <row r="304" spans="1:13" ht="78.75">
      <c r="A304" s="71"/>
      <c r="B304" s="71"/>
      <c r="C304" s="39" t="s">
        <v>133</v>
      </c>
      <c r="D304" s="14" t="s">
        <v>134</v>
      </c>
      <c r="E304" s="9">
        <v>6116.6</v>
      </c>
      <c r="F304" s="9">
        <v>51247.2</v>
      </c>
      <c r="G304" s="23">
        <v>3889.4</v>
      </c>
      <c r="H304" s="9">
        <v>6079.448</v>
      </c>
      <c r="I304" s="9">
        <f t="shared" si="21"/>
        <v>2190.0480000000002</v>
      </c>
      <c r="J304" s="9">
        <f t="shared" si="22"/>
        <v>156.30811950429373</v>
      </c>
      <c r="K304" s="9">
        <f t="shared" si="23"/>
        <v>11.862985685071575</v>
      </c>
      <c r="L304" s="9">
        <f t="shared" si="24"/>
        <v>-37.152000000000044</v>
      </c>
      <c r="M304" s="9">
        <f t="shared" si="25"/>
        <v>99.39260373410065</v>
      </c>
    </row>
    <row r="305" spans="1:13" ht="15.75">
      <c r="A305" s="71"/>
      <c r="B305" s="71"/>
      <c r="C305" s="37" t="s">
        <v>3</v>
      </c>
      <c r="D305" s="19" t="s">
        <v>4</v>
      </c>
      <c r="E305" s="9">
        <v>48.9</v>
      </c>
      <c r="F305" s="9"/>
      <c r="G305" s="9"/>
      <c r="H305" s="9">
        <v>0.2</v>
      </c>
      <c r="I305" s="9">
        <f t="shared" si="18"/>
        <v>0.2</v>
      </c>
      <c r="J305" s="9"/>
      <c r="K305" s="9"/>
      <c r="L305" s="9">
        <f t="shared" si="19"/>
        <v>-48.699999999999996</v>
      </c>
      <c r="M305" s="9">
        <f t="shared" si="20"/>
        <v>0.408997955010225</v>
      </c>
    </row>
    <row r="306" spans="1:13" ht="15.75">
      <c r="A306" s="71"/>
      <c r="B306" s="71"/>
      <c r="C306" s="37" t="s">
        <v>114</v>
      </c>
      <c r="D306" s="19" t="s">
        <v>5</v>
      </c>
      <c r="E306" s="9">
        <v>3.8</v>
      </c>
      <c r="F306" s="9"/>
      <c r="G306" s="9"/>
      <c r="H306" s="9">
        <v>-21.2</v>
      </c>
      <c r="I306" s="9">
        <f t="shared" si="18"/>
        <v>-21.2</v>
      </c>
      <c r="J306" s="9"/>
      <c r="K306" s="9"/>
      <c r="L306" s="9">
        <f t="shared" si="19"/>
        <v>-25</v>
      </c>
      <c r="M306" s="9">
        <f t="shared" si="20"/>
        <v>-557.8947368421053</v>
      </c>
    </row>
    <row r="307" spans="1:13" ht="15.75">
      <c r="A307" s="71"/>
      <c r="B307" s="71"/>
      <c r="C307" s="37" t="s">
        <v>115</v>
      </c>
      <c r="D307" s="19" t="s">
        <v>30</v>
      </c>
      <c r="E307" s="9">
        <v>-558.4</v>
      </c>
      <c r="F307" s="9"/>
      <c r="G307" s="9"/>
      <c r="H307" s="9"/>
      <c r="I307" s="9">
        <f t="shared" si="18"/>
        <v>0</v>
      </c>
      <c r="J307" s="9"/>
      <c r="K307" s="9"/>
      <c r="L307" s="9">
        <f t="shared" si="19"/>
        <v>558.4</v>
      </c>
      <c r="M307" s="9">
        <f t="shared" si="20"/>
        <v>0</v>
      </c>
    </row>
    <row r="308" spans="1:13" s="2" customFormat="1" ht="15.75">
      <c r="A308" s="71"/>
      <c r="B308" s="71"/>
      <c r="C308" s="38"/>
      <c r="D308" s="29" t="s">
        <v>84</v>
      </c>
      <c r="E308" s="3">
        <f>SUM(E297:E307)</f>
        <v>73282.70000000001</v>
      </c>
      <c r="F308" s="3">
        <f>SUM(F297:F307)</f>
        <v>919740.7999999999</v>
      </c>
      <c r="G308" s="3">
        <f>SUM(G297:G307)</f>
        <v>54531.9</v>
      </c>
      <c r="H308" s="3">
        <f>SUM(H297:H307)</f>
        <v>76238.602</v>
      </c>
      <c r="I308" s="3">
        <f t="shared" si="18"/>
        <v>21706.701999999997</v>
      </c>
      <c r="J308" s="3">
        <f>H308/G308*100</f>
        <v>139.80551200306607</v>
      </c>
      <c r="K308" s="3">
        <f>H308/F308*100</f>
        <v>8.289139940296224</v>
      </c>
      <c r="L308" s="3">
        <f t="shared" si="19"/>
        <v>2955.9019999999873</v>
      </c>
      <c r="M308" s="3">
        <f t="shared" si="20"/>
        <v>104.03356044468883</v>
      </c>
    </row>
    <row r="309" spans="1:13" ht="15.75">
      <c r="A309" s="71"/>
      <c r="B309" s="71"/>
      <c r="C309" s="37" t="s">
        <v>100</v>
      </c>
      <c r="D309" s="19" t="s">
        <v>34</v>
      </c>
      <c r="E309" s="9">
        <v>7886.6</v>
      </c>
      <c r="F309" s="9">
        <v>338916.1</v>
      </c>
      <c r="G309" s="9">
        <v>22000</v>
      </c>
      <c r="H309" s="9">
        <v>19409.6</v>
      </c>
      <c r="I309" s="9">
        <f t="shared" si="18"/>
        <v>-2590.4000000000015</v>
      </c>
      <c r="J309" s="9">
        <f>H309/G309*100</f>
        <v>88.22545454545454</v>
      </c>
      <c r="K309" s="9">
        <f>H309/F309*100</f>
        <v>5.726963103847826</v>
      </c>
      <c r="L309" s="9">
        <f t="shared" si="19"/>
        <v>11522.999999999998</v>
      </c>
      <c r="M309" s="9">
        <f t="shared" si="20"/>
        <v>246.1085892526564</v>
      </c>
    </row>
    <row r="310" spans="1:13" ht="15.75">
      <c r="A310" s="71"/>
      <c r="B310" s="71"/>
      <c r="C310" s="37" t="s">
        <v>35</v>
      </c>
      <c r="D310" s="19" t="s">
        <v>36</v>
      </c>
      <c r="E310" s="9">
        <v>597892.8</v>
      </c>
      <c r="F310" s="9">
        <v>2734629.5</v>
      </c>
      <c r="G310" s="9">
        <v>551520.7</v>
      </c>
      <c r="H310" s="9">
        <v>547653.4</v>
      </c>
      <c r="I310" s="9">
        <f t="shared" si="18"/>
        <v>-3867.29999999993</v>
      </c>
      <c r="J310" s="9">
        <f>H310/G310*100</f>
        <v>99.29879331818373</v>
      </c>
      <c r="K310" s="9">
        <f>H310/F310*100</f>
        <v>20.02660323820832</v>
      </c>
      <c r="L310" s="9">
        <f t="shared" si="19"/>
        <v>-50239.40000000002</v>
      </c>
      <c r="M310" s="9">
        <f t="shared" si="20"/>
        <v>91.59725623054835</v>
      </c>
    </row>
    <row r="311" spans="1:13" ht="31.5">
      <c r="A311" s="71"/>
      <c r="B311" s="71"/>
      <c r="C311" s="37" t="s">
        <v>9</v>
      </c>
      <c r="D311" s="20" t="s">
        <v>107</v>
      </c>
      <c r="E311" s="13">
        <v>111.8</v>
      </c>
      <c r="F311" s="9"/>
      <c r="G311" s="9"/>
      <c r="H311" s="9"/>
      <c r="I311" s="9">
        <f t="shared" si="18"/>
        <v>0</v>
      </c>
      <c r="J311" s="9"/>
      <c r="K311" s="9"/>
      <c r="L311" s="9">
        <f t="shared" si="19"/>
        <v>-111.8</v>
      </c>
      <c r="M311" s="9">
        <f t="shared" si="20"/>
        <v>0</v>
      </c>
    </row>
    <row r="312" spans="1:13" ht="15.75">
      <c r="A312" s="71"/>
      <c r="B312" s="71"/>
      <c r="C312" s="37" t="s">
        <v>3</v>
      </c>
      <c r="D312" s="19" t="s">
        <v>4</v>
      </c>
      <c r="E312" s="9">
        <v>283.7</v>
      </c>
      <c r="F312" s="9">
        <v>1331</v>
      </c>
      <c r="G312" s="9">
        <v>275.8</v>
      </c>
      <c r="H312" s="9">
        <v>245.9</v>
      </c>
      <c r="I312" s="9">
        <f t="shared" si="18"/>
        <v>-29.900000000000006</v>
      </c>
      <c r="J312" s="9">
        <f>H312/G312*100</f>
        <v>89.15881073241479</v>
      </c>
      <c r="K312" s="9">
        <f>H312/F312*100</f>
        <v>18.474830954169796</v>
      </c>
      <c r="L312" s="9">
        <f t="shared" si="19"/>
        <v>-37.79999999999998</v>
      </c>
      <c r="M312" s="9">
        <f t="shared" si="20"/>
        <v>86.67606626718364</v>
      </c>
    </row>
    <row r="313" spans="1:13" s="2" customFormat="1" ht="15.75">
      <c r="A313" s="71"/>
      <c r="B313" s="71"/>
      <c r="C313" s="38"/>
      <c r="D313" s="29" t="s">
        <v>6</v>
      </c>
      <c r="E313" s="3">
        <f>SUM(E309:E312)</f>
        <v>606174.9</v>
      </c>
      <c r="F313" s="3">
        <f>SUM(F309:F312)</f>
        <v>3074876.6</v>
      </c>
      <c r="G313" s="3">
        <f>SUM(G309:G312)</f>
        <v>573796.5</v>
      </c>
      <c r="H313" s="3">
        <f>SUM(H309:H312)</f>
        <v>567308.9</v>
      </c>
      <c r="I313" s="3">
        <f t="shared" si="18"/>
        <v>-6487.599999999977</v>
      </c>
      <c r="J313" s="3">
        <f>H313/G313*100</f>
        <v>98.86935525051129</v>
      </c>
      <c r="K313" s="3">
        <f>H313/F313*100</f>
        <v>18.449810311086956</v>
      </c>
      <c r="L313" s="3">
        <f t="shared" si="19"/>
        <v>-38866</v>
      </c>
      <c r="M313" s="3">
        <f t="shared" si="20"/>
        <v>93.5883191468337</v>
      </c>
    </row>
    <row r="314" spans="1:13" s="2" customFormat="1" ht="16.5" customHeight="1">
      <c r="A314" s="72"/>
      <c r="B314" s="72"/>
      <c r="C314" s="38"/>
      <c r="D314" s="29" t="s">
        <v>10</v>
      </c>
      <c r="E314" s="3">
        <f>E308+E313</f>
        <v>679457.6000000001</v>
      </c>
      <c r="F314" s="3">
        <f>F308+F313</f>
        <v>3994617.4</v>
      </c>
      <c r="G314" s="3">
        <f>G308+G313</f>
        <v>628328.4</v>
      </c>
      <c r="H314" s="3">
        <f>H308+H313</f>
        <v>643547.502</v>
      </c>
      <c r="I314" s="3">
        <f t="shared" si="18"/>
        <v>15219.101999999955</v>
      </c>
      <c r="J314" s="3">
        <f>H314/G314*100</f>
        <v>102.42215726680506</v>
      </c>
      <c r="K314" s="3">
        <f>H314/F314*100</f>
        <v>16.110366464633135</v>
      </c>
      <c r="L314" s="3">
        <f t="shared" si="19"/>
        <v>-35910.098000000115</v>
      </c>
      <c r="M314" s="3">
        <f t="shared" si="20"/>
        <v>94.71488758091748</v>
      </c>
    </row>
    <row r="315" spans="1:13" s="2" customFormat="1" ht="31.5" hidden="1">
      <c r="A315" s="57">
        <v>0</v>
      </c>
      <c r="B315" s="57" t="s">
        <v>85</v>
      </c>
      <c r="C315" s="37" t="s">
        <v>117</v>
      </c>
      <c r="D315" s="20" t="s">
        <v>118</v>
      </c>
      <c r="E315" s="3"/>
      <c r="F315" s="28"/>
      <c r="G315" s="28"/>
      <c r="H315" s="28"/>
      <c r="I315" s="28">
        <f t="shared" si="18"/>
        <v>0</v>
      </c>
      <c r="J315" s="28"/>
      <c r="K315" s="28"/>
      <c r="L315" s="28">
        <f t="shared" si="19"/>
        <v>0</v>
      </c>
      <c r="M315" s="28"/>
    </row>
    <row r="316" spans="1:13" s="2" customFormat="1" ht="15.75" hidden="1">
      <c r="A316" s="57"/>
      <c r="B316" s="57"/>
      <c r="C316" s="38"/>
      <c r="D316" s="29" t="s">
        <v>10</v>
      </c>
      <c r="E316" s="3"/>
      <c r="F316" s="3">
        <f>SUM(F315)</f>
        <v>0</v>
      </c>
      <c r="G316" s="3">
        <f>SUM(G315)</f>
        <v>0</v>
      </c>
      <c r="H316" s="3"/>
      <c r="I316" s="3">
        <f t="shared" si="18"/>
        <v>0</v>
      </c>
      <c r="J316" s="3"/>
      <c r="K316" s="3"/>
      <c r="L316" s="3">
        <f t="shared" si="19"/>
        <v>0</v>
      </c>
      <c r="M316" s="3"/>
    </row>
    <row r="317" spans="1:13" s="2" customFormat="1" ht="8.25" customHeight="1">
      <c r="A317" s="100"/>
      <c r="B317" s="100"/>
      <c r="C317" s="97"/>
      <c r="D317" s="29"/>
      <c r="E317" s="3"/>
      <c r="F317" s="3"/>
      <c r="G317" s="3"/>
      <c r="H317" s="3"/>
      <c r="I317" s="3"/>
      <c r="J317" s="3"/>
      <c r="K317" s="3"/>
      <c r="L317" s="3"/>
      <c r="M317" s="3"/>
    </row>
    <row r="318" spans="1:13" s="2" customFormat="1" ht="18.75" customHeight="1">
      <c r="A318" s="101"/>
      <c r="B318" s="101"/>
      <c r="C318" s="98"/>
      <c r="D318" s="29" t="s">
        <v>37</v>
      </c>
      <c r="E318" s="3">
        <f>E328+E339</f>
        <v>2040353.9000000001</v>
      </c>
      <c r="F318" s="3">
        <f>F328+F339</f>
        <v>14681471.7</v>
      </c>
      <c r="G318" s="3">
        <f>G328+G339</f>
        <v>2087707.4</v>
      </c>
      <c r="H318" s="3">
        <f>H328+H339</f>
        <v>2086559.4019999998</v>
      </c>
      <c r="I318" s="3">
        <f>H318-G318</f>
        <v>-1147.9980000001378</v>
      </c>
      <c r="J318" s="3">
        <f>H318/G318*100</f>
        <v>99.94501154711622</v>
      </c>
      <c r="K318" s="3">
        <f>H318/F318*100</f>
        <v>14.212195103029076</v>
      </c>
      <c r="L318" s="3">
        <f>H318-E318</f>
        <v>46205.50199999963</v>
      </c>
      <c r="M318" s="3">
        <f>H318/E318*100</f>
        <v>102.26458272753563</v>
      </c>
    </row>
    <row r="319" spans="1:13" s="2" customFormat="1" ht="8.25" customHeight="1">
      <c r="A319" s="101"/>
      <c r="B319" s="101"/>
      <c r="C319" s="98"/>
      <c r="D319" s="29"/>
      <c r="E319" s="3"/>
      <c r="F319" s="3"/>
      <c r="G319" s="3"/>
      <c r="H319" s="3"/>
      <c r="I319" s="3"/>
      <c r="J319" s="3"/>
      <c r="K319" s="3"/>
      <c r="L319" s="3"/>
      <c r="M319" s="3"/>
    </row>
    <row r="320" spans="1:13" s="2" customFormat="1" ht="19.5" customHeight="1">
      <c r="A320" s="102"/>
      <c r="B320" s="102"/>
      <c r="C320" s="99"/>
      <c r="D320" s="29" t="s">
        <v>45</v>
      </c>
      <c r="E320" s="4">
        <f>E17+E29+E37+E41+E54+E67+E80+E88+E97+E105+E113+E122+E131+E140+E148+E163+E170+E188+E203+E221+E233+E246+E257+E269+E274+E279+E285+E296+E314</f>
        <v>3057405.8000000003</v>
      </c>
      <c r="F320" s="4">
        <f>F17+F29+F37+F41+F54+F67+F80+F88+F97+F105+F113+F122+F131+F140+F148+F163+F170+F188+F203+F221+F233+F246+F257+F269+F274+F279+F285+F296+F314+F316</f>
        <v>23593689.899999995</v>
      </c>
      <c r="G320" s="4">
        <f>G17+G29+G37+G41+G54+G67+G80+G88+G97+G105+G113+G122+G131+G140+G148+G163+G170+G188+G203+G221+G233+G246+G257+G269+G274+G279+G285+G296+G314+G316</f>
        <v>3028758.2999999993</v>
      </c>
      <c r="H320" s="4">
        <f>H17+H29+H37+H41+H54+H67+H80+H88+H97+H105+H113+H122+H131+H140+H148+H163+H170+H188+H203+H221+H233+H246+H257+H269+H274+H279+H285+H296+H314</f>
        <v>2897022.6019999995</v>
      </c>
      <c r="I320" s="4">
        <f>H320-G320</f>
        <v>-131735.69799999986</v>
      </c>
      <c r="J320" s="4">
        <f>H320/G320*100</f>
        <v>95.65050476295848</v>
      </c>
      <c r="K320" s="4">
        <f>H320/F320*100</f>
        <v>12.278802570851795</v>
      </c>
      <c r="L320" s="4">
        <f>H320-E320</f>
        <v>-160383.1980000008</v>
      </c>
      <c r="M320" s="4">
        <f>H320/E320*100</f>
        <v>94.75427180781823</v>
      </c>
    </row>
    <row r="321" spans="1:10" ht="15.75">
      <c r="A321" s="22"/>
      <c r="B321" s="22"/>
      <c r="C321" s="44"/>
      <c r="D321" s="36"/>
      <c r="E321" s="36"/>
      <c r="F321" s="23"/>
      <c r="G321" s="23"/>
      <c r="H321" s="53"/>
      <c r="I321" s="49"/>
      <c r="J321" s="49"/>
    </row>
    <row r="322" spans="1:10" ht="15.75">
      <c r="A322" s="22"/>
      <c r="B322" s="22"/>
      <c r="C322" s="44"/>
      <c r="D322" s="31" t="s">
        <v>38</v>
      </c>
      <c r="E322" s="61"/>
      <c r="F322" s="58"/>
      <c r="G322" s="58"/>
      <c r="H322" s="59"/>
      <c r="I322" s="107"/>
      <c r="J322" s="107"/>
    </row>
    <row r="323" spans="1:10" ht="15.75" hidden="1">
      <c r="A323" s="22"/>
      <c r="B323" s="22"/>
      <c r="C323" s="44"/>
      <c r="D323" s="31"/>
      <c r="E323" s="60"/>
      <c r="F323" s="60"/>
      <c r="G323" s="60"/>
      <c r="H323" s="63"/>
      <c r="I323" s="107"/>
      <c r="J323" s="107"/>
    </row>
    <row r="324" spans="1:13" ht="15.75" hidden="1">
      <c r="A324" s="106" t="s">
        <v>124</v>
      </c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</row>
    <row r="325" spans="1:13" ht="15.75">
      <c r="A325" s="25"/>
      <c r="B325" s="24"/>
      <c r="C325" s="45"/>
      <c r="D325" s="32"/>
      <c r="E325" s="24"/>
      <c r="F325" s="24"/>
      <c r="G325" s="24"/>
      <c r="H325" s="51"/>
      <c r="J325" s="48"/>
      <c r="M325" s="48" t="s">
        <v>43</v>
      </c>
    </row>
    <row r="326" spans="1:13" ht="40.5" customHeight="1">
      <c r="A326" s="87" t="s">
        <v>0</v>
      </c>
      <c r="B326" s="89" t="s">
        <v>57</v>
      </c>
      <c r="C326" s="89" t="s">
        <v>1</v>
      </c>
      <c r="D326" s="89" t="s">
        <v>58</v>
      </c>
      <c r="E326" s="77" t="s">
        <v>145</v>
      </c>
      <c r="F326" s="92" t="s">
        <v>86</v>
      </c>
      <c r="G326" s="75" t="s">
        <v>87</v>
      </c>
      <c r="H326" s="73" t="s">
        <v>144</v>
      </c>
      <c r="I326" s="73" t="s">
        <v>139</v>
      </c>
      <c r="J326" s="73" t="s">
        <v>140</v>
      </c>
      <c r="K326" s="73" t="s">
        <v>141</v>
      </c>
      <c r="L326" s="73" t="s">
        <v>142</v>
      </c>
      <c r="M326" s="73" t="s">
        <v>143</v>
      </c>
    </row>
    <row r="327" spans="1:13" ht="57" customHeight="1">
      <c r="A327" s="88"/>
      <c r="B327" s="90"/>
      <c r="C327" s="90"/>
      <c r="D327" s="90"/>
      <c r="E327" s="78"/>
      <c r="F327" s="93"/>
      <c r="G327" s="76"/>
      <c r="H327" s="74"/>
      <c r="I327" s="74"/>
      <c r="J327" s="74"/>
      <c r="K327" s="74"/>
      <c r="L327" s="74"/>
      <c r="M327" s="74"/>
    </row>
    <row r="328" spans="1:13" s="2" customFormat="1" ht="21.75" customHeight="1">
      <c r="A328" s="70"/>
      <c r="B328" s="70"/>
      <c r="C328" s="38"/>
      <c r="D328" s="29" t="s">
        <v>39</v>
      </c>
      <c r="E328" s="3">
        <f>SUM(E329:E338)</f>
        <v>1804169.7000000002</v>
      </c>
      <c r="F328" s="3">
        <f>SUM(F329:F338)</f>
        <v>12665096.2</v>
      </c>
      <c r="G328" s="3">
        <f>SUM(G329:G338)</f>
        <v>1889589.0999999999</v>
      </c>
      <c r="H328" s="3">
        <f>SUM(H329:H338)</f>
        <v>1842320.7999999998</v>
      </c>
      <c r="I328" s="3">
        <f>H328-G328</f>
        <v>-47268.30000000005</v>
      </c>
      <c r="J328" s="3">
        <f>H328/G328*100</f>
        <v>97.49848789877122</v>
      </c>
      <c r="K328" s="3">
        <f>H328/F328*100</f>
        <v>14.54644142379274</v>
      </c>
      <c r="L328" s="3">
        <f>H328-E328</f>
        <v>38151.09999999963</v>
      </c>
      <c r="M328" s="3">
        <f>H328/E328*100</f>
        <v>102.11460706828186</v>
      </c>
    </row>
    <row r="329" spans="1:13" ht="19.5" customHeight="1">
      <c r="A329" s="71"/>
      <c r="B329" s="71"/>
      <c r="C329" s="37" t="s">
        <v>23</v>
      </c>
      <c r="D329" s="19" t="s">
        <v>24</v>
      </c>
      <c r="E329" s="13">
        <f aca="true" t="shared" si="26" ref="E329:H338">SUMIF($C$6:$C$320,$C329,E$6:E$320)</f>
        <v>947042</v>
      </c>
      <c r="F329" s="13">
        <f t="shared" si="26"/>
        <v>7472582.1</v>
      </c>
      <c r="G329" s="13">
        <f t="shared" si="26"/>
        <v>1003930.5</v>
      </c>
      <c r="H329" s="28">
        <f t="shared" si="26"/>
        <v>981236.5</v>
      </c>
      <c r="I329" s="13">
        <f>H329-G329</f>
        <v>-22694</v>
      </c>
      <c r="J329" s="13">
        <f>H329/G329*100</f>
        <v>97.73948495438678</v>
      </c>
      <c r="K329" s="13">
        <f>H329/F329*100</f>
        <v>13.131157167212656</v>
      </c>
      <c r="L329" s="13">
        <f>H329-E329</f>
        <v>34194.5</v>
      </c>
      <c r="M329" s="13">
        <f>H329/E329*100</f>
        <v>103.61066351861903</v>
      </c>
    </row>
    <row r="330" spans="1:13" ht="34.5" customHeight="1">
      <c r="A330" s="71"/>
      <c r="B330" s="71"/>
      <c r="C330" s="37" t="s">
        <v>56</v>
      </c>
      <c r="D330" s="19" t="s">
        <v>101</v>
      </c>
      <c r="E330" s="13">
        <f t="shared" si="26"/>
        <v>2040.4</v>
      </c>
      <c r="F330" s="13">
        <f t="shared" si="26"/>
        <v>48861.2</v>
      </c>
      <c r="G330" s="13">
        <f t="shared" si="26"/>
        <v>3457.5</v>
      </c>
      <c r="H330" s="28">
        <f t="shared" si="26"/>
        <v>3932.5</v>
      </c>
      <c r="I330" s="13">
        <f aca="true" t="shared" si="27" ref="I330:I338">H330-G330</f>
        <v>475</v>
      </c>
      <c r="J330" s="13">
        <f aca="true" t="shared" si="28" ref="J330:J337">H330/G330*100</f>
        <v>113.73825018076644</v>
      </c>
      <c r="K330" s="13">
        <f aca="true" t="shared" si="29" ref="K330:K337">H330/F330*100</f>
        <v>8.048308269137886</v>
      </c>
      <c r="L330" s="13">
        <f aca="true" t="shared" si="30" ref="L330:L338">H330-E330</f>
        <v>1892.1</v>
      </c>
      <c r="M330" s="13">
        <f aca="true" t="shared" si="31" ref="M330:M338">H330/E330*100</f>
        <v>192.7318172907273</v>
      </c>
    </row>
    <row r="331" spans="1:13" ht="36" customHeight="1">
      <c r="A331" s="71"/>
      <c r="B331" s="71"/>
      <c r="C331" s="37" t="s">
        <v>47</v>
      </c>
      <c r="D331" s="19" t="s">
        <v>88</v>
      </c>
      <c r="E331" s="13">
        <f t="shared" si="26"/>
        <v>127381.4</v>
      </c>
      <c r="F331" s="13">
        <f t="shared" si="26"/>
        <v>587942.7</v>
      </c>
      <c r="G331" s="13">
        <f t="shared" si="26"/>
        <v>128313.2</v>
      </c>
      <c r="H331" s="28">
        <f t="shared" si="26"/>
        <v>120486.5</v>
      </c>
      <c r="I331" s="13">
        <f t="shared" si="27"/>
        <v>-7826.699999999997</v>
      </c>
      <c r="J331" s="13">
        <f t="shared" si="28"/>
        <v>93.90031578980184</v>
      </c>
      <c r="K331" s="13">
        <f t="shared" si="29"/>
        <v>20.492898372579507</v>
      </c>
      <c r="L331" s="13">
        <f t="shared" si="30"/>
        <v>-6894.899999999994</v>
      </c>
      <c r="M331" s="13">
        <f t="shared" si="31"/>
        <v>94.58720032909044</v>
      </c>
    </row>
    <row r="332" spans="1:13" ht="19.5" customHeight="1">
      <c r="A332" s="71"/>
      <c r="B332" s="71"/>
      <c r="C332" s="37" t="s">
        <v>48</v>
      </c>
      <c r="D332" s="19" t="s">
        <v>26</v>
      </c>
      <c r="E332" s="13">
        <f t="shared" si="26"/>
        <v>36.9</v>
      </c>
      <c r="F332" s="13">
        <f t="shared" si="26"/>
        <v>2357.6</v>
      </c>
      <c r="G332" s="13">
        <f t="shared" si="26"/>
        <v>100</v>
      </c>
      <c r="H332" s="28">
        <f t="shared" si="26"/>
        <v>345.2</v>
      </c>
      <c r="I332" s="13">
        <f t="shared" si="27"/>
        <v>245.2</v>
      </c>
      <c r="J332" s="13">
        <f t="shared" si="28"/>
        <v>345.2</v>
      </c>
      <c r="K332" s="13">
        <f t="shared" si="29"/>
        <v>14.642008822531388</v>
      </c>
      <c r="L332" s="13">
        <f t="shared" si="30"/>
        <v>308.3</v>
      </c>
      <c r="M332" s="13">
        <f t="shared" si="31"/>
        <v>935.5013550135501</v>
      </c>
    </row>
    <row r="333" spans="1:13" ht="34.5" customHeight="1">
      <c r="A333" s="71"/>
      <c r="B333" s="71"/>
      <c r="C333" s="37" t="s">
        <v>102</v>
      </c>
      <c r="D333" s="19" t="s">
        <v>103</v>
      </c>
      <c r="E333" s="13">
        <f t="shared" si="26"/>
        <v>3072.6</v>
      </c>
      <c r="F333" s="13">
        <f t="shared" si="26"/>
        <v>23881.8</v>
      </c>
      <c r="G333" s="13">
        <f t="shared" si="26"/>
        <v>3052.9</v>
      </c>
      <c r="H333" s="13">
        <f t="shared" si="26"/>
        <v>3760.7</v>
      </c>
      <c r="I333" s="13">
        <f t="shared" si="27"/>
        <v>707.7999999999997</v>
      </c>
      <c r="J333" s="13">
        <f t="shared" si="28"/>
        <v>123.1845130859183</v>
      </c>
      <c r="K333" s="13">
        <f t="shared" si="29"/>
        <v>15.747137987923859</v>
      </c>
      <c r="L333" s="13">
        <f t="shared" si="30"/>
        <v>688.0999999999999</v>
      </c>
      <c r="M333" s="13">
        <f t="shared" si="31"/>
        <v>122.39471457397644</v>
      </c>
    </row>
    <row r="334" spans="1:13" ht="19.5" customHeight="1">
      <c r="A334" s="71"/>
      <c r="B334" s="71"/>
      <c r="C334" s="37" t="s">
        <v>100</v>
      </c>
      <c r="D334" s="19" t="s">
        <v>34</v>
      </c>
      <c r="E334" s="13">
        <f t="shared" si="26"/>
        <v>7886.6</v>
      </c>
      <c r="F334" s="13">
        <f t="shared" si="26"/>
        <v>338916.1</v>
      </c>
      <c r="G334" s="13">
        <f t="shared" si="26"/>
        <v>22000</v>
      </c>
      <c r="H334" s="13">
        <f t="shared" si="26"/>
        <v>19409.6</v>
      </c>
      <c r="I334" s="13">
        <f t="shared" si="27"/>
        <v>-2590.4000000000015</v>
      </c>
      <c r="J334" s="13">
        <f t="shared" si="28"/>
        <v>88.22545454545454</v>
      </c>
      <c r="K334" s="13">
        <f t="shared" si="29"/>
        <v>5.726963103847826</v>
      </c>
      <c r="L334" s="13">
        <f t="shared" si="30"/>
        <v>11522.999999999998</v>
      </c>
      <c r="M334" s="13">
        <f t="shared" si="31"/>
        <v>246.1085892526564</v>
      </c>
    </row>
    <row r="335" spans="1:13" ht="19.5" customHeight="1">
      <c r="A335" s="71"/>
      <c r="B335" s="71"/>
      <c r="C335" s="37" t="s">
        <v>104</v>
      </c>
      <c r="D335" s="19" t="s">
        <v>105</v>
      </c>
      <c r="E335" s="13">
        <f t="shared" si="26"/>
        <v>92645.8</v>
      </c>
      <c r="F335" s="13">
        <f t="shared" si="26"/>
        <v>1248459.2</v>
      </c>
      <c r="G335" s="13">
        <f t="shared" si="26"/>
        <v>150480</v>
      </c>
      <c r="H335" s="13">
        <f t="shared" si="26"/>
        <v>140712.9</v>
      </c>
      <c r="I335" s="13">
        <f t="shared" si="27"/>
        <v>-9767.100000000006</v>
      </c>
      <c r="J335" s="13">
        <f t="shared" si="28"/>
        <v>93.50937001594896</v>
      </c>
      <c r="K335" s="13">
        <f t="shared" si="29"/>
        <v>11.270924992983351</v>
      </c>
      <c r="L335" s="13">
        <f t="shared" si="30"/>
        <v>48067.09999999999</v>
      </c>
      <c r="M335" s="13">
        <f t="shared" si="31"/>
        <v>151.8826541516183</v>
      </c>
    </row>
    <row r="336" spans="1:13" ht="19.5" customHeight="1">
      <c r="A336" s="71"/>
      <c r="B336" s="71"/>
      <c r="C336" s="37" t="s">
        <v>35</v>
      </c>
      <c r="D336" s="19" t="s">
        <v>36</v>
      </c>
      <c r="E336" s="13">
        <f t="shared" si="26"/>
        <v>597892.8</v>
      </c>
      <c r="F336" s="13">
        <f t="shared" si="26"/>
        <v>2734629.5</v>
      </c>
      <c r="G336" s="13">
        <f t="shared" si="26"/>
        <v>551520.7</v>
      </c>
      <c r="H336" s="13">
        <f t="shared" si="26"/>
        <v>547653.4</v>
      </c>
      <c r="I336" s="13">
        <f t="shared" si="27"/>
        <v>-3867.29999999993</v>
      </c>
      <c r="J336" s="13">
        <f t="shared" si="28"/>
        <v>99.29879331818373</v>
      </c>
      <c r="K336" s="13">
        <f t="shared" si="29"/>
        <v>20.02660323820832</v>
      </c>
      <c r="L336" s="13">
        <f t="shared" si="30"/>
        <v>-50239.40000000002</v>
      </c>
      <c r="M336" s="13">
        <f t="shared" si="31"/>
        <v>91.59725623054835</v>
      </c>
    </row>
    <row r="337" spans="1:13" ht="19.5" customHeight="1">
      <c r="A337" s="71"/>
      <c r="B337" s="71"/>
      <c r="C337" s="37" t="s">
        <v>106</v>
      </c>
      <c r="D337" s="19" t="s">
        <v>40</v>
      </c>
      <c r="E337" s="13">
        <f t="shared" si="26"/>
        <v>26059.4</v>
      </c>
      <c r="F337" s="13">
        <f t="shared" si="26"/>
        <v>207466</v>
      </c>
      <c r="G337" s="13">
        <f t="shared" si="26"/>
        <v>26734.300000000003</v>
      </c>
      <c r="H337" s="28">
        <f t="shared" si="26"/>
        <v>24783.5</v>
      </c>
      <c r="I337" s="13">
        <f t="shared" si="27"/>
        <v>-1950.800000000003</v>
      </c>
      <c r="J337" s="13">
        <f t="shared" si="28"/>
        <v>92.70300699850004</v>
      </c>
      <c r="K337" s="13">
        <f t="shared" si="29"/>
        <v>11.945812807881774</v>
      </c>
      <c r="L337" s="13">
        <f t="shared" si="30"/>
        <v>-1275.9000000000015</v>
      </c>
      <c r="M337" s="13">
        <f t="shared" si="31"/>
        <v>95.10387806319407</v>
      </c>
    </row>
    <row r="338" spans="1:13" ht="36" customHeight="1">
      <c r="A338" s="71"/>
      <c r="B338" s="71"/>
      <c r="C338" s="37" t="s">
        <v>9</v>
      </c>
      <c r="D338" s="19" t="s">
        <v>107</v>
      </c>
      <c r="E338" s="13">
        <f t="shared" si="26"/>
        <v>111.8</v>
      </c>
      <c r="F338" s="13">
        <f t="shared" si="26"/>
        <v>0</v>
      </c>
      <c r="G338" s="13">
        <f t="shared" si="26"/>
        <v>0</v>
      </c>
      <c r="H338" s="28">
        <f t="shared" si="26"/>
        <v>0</v>
      </c>
      <c r="I338" s="13">
        <f t="shared" si="27"/>
        <v>0</v>
      </c>
      <c r="J338" s="13"/>
      <c r="K338" s="13"/>
      <c r="L338" s="13">
        <f t="shared" si="30"/>
        <v>-111.8</v>
      </c>
      <c r="M338" s="13">
        <f t="shared" si="31"/>
        <v>0</v>
      </c>
    </row>
    <row r="339" spans="1:13" s="2" customFormat="1" ht="20.25" customHeight="1">
      <c r="A339" s="71"/>
      <c r="B339" s="71"/>
      <c r="C339" s="38"/>
      <c r="D339" s="29" t="s">
        <v>41</v>
      </c>
      <c r="E339" s="3">
        <f>SUM(E340:E356)</f>
        <v>236184.20000000004</v>
      </c>
      <c r="F339" s="3">
        <f>SUM(F340:F356)</f>
        <v>2016375.5000000002</v>
      </c>
      <c r="G339" s="3">
        <f>SUM(G340:G356)</f>
        <v>198118.29999999996</v>
      </c>
      <c r="H339" s="3">
        <f>SUM(H340:H356)</f>
        <v>244238.602</v>
      </c>
      <c r="I339" s="3">
        <f aca="true" t="shared" si="32" ref="I339:I344">H339-G339</f>
        <v>46120.302000000054</v>
      </c>
      <c r="J339" s="3">
        <f>H339/G339*100</f>
        <v>123.27917310011244</v>
      </c>
      <c r="K339" s="3">
        <f aca="true" t="shared" si="33" ref="K339:K344">H339/F339*100</f>
        <v>12.112753899261323</v>
      </c>
      <c r="L339" s="3">
        <f aca="true" t="shared" si="34" ref="L339:L344">H339-E339</f>
        <v>8054.401999999973</v>
      </c>
      <c r="M339" s="3">
        <f>H339/E339*100</f>
        <v>103.41022049739144</v>
      </c>
    </row>
    <row r="340" spans="1:13" ht="81" customHeight="1">
      <c r="A340" s="71"/>
      <c r="B340" s="71"/>
      <c r="C340" s="42" t="s">
        <v>108</v>
      </c>
      <c r="D340" s="64" t="s">
        <v>109</v>
      </c>
      <c r="E340" s="13">
        <f aca="true" t="shared" si="35" ref="E340:H341">SUMIF($C$6:$C$320,$C340,E$6:E$320)</f>
        <v>0</v>
      </c>
      <c r="F340" s="13">
        <f t="shared" si="35"/>
        <v>890.8</v>
      </c>
      <c r="G340" s="13">
        <f t="shared" si="35"/>
        <v>0</v>
      </c>
      <c r="H340" s="28">
        <f t="shared" si="35"/>
        <v>0</v>
      </c>
      <c r="I340" s="28">
        <f t="shared" si="32"/>
        <v>0</v>
      </c>
      <c r="J340" s="28"/>
      <c r="K340" s="28">
        <f t="shared" si="33"/>
        <v>0</v>
      </c>
      <c r="L340" s="28">
        <f t="shared" si="34"/>
        <v>0</v>
      </c>
      <c r="M340" s="28"/>
    </row>
    <row r="341" spans="1:13" ht="92.25" customHeight="1">
      <c r="A341" s="71"/>
      <c r="B341" s="71"/>
      <c r="C341" s="39" t="s">
        <v>110</v>
      </c>
      <c r="D341" s="64" t="s">
        <v>89</v>
      </c>
      <c r="E341" s="13">
        <f t="shared" si="35"/>
        <v>15537.5</v>
      </c>
      <c r="F341" s="13">
        <f t="shared" si="35"/>
        <v>148137.7</v>
      </c>
      <c r="G341" s="13">
        <f t="shared" si="35"/>
        <v>19062.399999999998</v>
      </c>
      <c r="H341" s="28">
        <f t="shared" si="35"/>
        <v>51144.799999999996</v>
      </c>
      <c r="I341" s="28">
        <f t="shared" si="32"/>
        <v>32082.399999999998</v>
      </c>
      <c r="J341" s="28">
        <f>H341/G341*100</f>
        <v>268.30199764982376</v>
      </c>
      <c r="K341" s="28">
        <f t="shared" si="33"/>
        <v>34.52517488795897</v>
      </c>
      <c r="L341" s="28">
        <f t="shared" si="34"/>
        <v>35607.299999999996</v>
      </c>
      <c r="M341" s="28">
        <f>H341/E341*100</f>
        <v>329.1700724054706</v>
      </c>
    </row>
    <row r="342" spans="1:13" ht="65.25" customHeight="1">
      <c r="A342" s="71"/>
      <c r="B342" s="71"/>
      <c r="C342" s="39" t="s">
        <v>125</v>
      </c>
      <c r="D342" s="14" t="s">
        <v>126</v>
      </c>
      <c r="E342" s="13">
        <f aca="true" t="shared" si="36" ref="E342:H353">SUMIF($C$6:$C$320,$C342,E$6:E$320)</f>
        <v>34472</v>
      </c>
      <c r="F342" s="13">
        <f t="shared" si="36"/>
        <v>587242.7</v>
      </c>
      <c r="G342" s="13">
        <f t="shared" si="36"/>
        <v>20877.6</v>
      </c>
      <c r="H342" s="28">
        <f t="shared" si="36"/>
        <v>32136.7</v>
      </c>
      <c r="I342" s="28">
        <f t="shared" si="32"/>
        <v>11259.100000000002</v>
      </c>
      <c r="J342" s="28">
        <f>H342/G342*100</f>
        <v>153.9290914664521</v>
      </c>
      <c r="K342" s="28">
        <f t="shared" si="33"/>
        <v>5.472473306181584</v>
      </c>
      <c r="L342" s="28">
        <f t="shared" si="34"/>
        <v>-2335.2999999999993</v>
      </c>
      <c r="M342" s="28">
        <f>H342/E342*100</f>
        <v>93.22551636110467</v>
      </c>
    </row>
    <row r="343" spans="1:13" ht="36" customHeight="1">
      <c r="A343" s="71"/>
      <c r="B343" s="71"/>
      <c r="C343" s="37" t="s">
        <v>127</v>
      </c>
      <c r="D343" s="14" t="s">
        <v>128</v>
      </c>
      <c r="E343" s="13">
        <f t="shared" si="36"/>
        <v>1633.5</v>
      </c>
      <c r="F343" s="13">
        <f t="shared" si="36"/>
        <v>57823</v>
      </c>
      <c r="G343" s="13">
        <f t="shared" si="36"/>
        <v>1550.4</v>
      </c>
      <c r="H343" s="28">
        <f t="shared" si="36"/>
        <v>2921.1</v>
      </c>
      <c r="I343" s="28">
        <f t="shared" si="32"/>
        <v>1370.6999999999998</v>
      </c>
      <c r="J343" s="28">
        <f>H343/G343*100</f>
        <v>188.4094427244582</v>
      </c>
      <c r="K343" s="28">
        <f t="shared" si="33"/>
        <v>5.051795998132231</v>
      </c>
      <c r="L343" s="28">
        <f t="shared" si="34"/>
        <v>1287.6</v>
      </c>
      <c r="M343" s="28">
        <f>H343/E343*100</f>
        <v>178.82460973370064</v>
      </c>
    </row>
    <row r="344" spans="1:13" ht="115.5" customHeight="1">
      <c r="A344" s="71"/>
      <c r="B344" s="71"/>
      <c r="C344" s="37" t="s">
        <v>129</v>
      </c>
      <c r="D344" s="14" t="s">
        <v>130</v>
      </c>
      <c r="E344" s="13">
        <f t="shared" si="36"/>
        <v>204.8</v>
      </c>
      <c r="F344" s="13">
        <f t="shared" si="36"/>
        <v>1351.3</v>
      </c>
      <c r="G344" s="13">
        <f t="shared" si="36"/>
        <v>135.2</v>
      </c>
      <c r="H344" s="28">
        <f t="shared" si="36"/>
        <v>80.2</v>
      </c>
      <c r="I344" s="28">
        <f t="shared" si="32"/>
        <v>-54.999999999999986</v>
      </c>
      <c r="J344" s="28">
        <f>H344/G344*100</f>
        <v>59.31952662721894</v>
      </c>
      <c r="K344" s="28">
        <f t="shared" si="33"/>
        <v>5.935025530970178</v>
      </c>
      <c r="L344" s="28">
        <f t="shared" si="34"/>
        <v>-124.60000000000001</v>
      </c>
      <c r="M344" s="28">
        <f>H344/E344*100</f>
        <v>39.16015625</v>
      </c>
    </row>
    <row r="345" spans="1:13" ht="82.5" customHeight="1">
      <c r="A345" s="71"/>
      <c r="B345" s="71"/>
      <c r="C345" s="37" t="s">
        <v>135</v>
      </c>
      <c r="D345" s="67" t="s">
        <v>136</v>
      </c>
      <c r="E345" s="13">
        <f t="shared" si="36"/>
        <v>0</v>
      </c>
      <c r="F345" s="13">
        <f t="shared" si="36"/>
        <v>111.1</v>
      </c>
      <c r="G345" s="13">
        <f t="shared" si="36"/>
        <v>0.3</v>
      </c>
      <c r="H345" s="28">
        <f t="shared" si="36"/>
        <v>0</v>
      </c>
      <c r="I345" s="28">
        <f aca="true" t="shared" si="37" ref="I345:I353">H345-G345</f>
        <v>-0.3</v>
      </c>
      <c r="J345" s="28"/>
      <c r="K345" s="28">
        <f aca="true" t="shared" si="38" ref="K345:K353">H345/F345*100</f>
        <v>0</v>
      </c>
      <c r="L345" s="28">
        <f aca="true" t="shared" si="39" ref="L345:L353">H345-E345</f>
        <v>0</v>
      </c>
      <c r="M345" s="28"/>
    </row>
    <row r="346" spans="1:13" ht="35.25" customHeight="1">
      <c r="A346" s="71"/>
      <c r="B346" s="71"/>
      <c r="C346" s="37" t="s">
        <v>111</v>
      </c>
      <c r="D346" s="64" t="s">
        <v>112</v>
      </c>
      <c r="E346" s="13">
        <f t="shared" si="36"/>
        <v>0</v>
      </c>
      <c r="F346" s="13">
        <f t="shared" si="36"/>
        <v>20678.7</v>
      </c>
      <c r="G346" s="13">
        <f t="shared" si="36"/>
        <v>0</v>
      </c>
      <c r="H346" s="28">
        <f t="shared" si="36"/>
        <v>0</v>
      </c>
      <c r="I346" s="28">
        <f t="shared" si="37"/>
        <v>0</v>
      </c>
      <c r="J346" s="28"/>
      <c r="K346" s="28">
        <f t="shared" si="38"/>
        <v>0</v>
      </c>
      <c r="L346" s="28">
        <f t="shared" si="39"/>
        <v>0</v>
      </c>
      <c r="M346" s="28"/>
    </row>
    <row r="347" spans="1:13" ht="78.75">
      <c r="A347" s="71"/>
      <c r="B347" s="71"/>
      <c r="C347" s="39" t="s">
        <v>113</v>
      </c>
      <c r="D347" s="64" t="s">
        <v>90</v>
      </c>
      <c r="E347" s="13">
        <f t="shared" si="36"/>
        <v>20274.8</v>
      </c>
      <c r="F347" s="13">
        <f t="shared" si="36"/>
        <v>101656.9</v>
      </c>
      <c r="G347" s="13">
        <f t="shared" si="36"/>
        <v>16208.3</v>
      </c>
      <c r="H347" s="28">
        <f t="shared" si="36"/>
        <v>18961.1</v>
      </c>
      <c r="I347" s="28">
        <f t="shared" si="37"/>
        <v>2752.7999999999993</v>
      </c>
      <c r="J347" s="28">
        <f aca="true" t="shared" si="40" ref="J347:J353">H347/G347*100</f>
        <v>116.98389096944157</v>
      </c>
      <c r="K347" s="28">
        <f t="shared" si="38"/>
        <v>18.652054115362557</v>
      </c>
      <c r="L347" s="28">
        <f t="shared" si="39"/>
        <v>-1313.7000000000007</v>
      </c>
      <c r="M347" s="28">
        <f aca="true" t="shared" si="41" ref="M347:M353">H347/E347*100</f>
        <v>93.52052794602166</v>
      </c>
    </row>
    <row r="348" spans="1:13" ht="18.75" customHeight="1">
      <c r="A348" s="71"/>
      <c r="B348" s="71"/>
      <c r="C348" s="37" t="s">
        <v>99</v>
      </c>
      <c r="D348" s="19" t="s">
        <v>91</v>
      </c>
      <c r="E348" s="13">
        <f t="shared" si="36"/>
        <v>3201.1</v>
      </c>
      <c r="F348" s="13">
        <f t="shared" si="36"/>
        <v>8204.6</v>
      </c>
      <c r="G348" s="13">
        <f t="shared" si="36"/>
        <v>3.1</v>
      </c>
      <c r="H348" s="28">
        <f t="shared" si="36"/>
        <v>2405.8</v>
      </c>
      <c r="I348" s="28">
        <f t="shared" si="37"/>
        <v>2402.7000000000003</v>
      </c>
      <c r="J348" s="28">
        <f t="shared" si="40"/>
        <v>77606.45161290323</v>
      </c>
      <c r="K348" s="28">
        <f t="shared" si="38"/>
        <v>29.32257514077469</v>
      </c>
      <c r="L348" s="28">
        <f t="shared" si="39"/>
        <v>-795.2999999999997</v>
      </c>
      <c r="M348" s="28">
        <f t="shared" si="41"/>
        <v>75.1554153259817</v>
      </c>
    </row>
    <row r="349" spans="1:13" ht="35.25" customHeight="1">
      <c r="A349" s="71"/>
      <c r="B349" s="71"/>
      <c r="C349" s="37" t="s">
        <v>94</v>
      </c>
      <c r="D349" s="19" t="s">
        <v>93</v>
      </c>
      <c r="E349" s="13">
        <f t="shared" si="36"/>
        <v>61069.2</v>
      </c>
      <c r="F349" s="13">
        <f t="shared" si="36"/>
        <v>360785.89999999997</v>
      </c>
      <c r="G349" s="13">
        <f t="shared" si="36"/>
        <v>57709.5</v>
      </c>
      <c r="H349" s="28">
        <f t="shared" si="36"/>
        <v>35390.299999999996</v>
      </c>
      <c r="I349" s="28">
        <f t="shared" si="37"/>
        <v>-22319.200000000004</v>
      </c>
      <c r="J349" s="28">
        <f t="shared" si="40"/>
        <v>61.32491184293747</v>
      </c>
      <c r="K349" s="28">
        <f t="shared" si="38"/>
        <v>9.809224806180064</v>
      </c>
      <c r="L349" s="28">
        <f t="shared" si="39"/>
        <v>-25678.9</v>
      </c>
      <c r="M349" s="28">
        <f t="shared" si="41"/>
        <v>57.95114394817682</v>
      </c>
    </row>
    <row r="350" spans="1:13" ht="18.75" customHeight="1">
      <c r="A350" s="71"/>
      <c r="B350" s="71"/>
      <c r="C350" s="37" t="s">
        <v>95</v>
      </c>
      <c r="D350" s="19" t="s">
        <v>96</v>
      </c>
      <c r="E350" s="13">
        <f t="shared" si="36"/>
        <v>10819.8</v>
      </c>
      <c r="F350" s="13">
        <f t="shared" si="36"/>
        <v>160483.6</v>
      </c>
      <c r="G350" s="13">
        <f t="shared" si="36"/>
        <v>14331.6</v>
      </c>
      <c r="H350" s="28">
        <f t="shared" si="36"/>
        <v>10546.1</v>
      </c>
      <c r="I350" s="28">
        <f t="shared" si="37"/>
        <v>-3785.5</v>
      </c>
      <c r="J350" s="28">
        <f t="shared" si="40"/>
        <v>73.5863406737559</v>
      </c>
      <c r="K350" s="28">
        <f t="shared" si="38"/>
        <v>6.571450291493959</v>
      </c>
      <c r="L350" s="28">
        <f t="shared" si="39"/>
        <v>-273.6999999999989</v>
      </c>
      <c r="M350" s="28">
        <f t="shared" si="41"/>
        <v>97.47037838037673</v>
      </c>
    </row>
    <row r="351" spans="1:13" ht="51.75" customHeight="1">
      <c r="A351" s="71"/>
      <c r="B351" s="71"/>
      <c r="C351" s="39" t="s">
        <v>131</v>
      </c>
      <c r="D351" s="14" t="s">
        <v>132</v>
      </c>
      <c r="E351" s="13">
        <f t="shared" si="36"/>
        <v>31361.5</v>
      </c>
      <c r="F351" s="13">
        <f t="shared" si="36"/>
        <v>222068.1</v>
      </c>
      <c r="G351" s="13">
        <f t="shared" si="36"/>
        <v>28079.3</v>
      </c>
      <c r="H351" s="28">
        <f t="shared" si="36"/>
        <v>25941.654</v>
      </c>
      <c r="I351" s="28">
        <f t="shared" si="37"/>
        <v>-2137.6460000000006</v>
      </c>
      <c r="J351" s="28">
        <f t="shared" si="40"/>
        <v>92.38711078979888</v>
      </c>
      <c r="K351" s="28">
        <f t="shared" si="38"/>
        <v>11.681846244462847</v>
      </c>
      <c r="L351" s="28">
        <f t="shared" si="39"/>
        <v>-5419.846000000001</v>
      </c>
      <c r="M351" s="28">
        <f t="shared" si="41"/>
        <v>82.71815442501156</v>
      </c>
    </row>
    <row r="352" spans="1:13" ht="50.25" customHeight="1">
      <c r="A352" s="71"/>
      <c r="B352" s="71"/>
      <c r="C352" s="39" t="s">
        <v>137</v>
      </c>
      <c r="D352" s="14" t="s">
        <v>138</v>
      </c>
      <c r="E352" s="13">
        <f t="shared" si="36"/>
        <v>0</v>
      </c>
      <c r="F352" s="13">
        <f t="shared" si="36"/>
        <v>0</v>
      </c>
      <c r="G352" s="13">
        <f t="shared" si="36"/>
        <v>0</v>
      </c>
      <c r="H352" s="28">
        <f t="shared" si="36"/>
        <v>9094.5</v>
      </c>
      <c r="I352" s="28">
        <f t="shared" si="37"/>
        <v>9094.5</v>
      </c>
      <c r="J352" s="28"/>
      <c r="K352" s="28"/>
      <c r="L352" s="28">
        <f t="shared" si="39"/>
        <v>9094.5</v>
      </c>
      <c r="M352" s="28"/>
    </row>
    <row r="353" spans="1:13" ht="81.75" customHeight="1">
      <c r="A353" s="71"/>
      <c r="B353" s="71"/>
      <c r="C353" s="39" t="s">
        <v>133</v>
      </c>
      <c r="D353" s="14" t="s">
        <v>134</v>
      </c>
      <c r="E353" s="13">
        <f t="shared" si="36"/>
        <v>6116.6</v>
      </c>
      <c r="F353" s="13">
        <f t="shared" si="36"/>
        <v>51247.2</v>
      </c>
      <c r="G353" s="13">
        <f t="shared" si="36"/>
        <v>3889.4</v>
      </c>
      <c r="H353" s="28">
        <f t="shared" si="36"/>
        <v>6079.448</v>
      </c>
      <c r="I353" s="28">
        <f t="shared" si="37"/>
        <v>2190.0480000000002</v>
      </c>
      <c r="J353" s="28">
        <f t="shared" si="40"/>
        <v>156.30811950429373</v>
      </c>
      <c r="K353" s="28">
        <f t="shared" si="38"/>
        <v>11.862985685071575</v>
      </c>
      <c r="L353" s="28">
        <f t="shared" si="39"/>
        <v>-37.152000000000044</v>
      </c>
      <c r="M353" s="28">
        <f t="shared" si="41"/>
        <v>99.39260373410065</v>
      </c>
    </row>
    <row r="354" spans="1:13" ht="18.75" customHeight="1">
      <c r="A354" s="71"/>
      <c r="B354" s="71"/>
      <c r="C354" s="37" t="s">
        <v>3</v>
      </c>
      <c r="D354" s="19" t="s">
        <v>4</v>
      </c>
      <c r="E354" s="28">
        <f aca="true" t="shared" si="42" ref="E354:H356">SUMIF($C$6:$C$320,$C354,E$6:E$320)</f>
        <v>45267.80000000001</v>
      </c>
      <c r="F354" s="13">
        <f t="shared" si="42"/>
        <v>235073.1</v>
      </c>
      <c r="G354" s="13">
        <f t="shared" si="42"/>
        <v>30440.8</v>
      </c>
      <c r="H354" s="28">
        <f t="shared" si="42"/>
        <v>39005.7</v>
      </c>
      <c r="I354" s="28">
        <f>H354-G354</f>
        <v>8564.899999999998</v>
      </c>
      <c r="J354" s="28">
        <f>H354/G354*100</f>
        <v>128.13625134687655</v>
      </c>
      <c r="K354" s="28">
        <f>H354/F354*100</f>
        <v>16.593008727923355</v>
      </c>
      <c r="L354" s="28">
        <f>H354-E354</f>
        <v>-6262.100000000013</v>
      </c>
      <c r="M354" s="28">
        <f>H354/E354*100</f>
        <v>86.16654664021665</v>
      </c>
    </row>
    <row r="355" spans="1:13" ht="18.75" customHeight="1">
      <c r="A355" s="71"/>
      <c r="B355" s="71"/>
      <c r="C355" s="37" t="s">
        <v>114</v>
      </c>
      <c r="D355" s="19" t="s">
        <v>5</v>
      </c>
      <c r="E355" s="28">
        <f t="shared" si="42"/>
        <v>71.7</v>
      </c>
      <c r="F355" s="13">
        <f t="shared" si="42"/>
        <v>0</v>
      </c>
      <c r="G355" s="13">
        <f t="shared" si="42"/>
        <v>0</v>
      </c>
      <c r="H355" s="28">
        <f t="shared" si="42"/>
        <v>-9.799999999999999</v>
      </c>
      <c r="I355" s="28">
        <f>H355-G355</f>
        <v>-9.799999999999999</v>
      </c>
      <c r="J355" s="28"/>
      <c r="K355" s="28"/>
      <c r="L355" s="28">
        <f>H355-E355</f>
        <v>-81.5</v>
      </c>
      <c r="M355" s="28">
        <f>H355/E355*100</f>
        <v>-13.668061366806134</v>
      </c>
    </row>
    <row r="356" spans="1:13" ht="18.75" customHeight="1">
      <c r="A356" s="71"/>
      <c r="B356" s="71"/>
      <c r="C356" s="37" t="s">
        <v>115</v>
      </c>
      <c r="D356" s="19" t="s">
        <v>30</v>
      </c>
      <c r="E356" s="13">
        <f t="shared" si="42"/>
        <v>6153.900000000001</v>
      </c>
      <c r="F356" s="13">
        <f t="shared" si="42"/>
        <v>60620.8</v>
      </c>
      <c r="G356" s="13">
        <f t="shared" si="42"/>
        <v>5830.4</v>
      </c>
      <c r="H356" s="28">
        <f t="shared" si="42"/>
        <v>10541</v>
      </c>
      <c r="I356" s="28">
        <f>H356-G356</f>
        <v>4710.6</v>
      </c>
      <c r="J356" s="28">
        <f aca="true" t="shared" si="43" ref="J356:J361">H356/G356*100</f>
        <v>180.7937705817783</v>
      </c>
      <c r="K356" s="28">
        <f aca="true" t="shared" si="44" ref="K356:K362">H356/F356*100</f>
        <v>17.38842113597973</v>
      </c>
      <c r="L356" s="28">
        <f>H356-E356</f>
        <v>4387.099999999999</v>
      </c>
      <c r="M356" s="28">
        <f>H356/E356*100</f>
        <v>171.28975121467687</v>
      </c>
    </row>
    <row r="357" spans="1:13" s="27" customFormat="1" ht="20.25" customHeight="1">
      <c r="A357" s="71"/>
      <c r="B357" s="71"/>
      <c r="C357" s="40"/>
      <c r="D357" s="29" t="s">
        <v>37</v>
      </c>
      <c r="E357" s="26">
        <f>E328+E339</f>
        <v>2040353.9000000001</v>
      </c>
      <c r="F357" s="26">
        <f>F328+F339</f>
        <v>14681471.7</v>
      </c>
      <c r="G357" s="26">
        <f>G328+G339</f>
        <v>2087707.4</v>
      </c>
      <c r="H357" s="3">
        <f>H328+H339</f>
        <v>2086559.4019999998</v>
      </c>
      <c r="I357" s="3">
        <f aca="true" t="shared" si="45" ref="I357:I365">H357-G357</f>
        <v>-1147.9980000001378</v>
      </c>
      <c r="J357" s="3">
        <f t="shared" si="43"/>
        <v>99.94501154711622</v>
      </c>
      <c r="K357" s="3">
        <f t="shared" si="44"/>
        <v>14.212195103029076</v>
      </c>
      <c r="L357" s="3">
        <f aca="true" t="shared" si="46" ref="L357:L365">H357-E357</f>
        <v>46205.50199999963</v>
      </c>
      <c r="M357" s="3">
        <f>H357/E357*100</f>
        <v>102.26458272753563</v>
      </c>
    </row>
    <row r="358" spans="1:13" s="2" customFormat="1" ht="36" customHeight="1">
      <c r="A358" s="71"/>
      <c r="B358" s="71"/>
      <c r="C358" s="40" t="s">
        <v>53</v>
      </c>
      <c r="D358" s="29" t="s">
        <v>42</v>
      </c>
      <c r="E358" s="3">
        <f>SUM(E359:E364)</f>
        <v>1017051.9000000001</v>
      </c>
      <c r="F358" s="3">
        <f>SUM(F359:F364)</f>
        <v>8912218.200000001</v>
      </c>
      <c r="G358" s="3">
        <f>SUM(G359:G364)</f>
        <v>941050.9000000003</v>
      </c>
      <c r="H358" s="3">
        <f>SUM(H359:H364)</f>
        <v>810463.2000000002</v>
      </c>
      <c r="I358" s="3">
        <f t="shared" si="45"/>
        <v>-130587.70000000007</v>
      </c>
      <c r="J358" s="3">
        <f t="shared" si="43"/>
        <v>86.12320545041719</v>
      </c>
      <c r="K358" s="3">
        <f t="shared" si="44"/>
        <v>9.09384377505479</v>
      </c>
      <c r="L358" s="3">
        <f t="shared" si="46"/>
        <v>-206588.69999999995</v>
      </c>
      <c r="M358" s="3">
        <f>H358/E358*100</f>
        <v>79.68749677376347</v>
      </c>
    </row>
    <row r="359" spans="1:13" ht="19.5" customHeight="1">
      <c r="A359" s="71"/>
      <c r="B359" s="71"/>
      <c r="C359" s="37" t="s">
        <v>92</v>
      </c>
      <c r="D359" s="66" t="s">
        <v>116</v>
      </c>
      <c r="E359" s="13">
        <f aca="true" t="shared" si="47" ref="E359:H364">SUMIF($C$6:$C$320,$C359,E$6:E$320)</f>
        <v>0</v>
      </c>
      <c r="F359" s="13">
        <f t="shared" si="47"/>
        <v>290842.4</v>
      </c>
      <c r="G359" s="13">
        <f t="shared" si="47"/>
        <v>48473.6</v>
      </c>
      <c r="H359" s="13">
        <f t="shared" si="47"/>
        <v>48473.6</v>
      </c>
      <c r="I359" s="28">
        <f>H359-G359</f>
        <v>0</v>
      </c>
      <c r="J359" s="28">
        <f t="shared" si="43"/>
        <v>100</v>
      </c>
      <c r="K359" s="28">
        <f t="shared" si="44"/>
        <v>16.66662082282363</v>
      </c>
      <c r="L359" s="28">
        <f>H359-E359</f>
        <v>48473.6</v>
      </c>
      <c r="M359" s="28"/>
    </row>
    <row r="360" spans="1:13" ht="35.25" customHeight="1">
      <c r="A360" s="71"/>
      <c r="B360" s="71"/>
      <c r="C360" s="37" t="s">
        <v>117</v>
      </c>
      <c r="D360" s="19" t="s">
        <v>118</v>
      </c>
      <c r="E360" s="13">
        <f t="shared" si="47"/>
        <v>16770.4</v>
      </c>
      <c r="F360" s="13">
        <f t="shared" si="47"/>
        <v>628140.9</v>
      </c>
      <c r="G360" s="13">
        <f t="shared" si="47"/>
        <v>8620.4</v>
      </c>
      <c r="H360" s="13">
        <f t="shared" si="47"/>
        <v>0</v>
      </c>
      <c r="I360" s="28">
        <f>H360-G360</f>
        <v>-8620.4</v>
      </c>
      <c r="J360" s="28">
        <f t="shared" si="43"/>
        <v>0</v>
      </c>
      <c r="K360" s="28">
        <f t="shared" si="44"/>
        <v>0</v>
      </c>
      <c r="L360" s="28">
        <f>H360-E360</f>
        <v>-16770.4</v>
      </c>
      <c r="M360" s="28">
        <f aca="true" t="shared" si="48" ref="M360:M365">H360/E360*100</f>
        <v>0</v>
      </c>
    </row>
    <row r="361" spans="1:13" ht="18.75" customHeight="1">
      <c r="A361" s="71"/>
      <c r="B361" s="71"/>
      <c r="C361" s="37" t="s">
        <v>119</v>
      </c>
      <c r="D361" s="20" t="s">
        <v>120</v>
      </c>
      <c r="E361" s="13">
        <f t="shared" si="47"/>
        <v>1008646.8</v>
      </c>
      <c r="F361" s="13">
        <f t="shared" si="47"/>
        <v>7813785.600000001</v>
      </c>
      <c r="G361" s="13">
        <f t="shared" si="47"/>
        <v>883956.9000000003</v>
      </c>
      <c r="H361" s="28">
        <f t="shared" si="47"/>
        <v>883171.6000000001</v>
      </c>
      <c r="I361" s="28">
        <f t="shared" si="45"/>
        <v>-785.300000000163</v>
      </c>
      <c r="J361" s="28">
        <f t="shared" si="43"/>
        <v>99.91116082695885</v>
      </c>
      <c r="K361" s="28">
        <f t="shared" si="44"/>
        <v>11.302736537844089</v>
      </c>
      <c r="L361" s="28">
        <f t="shared" si="46"/>
        <v>-125475.19999999995</v>
      </c>
      <c r="M361" s="28">
        <f t="shared" si="48"/>
        <v>87.56004579601105</v>
      </c>
    </row>
    <row r="362" spans="1:13" ht="19.5" customHeight="1">
      <c r="A362" s="71"/>
      <c r="B362" s="71"/>
      <c r="C362" s="37" t="s">
        <v>121</v>
      </c>
      <c r="D362" s="19" t="s">
        <v>8</v>
      </c>
      <c r="E362" s="13">
        <f t="shared" si="47"/>
        <v>27222.399999999998</v>
      </c>
      <c r="F362" s="13">
        <f t="shared" si="47"/>
        <v>179449.3</v>
      </c>
      <c r="G362" s="13">
        <f t="shared" si="47"/>
        <v>0</v>
      </c>
      <c r="H362" s="13">
        <f t="shared" si="47"/>
        <v>0</v>
      </c>
      <c r="I362" s="28">
        <f>H362-G362</f>
        <v>0</v>
      </c>
      <c r="J362" s="28"/>
      <c r="K362" s="28">
        <f t="shared" si="44"/>
        <v>0</v>
      </c>
      <c r="L362" s="28">
        <f>H362-E362</f>
        <v>-27222.399999999998</v>
      </c>
      <c r="M362" s="28">
        <f t="shared" si="48"/>
        <v>0</v>
      </c>
    </row>
    <row r="363" spans="1:13" ht="83.25" customHeight="1">
      <c r="A363" s="71"/>
      <c r="B363" s="71"/>
      <c r="C363" s="37" t="s">
        <v>97</v>
      </c>
      <c r="D363" s="33" t="s">
        <v>123</v>
      </c>
      <c r="E363" s="13">
        <f t="shared" si="47"/>
        <v>17867.3</v>
      </c>
      <c r="F363" s="13">
        <f t="shared" si="47"/>
        <v>0</v>
      </c>
      <c r="G363" s="13">
        <f t="shared" si="47"/>
        <v>0</v>
      </c>
      <c r="H363" s="28">
        <f t="shared" si="47"/>
        <v>22780.399999999998</v>
      </c>
      <c r="I363" s="28">
        <f>H363-G363</f>
        <v>22780.399999999998</v>
      </c>
      <c r="J363" s="28"/>
      <c r="K363" s="28"/>
      <c r="L363" s="28">
        <f>H363-E363</f>
        <v>4913.0999999999985</v>
      </c>
      <c r="M363" s="28">
        <f t="shared" si="48"/>
        <v>127.4977192972637</v>
      </c>
    </row>
    <row r="364" spans="1:13" ht="35.25" customHeight="1">
      <c r="A364" s="71"/>
      <c r="B364" s="71"/>
      <c r="C364" s="37" t="s">
        <v>98</v>
      </c>
      <c r="D364" s="19" t="s">
        <v>122</v>
      </c>
      <c r="E364" s="13">
        <f t="shared" si="47"/>
        <v>-53454.99999999999</v>
      </c>
      <c r="F364" s="13">
        <f t="shared" si="47"/>
        <v>0</v>
      </c>
      <c r="G364" s="13">
        <f t="shared" si="47"/>
        <v>0</v>
      </c>
      <c r="H364" s="28">
        <f t="shared" si="47"/>
        <v>-143962.39999999997</v>
      </c>
      <c r="I364" s="28">
        <f>H364-G364</f>
        <v>-143962.39999999997</v>
      </c>
      <c r="J364" s="28"/>
      <c r="K364" s="28"/>
      <c r="L364" s="28">
        <f>H364-E364</f>
        <v>-90507.39999999997</v>
      </c>
      <c r="M364" s="28">
        <f t="shared" si="48"/>
        <v>269.3151248713871</v>
      </c>
    </row>
    <row r="365" spans="1:13" s="2" customFormat="1" ht="23.25" customHeight="1">
      <c r="A365" s="72"/>
      <c r="B365" s="72"/>
      <c r="C365" s="69"/>
      <c r="D365" s="29" t="s">
        <v>46</v>
      </c>
      <c r="E365" s="3">
        <f>E357+E358</f>
        <v>3057405.8000000003</v>
      </c>
      <c r="F365" s="3">
        <f>F357+F358</f>
        <v>23593689.9</v>
      </c>
      <c r="G365" s="3">
        <f>G357+G358</f>
        <v>3028758.3000000003</v>
      </c>
      <c r="H365" s="3">
        <f>H357+H358</f>
        <v>2897022.602</v>
      </c>
      <c r="I365" s="3">
        <f t="shared" si="45"/>
        <v>-131735.69800000032</v>
      </c>
      <c r="J365" s="3">
        <f>H365/G365*100</f>
        <v>95.65050476295845</v>
      </c>
      <c r="K365" s="3">
        <f>H365/F365*100</f>
        <v>12.278802570851795</v>
      </c>
      <c r="L365" s="3">
        <f t="shared" si="46"/>
        <v>-160383.19800000032</v>
      </c>
      <c r="M365" s="3">
        <f t="shared" si="48"/>
        <v>94.75427180781824</v>
      </c>
    </row>
    <row r="366" spans="1:9" ht="15.75">
      <c r="A366" s="5"/>
      <c r="B366" s="6"/>
      <c r="C366" s="46"/>
      <c r="D366" s="33"/>
      <c r="E366" s="15"/>
      <c r="F366" s="15"/>
      <c r="G366" s="15"/>
      <c r="H366" s="54"/>
      <c r="I366" s="49"/>
    </row>
    <row r="367" spans="1:8" ht="15.75">
      <c r="A367" s="7"/>
      <c r="B367" s="6"/>
      <c r="C367" s="46"/>
      <c r="D367" s="33"/>
      <c r="E367" s="15"/>
      <c r="F367" s="15"/>
      <c r="G367" s="15"/>
      <c r="H367" s="50"/>
    </row>
    <row r="368" spans="1:8" ht="15.75">
      <c r="A368" s="7"/>
      <c r="B368" s="6"/>
      <c r="C368" s="46"/>
      <c r="D368" s="33"/>
      <c r="E368" s="15"/>
      <c r="F368" s="15"/>
      <c r="G368" s="15"/>
      <c r="H368" s="50"/>
    </row>
    <row r="369" spans="1:8" ht="15.75">
      <c r="A369" s="7"/>
      <c r="B369" s="6"/>
      <c r="C369" s="46"/>
      <c r="D369" s="33"/>
      <c r="E369" s="15"/>
      <c r="F369" s="15"/>
      <c r="G369" s="15"/>
      <c r="H369" s="50"/>
    </row>
    <row r="370" spans="1:8" ht="15.75">
      <c r="A370" s="7"/>
      <c r="B370" s="6"/>
      <c r="C370" s="46"/>
      <c r="D370" s="33"/>
      <c r="E370" s="15"/>
      <c r="F370" s="15"/>
      <c r="G370" s="15"/>
      <c r="H370" s="50"/>
    </row>
    <row r="371" spans="1:8" ht="15.75">
      <c r="A371" s="7"/>
      <c r="B371" s="6"/>
      <c r="C371" s="46"/>
      <c r="D371" s="33"/>
      <c r="E371" s="15"/>
      <c r="F371" s="15"/>
      <c r="G371" s="15"/>
      <c r="H371" s="50"/>
    </row>
    <row r="372" spans="1:8" ht="15.75">
      <c r="A372" s="7"/>
      <c r="B372" s="6"/>
      <c r="C372" s="46"/>
      <c r="D372" s="33"/>
      <c r="E372" s="15"/>
      <c r="F372" s="15"/>
      <c r="G372" s="15"/>
      <c r="H372" s="50"/>
    </row>
    <row r="373" spans="1:8" ht="15.75">
      <c r="A373" s="7"/>
      <c r="B373" s="6"/>
      <c r="C373" s="46"/>
      <c r="D373" s="33"/>
      <c r="E373" s="15"/>
      <c r="F373" s="15"/>
      <c r="G373" s="15"/>
      <c r="H373" s="50"/>
    </row>
    <row r="374" spans="1:8" ht="15.75">
      <c r="A374" s="7"/>
      <c r="B374" s="6"/>
      <c r="C374" s="46"/>
      <c r="D374" s="33"/>
      <c r="E374" s="15"/>
      <c r="F374" s="15"/>
      <c r="G374" s="15"/>
      <c r="H374" s="50"/>
    </row>
    <row r="375" spans="1:8" ht="15.75">
      <c r="A375" s="7"/>
      <c r="B375" s="6"/>
      <c r="C375" s="46"/>
      <c r="D375" s="33"/>
      <c r="E375" s="15"/>
      <c r="F375" s="15"/>
      <c r="G375" s="15"/>
      <c r="H375" s="50"/>
    </row>
    <row r="376" spans="1:8" ht="15.75">
      <c r="A376" s="7"/>
      <c r="B376" s="6"/>
      <c r="C376" s="46"/>
      <c r="D376" s="33"/>
      <c r="E376" s="15"/>
      <c r="F376" s="15"/>
      <c r="G376" s="15"/>
      <c r="H376" s="50"/>
    </row>
    <row r="377" spans="1:8" ht="15.75">
      <c r="A377" s="7"/>
      <c r="B377" s="6"/>
      <c r="C377" s="46"/>
      <c r="D377" s="33"/>
      <c r="E377" s="15"/>
      <c r="F377" s="15"/>
      <c r="G377" s="15"/>
      <c r="H377" s="50"/>
    </row>
    <row r="378" spans="1:8" ht="15.75">
      <c r="A378" s="7"/>
      <c r="B378" s="6"/>
      <c r="C378" s="46"/>
      <c r="D378" s="33"/>
      <c r="E378" s="15"/>
      <c r="F378" s="15"/>
      <c r="G378" s="15"/>
      <c r="H378" s="50"/>
    </row>
    <row r="379" spans="1:8" ht="15.75">
      <c r="A379" s="7"/>
      <c r="B379" s="6"/>
      <c r="C379" s="46"/>
      <c r="D379" s="33"/>
      <c r="E379" s="15"/>
      <c r="F379" s="15"/>
      <c r="G379" s="15"/>
      <c r="H379" s="50"/>
    </row>
    <row r="380" spans="1:8" ht="15.75">
      <c r="A380" s="7"/>
      <c r="B380" s="6"/>
      <c r="C380" s="46"/>
      <c r="D380" s="33"/>
      <c r="E380" s="15"/>
      <c r="F380" s="15"/>
      <c r="G380" s="15"/>
      <c r="H380" s="50"/>
    </row>
    <row r="381" spans="1:8" ht="15.75">
      <c r="A381" s="7"/>
      <c r="B381" s="6"/>
      <c r="C381" s="46"/>
      <c r="D381" s="33"/>
      <c r="E381" s="15"/>
      <c r="F381" s="15"/>
      <c r="G381" s="15"/>
      <c r="H381" s="50"/>
    </row>
    <row r="382" spans="1:8" ht="15.75">
      <c r="A382" s="7"/>
      <c r="B382" s="6"/>
      <c r="C382" s="46"/>
      <c r="D382" s="33"/>
      <c r="E382" s="15"/>
      <c r="F382" s="15"/>
      <c r="G382" s="15"/>
      <c r="H382" s="50"/>
    </row>
    <row r="383" spans="1:8" ht="15.75">
      <c r="A383" s="7"/>
      <c r="B383" s="6"/>
      <c r="C383" s="46"/>
      <c r="D383" s="33"/>
      <c r="E383" s="15"/>
      <c r="F383" s="15"/>
      <c r="G383" s="15"/>
      <c r="H383" s="50"/>
    </row>
    <row r="384" spans="1:8" ht="15.75">
      <c r="A384" s="7"/>
      <c r="B384" s="6"/>
      <c r="C384" s="46"/>
      <c r="D384" s="33"/>
      <c r="E384" s="15"/>
      <c r="F384" s="15"/>
      <c r="G384" s="15"/>
      <c r="H384" s="50"/>
    </row>
    <row r="385" spans="1:8" ht="15.75">
      <c r="A385" s="7"/>
      <c r="B385" s="6"/>
      <c r="C385" s="46"/>
      <c r="D385" s="33"/>
      <c r="E385" s="15"/>
      <c r="F385" s="15"/>
      <c r="G385" s="15"/>
      <c r="H385" s="50"/>
    </row>
    <row r="386" spans="1:8" ht="15.75">
      <c r="A386" s="7"/>
      <c r="B386" s="6"/>
      <c r="C386" s="46"/>
      <c r="D386" s="33"/>
      <c r="E386" s="15"/>
      <c r="F386" s="15"/>
      <c r="G386" s="15"/>
      <c r="H386" s="50"/>
    </row>
    <row r="387" spans="2:8" ht="15.75">
      <c r="B387" s="16"/>
      <c r="C387" s="46"/>
      <c r="D387" s="33"/>
      <c r="E387" s="15"/>
      <c r="F387" s="15"/>
      <c r="G387" s="15"/>
      <c r="H387" s="50"/>
    </row>
    <row r="388" spans="2:8" ht="15.75">
      <c r="B388" s="16"/>
      <c r="C388" s="46"/>
      <c r="D388" s="33"/>
      <c r="E388" s="15"/>
      <c r="F388" s="15"/>
      <c r="G388" s="15"/>
      <c r="H388" s="50"/>
    </row>
    <row r="389" spans="1:8" ht="15.75">
      <c r="A389" s="8"/>
      <c r="B389" s="16"/>
      <c r="C389" s="46"/>
      <c r="D389" s="33"/>
      <c r="E389" s="15"/>
      <c r="F389" s="15"/>
      <c r="G389" s="15"/>
      <c r="H389" s="50"/>
    </row>
    <row r="390" spans="1:8" ht="15.75">
      <c r="A390" s="8"/>
      <c r="B390" s="16"/>
      <c r="C390" s="46"/>
      <c r="D390" s="33"/>
      <c r="E390" s="15"/>
      <c r="F390" s="15"/>
      <c r="G390" s="15"/>
      <c r="H390" s="50"/>
    </row>
    <row r="391" spans="1:8" ht="15.75">
      <c r="A391" s="8"/>
      <c r="B391" s="16"/>
      <c r="C391" s="46"/>
      <c r="D391" s="33"/>
      <c r="E391" s="15"/>
      <c r="F391" s="15"/>
      <c r="G391" s="15"/>
      <c r="H391" s="50"/>
    </row>
    <row r="392" spans="1:8" ht="15.75">
      <c r="A392" s="8"/>
      <c r="B392" s="16"/>
      <c r="C392" s="46"/>
      <c r="D392" s="33"/>
      <c r="E392" s="15"/>
      <c r="F392" s="15"/>
      <c r="G392" s="15"/>
      <c r="H392" s="50"/>
    </row>
    <row r="393" spans="1:8" ht="15.75">
      <c r="A393" s="8"/>
      <c r="B393" s="16"/>
      <c r="C393" s="46"/>
      <c r="D393" s="33"/>
      <c r="E393" s="15"/>
      <c r="F393" s="15"/>
      <c r="G393" s="15"/>
      <c r="H393" s="50"/>
    </row>
    <row r="394" spans="1:8" ht="15.75">
      <c r="A394" s="8"/>
      <c r="B394" s="16"/>
      <c r="C394" s="46"/>
      <c r="D394" s="33"/>
      <c r="E394" s="15"/>
      <c r="F394" s="15"/>
      <c r="G394" s="15"/>
      <c r="H394" s="50"/>
    </row>
    <row r="395" spans="1:8" ht="15.75">
      <c r="A395" s="8"/>
      <c r="B395" s="16"/>
      <c r="C395" s="46"/>
      <c r="D395" s="33"/>
      <c r="E395" s="15"/>
      <c r="F395" s="15"/>
      <c r="G395" s="15"/>
      <c r="H395" s="50"/>
    </row>
    <row r="396" spans="1:8" ht="15.75">
      <c r="A396" s="8"/>
      <c r="B396" s="16"/>
      <c r="C396" s="46"/>
      <c r="D396" s="33"/>
      <c r="E396" s="15"/>
      <c r="F396" s="15"/>
      <c r="G396" s="15"/>
      <c r="H396" s="50"/>
    </row>
    <row r="397" spans="1:8" ht="15.75">
      <c r="A397" s="8"/>
      <c r="B397" s="16"/>
      <c r="C397" s="46"/>
      <c r="D397" s="33"/>
      <c r="E397" s="15"/>
      <c r="F397" s="15"/>
      <c r="G397" s="15"/>
      <c r="H397" s="50"/>
    </row>
    <row r="398" spans="1:8" ht="15.75">
      <c r="A398" s="8"/>
      <c r="B398" s="16"/>
      <c r="C398" s="46"/>
      <c r="D398" s="33"/>
      <c r="E398" s="15"/>
      <c r="F398" s="15"/>
      <c r="G398" s="15"/>
      <c r="H398" s="50"/>
    </row>
    <row r="399" spans="1:8" ht="15.75">
      <c r="A399" s="8"/>
      <c r="B399" s="16"/>
      <c r="C399" s="46"/>
      <c r="D399" s="33"/>
      <c r="E399" s="15"/>
      <c r="F399" s="15"/>
      <c r="G399" s="15"/>
      <c r="H399" s="50"/>
    </row>
    <row r="400" spans="1:8" ht="15.75">
      <c r="A400" s="8"/>
      <c r="B400" s="16"/>
      <c r="C400" s="46"/>
      <c r="D400" s="33"/>
      <c r="E400" s="15"/>
      <c r="F400" s="15"/>
      <c r="G400" s="15"/>
      <c r="H400" s="50"/>
    </row>
    <row r="401" spans="1:8" ht="15.75">
      <c r="A401" s="8"/>
      <c r="B401" s="16"/>
      <c r="C401" s="46"/>
      <c r="D401" s="33"/>
      <c r="E401" s="15"/>
      <c r="F401" s="15"/>
      <c r="G401" s="15"/>
      <c r="H401" s="50"/>
    </row>
    <row r="402" spans="1:8" ht="15.75">
      <c r="A402" s="8"/>
      <c r="B402" s="16"/>
      <c r="C402" s="46"/>
      <c r="D402" s="33"/>
      <c r="E402" s="15"/>
      <c r="F402" s="15"/>
      <c r="G402" s="15"/>
      <c r="H402" s="50"/>
    </row>
    <row r="403" spans="1:8" ht="15.75">
      <c r="A403" s="8"/>
      <c r="B403" s="16"/>
      <c r="C403" s="46"/>
      <c r="D403" s="33"/>
      <c r="E403" s="15"/>
      <c r="F403" s="15"/>
      <c r="G403" s="15"/>
      <c r="H403" s="50"/>
    </row>
    <row r="404" spans="1:8" ht="15.75">
      <c r="A404" s="8"/>
      <c r="B404" s="16"/>
      <c r="C404" s="46"/>
      <c r="D404" s="33"/>
      <c r="E404" s="15"/>
      <c r="F404" s="15"/>
      <c r="G404" s="15"/>
      <c r="H404" s="50"/>
    </row>
    <row r="405" spans="1:8" ht="15.75">
      <c r="A405" s="8"/>
      <c r="B405" s="16"/>
      <c r="C405" s="46"/>
      <c r="D405" s="33"/>
      <c r="E405" s="15"/>
      <c r="F405" s="15"/>
      <c r="G405" s="15"/>
      <c r="H405" s="50"/>
    </row>
    <row r="406" spans="1:8" ht="15.75">
      <c r="A406" s="8"/>
      <c r="B406" s="16"/>
      <c r="C406" s="46"/>
      <c r="D406" s="33"/>
      <c r="E406" s="15"/>
      <c r="F406" s="15"/>
      <c r="G406" s="15"/>
      <c r="H406" s="50"/>
    </row>
    <row r="407" spans="1:8" ht="15.75">
      <c r="A407" s="8"/>
      <c r="B407" s="16"/>
      <c r="C407" s="46"/>
      <c r="D407" s="33"/>
      <c r="E407" s="15"/>
      <c r="F407" s="15"/>
      <c r="G407" s="15"/>
      <c r="H407" s="50"/>
    </row>
    <row r="408" spans="1:8" ht="15.75">
      <c r="A408" s="8"/>
      <c r="B408" s="16"/>
      <c r="C408" s="46"/>
      <c r="D408" s="33"/>
      <c r="E408" s="15"/>
      <c r="F408" s="15"/>
      <c r="G408" s="15"/>
      <c r="H408" s="50"/>
    </row>
    <row r="409" spans="1:8" ht="15.75">
      <c r="A409" s="8"/>
      <c r="B409" s="16"/>
      <c r="C409" s="46"/>
      <c r="D409" s="33"/>
      <c r="E409" s="15"/>
      <c r="F409" s="15"/>
      <c r="G409" s="15"/>
      <c r="H409" s="50"/>
    </row>
    <row r="410" spans="1:8" ht="15.75">
      <c r="A410" s="8"/>
      <c r="B410" s="16"/>
      <c r="C410" s="46"/>
      <c r="D410" s="33"/>
      <c r="E410" s="15"/>
      <c r="F410" s="15"/>
      <c r="G410" s="15"/>
      <c r="H410" s="50"/>
    </row>
    <row r="411" spans="1:8" ht="15.75">
      <c r="A411" s="8"/>
      <c r="B411" s="16"/>
      <c r="C411" s="46"/>
      <c r="D411" s="33"/>
      <c r="E411" s="15"/>
      <c r="F411" s="15"/>
      <c r="G411" s="15"/>
      <c r="H411" s="50"/>
    </row>
    <row r="412" spans="1:8" ht="15.75">
      <c r="A412" s="8"/>
      <c r="B412" s="16"/>
      <c r="C412" s="46"/>
      <c r="D412" s="33"/>
      <c r="E412" s="15"/>
      <c r="F412" s="15"/>
      <c r="G412" s="15"/>
      <c r="H412" s="50"/>
    </row>
    <row r="413" spans="1:8" ht="15.75">
      <c r="A413" s="8"/>
      <c r="B413" s="16"/>
      <c r="C413" s="46"/>
      <c r="D413" s="33"/>
      <c r="E413" s="15"/>
      <c r="F413" s="15"/>
      <c r="G413" s="15"/>
      <c r="H413" s="50"/>
    </row>
    <row r="414" spans="1:8" ht="15.75">
      <c r="A414" s="8"/>
      <c r="B414" s="16"/>
      <c r="C414" s="46"/>
      <c r="D414" s="33"/>
      <c r="E414" s="15"/>
      <c r="F414" s="15"/>
      <c r="G414" s="15"/>
      <c r="H414" s="50"/>
    </row>
    <row r="415" spans="1:8" ht="15.75">
      <c r="A415" s="8"/>
      <c r="B415" s="16"/>
      <c r="C415" s="46"/>
      <c r="D415" s="33"/>
      <c r="E415" s="15"/>
      <c r="F415" s="15"/>
      <c r="G415" s="15"/>
      <c r="H415" s="50"/>
    </row>
    <row r="416" spans="1:8" ht="15.75">
      <c r="A416" s="8"/>
      <c r="B416" s="16"/>
      <c r="C416" s="46"/>
      <c r="D416" s="33"/>
      <c r="E416" s="15"/>
      <c r="F416" s="15"/>
      <c r="G416" s="15"/>
      <c r="H416" s="50"/>
    </row>
    <row r="417" spans="1:8" ht="15.75">
      <c r="A417" s="8"/>
      <c r="B417" s="16"/>
      <c r="C417" s="46"/>
      <c r="D417" s="33"/>
      <c r="E417" s="15"/>
      <c r="F417" s="15"/>
      <c r="G417" s="15"/>
      <c r="H417" s="50"/>
    </row>
    <row r="418" spans="1:8" ht="15.75">
      <c r="A418" s="8"/>
      <c r="B418" s="16"/>
      <c r="C418" s="46"/>
      <c r="D418" s="33"/>
      <c r="E418" s="15"/>
      <c r="F418" s="15"/>
      <c r="G418" s="15"/>
      <c r="H418" s="50"/>
    </row>
    <row r="419" spans="1:8" ht="15.75">
      <c r="A419" s="8"/>
      <c r="B419" s="16"/>
      <c r="C419" s="46"/>
      <c r="D419" s="33"/>
      <c r="E419" s="15"/>
      <c r="F419" s="15"/>
      <c r="G419" s="15"/>
      <c r="H419" s="50"/>
    </row>
    <row r="420" spans="1:8" ht="15.75">
      <c r="A420" s="8"/>
      <c r="B420" s="16"/>
      <c r="C420" s="46"/>
      <c r="D420" s="33"/>
      <c r="E420" s="15"/>
      <c r="F420" s="15"/>
      <c r="G420" s="15"/>
      <c r="H420" s="50"/>
    </row>
    <row r="421" spans="1:8" ht="15.75">
      <c r="A421" s="8"/>
      <c r="B421" s="16"/>
      <c r="C421" s="46"/>
      <c r="D421" s="33"/>
      <c r="E421" s="15"/>
      <c r="F421" s="15"/>
      <c r="G421" s="15"/>
      <c r="H421" s="50"/>
    </row>
    <row r="422" spans="1:8" ht="15.75">
      <c r="A422" s="8"/>
      <c r="B422" s="16"/>
      <c r="C422" s="46"/>
      <c r="D422" s="33"/>
      <c r="E422" s="15"/>
      <c r="F422" s="15"/>
      <c r="G422" s="15"/>
      <c r="H422" s="50"/>
    </row>
    <row r="423" spans="1:8" ht="15.75">
      <c r="A423" s="8"/>
      <c r="B423" s="16"/>
      <c r="C423" s="46"/>
      <c r="D423" s="33"/>
      <c r="E423" s="15"/>
      <c r="F423" s="15"/>
      <c r="G423" s="15"/>
      <c r="H423" s="50"/>
    </row>
    <row r="424" spans="1:8" ht="15.75">
      <c r="A424" s="8"/>
      <c r="B424" s="16"/>
      <c r="C424" s="46"/>
      <c r="D424" s="33"/>
      <c r="E424" s="15"/>
      <c r="F424" s="15"/>
      <c r="G424" s="15"/>
      <c r="H424" s="50"/>
    </row>
    <row r="425" spans="1:8" ht="15.75">
      <c r="A425" s="8"/>
      <c r="B425" s="16"/>
      <c r="C425" s="46"/>
      <c r="D425" s="33"/>
      <c r="E425" s="15"/>
      <c r="F425" s="15"/>
      <c r="G425" s="15"/>
      <c r="H425" s="50"/>
    </row>
    <row r="426" spans="1:8" ht="15.75">
      <c r="A426" s="8"/>
      <c r="B426" s="16"/>
      <c r="C426" s="46"/>
      <c r="D426" s="33"/>
      <c r="E426" s="15"/>
      <c r="F426" s="15"/>
      <c r="G426" s="15"/>
      <c r="H426" s="50"/>
    </row>
    <row r="427" spans="1:8" ht="15.75">
      <c r="A427" s="8"/>
      <c r="B427" s="16"/>
      <c r="C427" s="46"/>
      <c r="D427" s="33"/>
      <c r="E427" s="15"/>
      <c r="F427" s="15"/>
      <c r="G427" s="15"/>
      <c r="H427" s="50"/>
    </row>
    <row r="428" spans="1:8" ht="15.75">
      <c r="A428" s="8"/>
      <c r="B428" s="16"/>
      <c r="C428" s="46"/>
      <c r="D428" s="33"/>
      <c r="E428" s="15"/>
      <c r="F428" s="15"/>
      <c r="G428" s="15"/>
      <c r="H428" s="50"/>
    </row>
    <row r="429" spans="1:8" ht="15.75">
      <c r="A429" s="8"/>
      <c r="B429" s="16"/>
      <c r="C429" s="46"/>
      <c r="D429" s="33"/>
      <c r="E429" s="15"/>
      <c r="F429" s="15"/>
      <c r="G429" s="15"/>
      <c r="H429" s="50"/>
    </row>
    <row r="430" spans="1:8" ht="15.75">
      <c r="A430" s="8"/>
      <c r="B430" s="16"/>
      <c r="C430" s="46"/>
      <c r="D430" s="33"/>
      <c r="E430" s="15"/>
      <c r="F430" s="15"/>
      <c r="G430" s="15"/>
      <c r="H430" s="50"/>
    </row>
    <row r="431" spans="1:8" ht="15.75">
      <c r="A431" s="8"/>
      <c r="B431" s="16"/>
      <c r="C431" s="46"/>
      <c r="D431" s="33"/>
      <c r="E431" s="15"/>
      <c r="F431" s="15"/>
      <c r="G431" s="15"/>
      <c r="H431" s="50"/>
    </row>
    <row r="432" spans="1:8" ht="15.75">
      <c r="A432" s="8"/>
      <c r="B432" s="16"/>
      <c r="C432" s="46"/>
      <c r="D432" s="33"/>
      <c r="E432" s="15"/>
      <c r="F432" s="15"/>
      <c r="G432" s="15"/>
      <c r="H432" s="50"/>
    </row>
    <row r="433" spans="1:8" ht="15.75">
      <c r="A433" s="8"/>
      <c r="B433" s="16"/>
      <c r="C433" s="46"/>
      <c r="D433" s="33"/>
      <c r="E433" s="15"/>
      <c r="F433" s="15"/>
      <c r="G433" s="15"/>
      <c r="H433" s="50"/>
    </row>
    <row r="434" spans="1:8" ht="15.75">
      <c r="A434" s="8"/>
      <c r="B434" s="16"/>
      <c r="C434" s="46"/>
      <c r="D434" s="33"/>
      <c r="E434" s="15"/>
      <c r="F434" s="15"/>
      <c r="G434" s="15"/>
      <c r="H434" s="50"/>
    </row>
    <row r="435" spans="1:8" ht="15.75">
      <c r="A435" s="8"/>
      <c r="B435" s="16"/>
      <c r="C435" s="46"/>
      <c r="D435" s="33"/>
      <c r="E435" s="15"/>
      <c r="F435" s="15"/>
      <c r="G435" s="15"/>
      <c r="H435" s="50"/>
    </row>
    <row r="436" spans="1:8" ht="15.75">
      <c r="A436" s="8"/>
      <c r="B436" s="16"/>
      <c r="C436" s="46"/>
      <c r="D436" s="33"/>
      <c r="E436" s="15"/>
      <c r="F436" s="15"/>
      <c r="G436" s="15"/>
      <c r="H436" s="50"/>
    </row>
    <row r="437" spans="1:8" ht="15.75">
      <c r="A437" s="8"/>
      <c r="B437" s="16"/>
      <c r="C437" s="46"/>
      <c r="D437" s="33"/>
      <c r="E437" s="15"/>
      <c r="F437" s="15"/>
      <c r="G437" s="15"/>
      <c r="H437" s="50"/>
    </row>
    <row r="438" spans="1:8" ht="15.75">
      <c r="A438" s="8"/>
      <c r="B438" s="16"/>
      <c r="C438" s="46"/>
      <c r="D438" s="34"/>
      <c r="E438" s="15"/>
      <c r="F438" s="15"/>
      <c r="G438" s="15"/>
      <c r="H438" s="50"/>
    </row>
    <row r="439" spans="1:8" ht="15.75">
      <c r="A439" s="8"/>
      <c r="B439" s="16"/>
      <c r="C439" s="46"/>
      <c r="D439" s="34"/>
      <c r="E439" s="15"/>
      <c r="F439" s="15"/>
      <c r="G439" s="15"/>
      <c r="H439" s="50"/>
    </row>
    <row r="440" spans="1:8" ht="15.75">
      <c r="A440" s="8"/>
      <c r="B440" s="16"/>
      <c r="C440" s="46"/>
      <c r="D440" s="34"/>
      <c r="E440" s="15"/>
      <c r="F440" s="15"/>
      <c r="G440" s="15"/>
      <c r="H440" s="50"/>
    </row>
    <row r="441" spans="1:8" ht="15.75">
      <c r="A441" s="8"/>
      <c r="B441" s="16"/>
      <c r="C441" s="46"/>
      <c r="D441" s="34"/>
      <c r="E441" s="15"/>
      <c r="F441" s="15"/>
      <c r="G441" s="15"/>
      <c r="H441" s="50"/>
    </row>
    <row r="442" spans="1:8" ht="15.75">
      <c r="A442" s="8"/>
      <c r="B442" s="16"/>
      <c r="C442" s="46"/>
      <c r="D442" s="34"/>
      <c r="E442" s="15"/>
      <c r="F442" s="15"/>
      <c r="G442" s="15"/>
      <c r="H442" s="50"/>
    </row>
    <row r="443" spans="1:8" ht="15.75">
      <c r="A443" s="8"/>
      <c r="B443" s="16"/>
      <c r="C443" s="46"/>
      <c r="D443" s="34"/>
      <c r="E443" s="15"/>
      <c r="F443" s="15"/>
      <c r="G443" s="15"/>
      <c r="H443" s="50"/>
    </row>
    <row r="444" spans="1:8" ht="15.75">
      <c r="A444" s="8"/>
      <c r="B444" s="16"/>
      <c r="C444" s="46"/>
      <c r="D444" s="34"/>
      <c r="E444" s="15"/>
      <c r="F444" s="15"/>
      <c r="G444" s="15"/>
      <c r="H444" s="50"/>
    </row>
    <row r="445" spans="1:8" ht="15.75">
      <c r="A445" s="8"/>
      <c r="B445" s="16"/>
      <c r="C445" s="46"/>
      <c r="D445" s="34"/>
      <c r="E445" s="15"/>
      <c r="F445" s="15"/>
      <c r="G445" s="15"/>
      <c r="H445" s="50"/>
    </row>
    <row r="446" spans="1:8" ht="15.75">
      <c r="A446" s="8"/>
      <c r="B446" s="16"/>
      <c r="C446" s="46"/>
      <c r="D446" s="34"/>
      <c r="E446" s="15"/>
      <c r="F446" s="15"/>
      <c r="G446" s="15"/>
      <c r="H446" s="50"/>
    </row>
    <row r="447" spans="1:8" ht="15.75">
      <c r="A447" s="8"/>
      <c r="B447" s="16"/>
      <c r="C447" s="46"/>
      <c r="D447" s="34"/>
      <c r="E447" s="15"/>
      <c r="F447" s="15"/>
      <c r="G447" s="15"/>
      <c r="H447" s="50"/>
    </row>
    <row r="448" spans="1:8" ht="15.75">
      <c r="A448" s="8"/>
      <c r="B448" s="16"/>
      <c r="C448" s="46"/>
      <c r="D448" s="34"/>
      <c r="E448" s="15"/>
      <c r="F448" s="15"/>
      <c r="G448" s="15"/>
      <c r="H448" s="50"/>
    </row>
    <row r="449" spans="1:8" ht="15.75">
      <c r="A449" s="8"/>
      <c r="B449" s="16"/>
      <c r="C449" s="46"/>
      <c r="D449" s="34"/>
      <c r="E449" s="15"/>
      <c r="F449" s="15"/>
      <c r="G449" s="15"/>
      <c r="H449" s="50"/>
    </row>
    <row r="450" spans="1:8" ht="15.75">
      <c r="A450" s="8"/>
      <c r="B450" s="16"/>
      <c r="C450" s="46"/>
      <c r="D450" s="34"/>
      <c r="E450" s="15"/>
      <c r="F450" s="15"/>
      <c r="G450" s="15"/>
      <c r="H450" s="50"/>
    </row>
    <row r="451" spans="1:8" ht="15.75">
      <c r="A451" s="8"/>
      <c r="B451" s="16"/>
      <c r="C451" s="46"/>
      <c r="D451" s="34"/>
      <c r="E451" s="15"/>
      <c r="F451" s="15"/>
      <c r="G451" s="15"/>
      <c r="H451" s="50"/>
    </row>
    <row r="452" spans="1:8" ht="15.75">
      <c r="A452" s="8"/>
      <c r="B452" s="16"/>
      <c r="C452" s="46"/>
      <c r="D452" s="34"/>
      <c r="E452" s="15"/>
      <c r="F452" s="15"/>
      <c r="G452" s="15"/>
      <c r="H452" s="50"/>
    </row>
    <row r="453" spans="1:8" ht="15.75">
      <c r="A453" s="8"/>
      <c r="B453" s="16"/>
      <c r="C453" s="46"/>
      <c r="D453" s="34"/>
      <c r="E453" s="15"/>
      <c r="F453" s="15"/>
      <c r="G453" s="15"/>
      <c r="H453" s="50"/>
    </row>
    <row r="454" spans="1:8" ht="15.75">
      <c r="A454" s="8"/>
      <c r="B454" s="16"/>
      <c r="C454" s="46"/>
      <c r="D454" s="34"/>
      <c r="E454" s="15"/>
      <c r="F454" s="15"/>
      <c r="G454" s="15"/>
      <c r="H454" s="50"/>
    </row>
    <row r="455" spans="1:8" ht="15.75">
      <c r="A455" s="8"/>
      <c r="B455" s="16"/>
      <c r="C455" s="46"/>
      <c r="D455" s="34"/>
      <c r="E455" s="15"/>
      <c r="F455" s="15"/>
      <c r="G455" s="15"/>
      <c r="H455" s="50"/>
    </row>
    <row r="456" spans="1:8" ht="15.75">
      <c r="A456" s="8"/>
      <c r="B456" s="16"/>
      <c r="C456" s="46"/>
      <c r="D456" s="34"/>
      <c r="E456" s="15"/>
      <c r="F456" s="15"/>
      <c r="G456" s="15"/>
      <c r="H456" s="50"/>
    </row>
    <row r="457" spans="1:8" ht="15.75">
      <c r="A457" s="8"/>
      <c r="B457" s="16"/>
      <c r="C457" s="46"/>
      <c r="D457" s="34"/>
      <c r="E457" s="15"/>
      <c r="F457" s="15"/>
      <c r="G457" s="15"/>
      <c r="H457" s="50"/>
    </row>
    <row r="458" spans="1:8" ht="15.75">
      <c r="A458" s="8"/>
      <c r="B458" s="16"/>
      <c r="C458" s="46"/>
      <c r="D458" s="34"/>
      <c r="E458" s="15"/>
      <c r="F458" s="15"/>
      <c r="G458" s="15"/>
      <c r="H458" s="50"/>
    </row>
    <row r="459" spans="1:8" ht="15.75">
      <c r="A459" s="8"/>
      <c r="B459" s="16"/>
      <c r="C459" s="46"/>
      <c r="D459" s="34"/>
      <c r="E459" s="15"/>
      <c r="F459" s="15"/>
      <c r="G459" s="15"/>
      <c r="H459" s="50"/>
    </row>
    <row r="460" spans="1:8" ht="15.75">
      <c r="A460" s="8"/>
      <c r="B460" s="16"/>
      <c r="C460" s="46"/>
      <c r="D460" s="34"/>
      <c r="E460" s="15"/>
      <c r="F460" s="15"/>
      <c r="G460" s="15"/>
      <c r="H460" s="50"/>
    </row>
    <row r="461" spans="1:8" ht="15.75">
      <c r="A461" s="8"/>
      <c r="B461" s="16"/>
      <c r="C461" s="46"/>
      <c r="D461" s="34"/>
      <c r="E461" s="15"/>
      <c r="F461" s="15"/>
      <c r="G461" s="15"/>
      <c r="H461" s="50"/>
    </row>
    <row r="462" spans="1:8" ht="15.75">
      <c r="A462" s="8"/>
      <c r="B462" s="16"/>
      <c r="C462" s="46"/>
      <c r="D462" s="34"/>
      <c r="E462" s="15"/>
      <c r="F462" s="15"/>
      <c r="G462" s="15"/>
      <c r="H462" s="50"/>
    </row>
    <row r="463" spans="1:8" ht="15.75">
      <c r="A463" s="8"/>
      <c r="B463" s="16"/>
      <c r="C463" s="46"/>
      <c r="D463" s="34"/>
      <c r="E463" s="15"/>
      <c r="F463" s="15"/>
      <c r="G463" s="15"/>
      <c r="H463" s="50"/>
    </row>
    <row r="464" spans="1:8" ht="15.75">
      <c r="A464" s="8"/>
      <c r="B464" s="16"/>
      <c r="C464" s="46"/>
      <c r="D464" s="34"/>
      <c r="E464" s="15"/>
      <c r="F464" s="15"/>
      <c r="G464" s="15"/>
      <c r="H464" s="50"/>
    </row>
    <row r="465" spans="1:8" ht="15.75">
      <c r="A465" s="8"/>
      <c r="B465" s="16"/>
      <c r="C465" s="46"/>
      <c r="D465" s="34"/>
      <c r="E465" s="15"/>
      <c r="F465" s="15"/>
      <c r="G465" s="15"/>
      <c r="H465" s="50"/>
    </row>
    <row r="466" spans="1:8" ht="15.75">
      <c r="A466" s="8"/>
      <c r="B466" s="16"/>
      <c r="C466" s="46"/>
      <c r="D466" s="34"/>
      <c r="E466" s="15"/>
      <c r="F466" s="15"/>
      <c r="G466" s="15"/>
      <c r="H466" s="50"/>
    </row>
    <row r="467" spans="1:8" ht="15.75">
      <c r="A467" s="8"/>
      <c r="B467" s="16"/>
      <c r="C467" s="46"/>
      <c r="D467" s="34"/>
      <c r="E467" s="15"/>
      <c r="F467" s="15"/>
      <c r="G467" s="15"/>
      <c r="H467" s="50"/>
    </row>
    <row r="468" spans="1:8" ht="15.75">
      <c r="A468" s="8"/>
      <c r="B468" s="16"/>
      <c r="C468" s="46"/>
      <c r="D468" s="34"/>
      <c r="E468" s="15"/>
      <c r="F468" s="15"/>
      <c r="G468" s="15"/>
      <c r="H468" s="50"/>
    </row>
    <row r="469" spans="1:8" ht="15.75">
      <c r="A469" s="8"/>
      <c r="B469" s="16"/>
      <c r="C469" s="46"/>
      <c r="D469" s="34"/>
      <c r="E469" s="15"/>
      <c r="F469" s="15"/>
      <c r="G469" s="15"/>
      <c r="H469" s="50"/>
    </row>
    <row r="470" spans="1:8" ht="15.75">
      <c r="A470" s="8"/>
      <c r="B470" s="16"/>
      <c r="C470" s="46"/>
      <c r="D470" s="34"/>
      <c r="E470" s="15"/>
      <c r="F470" s="15"/>
      <c r="G470" s="15"/>
      <c r="H470" s="50"/>
    </row>
    <row r="471" spans="1:8" ht="15.75">
      <c r="A471" s="8"/>
      <c r="B471" s="16"/>
      <c r="C471" s="46"/>
      <c r="D471" s="34"/>
      <c r="E471" s="15"/>
      <c r="F471" s="15"/>
      <c r="G471" s="15"/>
      <c r="H471" s="50"/>
    </row>
    <row r="472" spans="1:8" ht="15.75">
      <c r="A472" s="8"/>
      <c r="B472" s="16"/>
      <c r="C472" s="46"/>
      <c r="D472" s="34"/>
      <c r="E472" s="15"/>
      <c r="F472" s="15"/>
      <c r="G472" s="15"/>
      <c r="H472" s="50"/>
    </row>
    <row r="473" spans="1:8" ht="15.75">
      <c r="A473" s="8"/>
      <c r="B473" s="16"/>
      <c r="C473" s="46"/>
      <c r="D473" s="34"/>
      <c r="E473" s="15"/>
      <c r="F473" s="15"/>
      <c r="G473" s="15"/>
      <c r="H473" s="50"/>
    </row>
    <row r="474" spans="1:8" ht="15.75">
      <c r="A474" s="8"/>
      <c r="B474" s="16"/>
      <c r="C474" s="46"/>
      <c r="D474" s="34"/>
      <c r="E474" s="15"/>
      <c r="F474" s="15"/>
      <c r="G474" s="15"/>
      <c r="H474" s="50"/>
    </row>
    <row r="475" spans="1:8" ht="15.75">
      <c r="A475" s="8"/>
      <c r="B475" s="16"/>
      <c r="C475" s="46"/>
      <c r="D475" s="34"/>
      <c r="E475" s="15"/>
      <c r="F475" s="15"/>
      <c r="G475" s="15"/>
      <c r="H475" s="50"/>
    </row>
    <row r="476" spans="1:8" ht="15.75">
      <c r="A476" s="8"/>
      <c r="B476" s="16"/>
      <c r="C476" s="46"/>
      <c r="D476" s="34"/>
      <c r="E476" s="15"/>
      <c r="F476" s="15"/>
      <c r="G476" s="15"/>
      <c r="H476" s="50"/>
    </row>
    <row r="477" spans="1:8" ht="15.75">
      <c r="A477" s="8"/>
      <c r="B477" s="16"/>
      <c r="C477" s="46"/>
      <c r="D477" s="34"/>
      <c r="E477" s="15"/>
      <c r="F477" s="15"/>
      <c r="G477" s="15"/>
      <c r="H477" s="50"/>
    </row>
    <row r="478" spans="1:8" ht="15.75">
      <c r="A478" s="8"/>
      <c r="B478" s="16"/>
      <c r="C478" s="46"/>
      <c r="D478" s="34"/>
      <c r="E478" s="15"/>
      <c r="F478" s="15"/>
      <c r="G478" s="15"/>
      <c r="H478" s="50"/>
    </row>
    <row r="479" spans="1:8" ht="15.75">
      <c r="A479" s="8"/>
      <c r="B479" s="16"/>
      <c r="C479" s="46"/>
      <c r="D479" s="34"/>
      <c r="E479" s="15"/>
      <c r="F479" s="15"/>
      <c r="G479" s="15"/>
      <c r="H479" s="50"/>
    </row>
    <row r="480" spans="1:8" ht="15.75">
      <c r="A480" s="8"/>
      <c r="B480" s="16"/>
      <c r="C480" s="46"/>
      <c r="D480" s="34"/>
      <c r="E480" s="15"/>
      <c r="F480" s="15"/>
      <c r="G480" s="15"/>
      <c r="H480" s="50"/>
    </row>
    <row r="481" spans="1:8" ht="15.75">
      <c r="A481" s="8"/>
      <c r="B481" s="16"/>
      <c r="C481" s="46"/>
      <c r="D481" s="34"/>
      <c r="E481" s="15"/>
      <c r="F481" s="15"/>
      <c r="G481" s="15"/>
      <c r="H481" s="50"/>
    </row>
    <row r="482" spans="1:8" ht="15.75">
      <c r="A482" s="8"/>
      <c r="B482" s="16"/>
      <c r="C482" s="46"/>
      <c r="D482" s="34"/>
      <c r="E482" s="15"/>
      <c r="F482" s="15"/>
      <c r="G482" s="15"/>
      <c r="H482" s="50"/>
    </row>
    <row r="483" spans="1:8" ht="15.75">
      <c r="A483" s="8"/>
      <c r="B483" s="16"/>
      <c r="C483" s="46"/>
      <c r="D483" s="34"/>
      <c r="E483" s="15"/>
      <c r="F483" s="15"/>
      <c r="G483" s="15"/>
      <c r="H483" s="50"/>
    </row>
    <row r="484" spans="1:8" ht="15.75">
      <c r="A484" s="8"/>
      <c r="B484" s="16"/>
      <c r="C484" s="46"/>
      <c r="D484" s="34"/>
      <c r="E484" s="15"/>
      <c r="F484" s="15"/>
      <c r="G484" s="15"/>
      <c r="H484" s="50"/>
    </row>
    <row r="485" spans="1:8" ht="15.75">
      <c r="A485" s="8"/>
      <c r="B485" s="16"/>
      <c r="C485" s="46"/>
      <c r="D485" s="34"/>
      <c r="E485" s="15"/>
      <c r="F485" s="15"/>
      <c r="G485" s="15"/>
      <c r="H485" s="50"/>
    </row>
    <row r="486" spans="1:8" ht="15.75">
      <c r="A486" s="8"/>
      <c r="B486" s="16"/>
      <c r="C486" s="46"/>
      <c r="D486" s="34"/>
      <c r="E486" s="15"/>
      <c r="F486" s="15"/>
      <c r="G486" s="15"/>
      <c r="H486" s="50"/>
    </row>
    <row r="487" spans="1:8" ht="15.75">
      <c r="A487" s="8"/>
      <c r="B487" s="16"/>
      <c r="C487" s="46"/>
      <c r="D487" s="34"/>
      <c r="E487" s="15"/>
      <c r="F487" s="15"/>
      <c r="G487" s="15"/>
      <c r="H487" s="50"/>
    </row>
    <row r="488" spans="1:8" ht="15.75">
      <c r="A488" s="8"/>
      <c r="B488" s="16"/>
      <c r="C488" s="46"/>
      <c r="D488" s="34"/>
      <c r="E488" s="15"/>
      <c r="F488" s="15"/>
      <c r="G488" s="15"/>
      <c r="H488" s="50"/>
    </row>
    <row r="489" spans="1:8" ht="15.75">
      <c r="A489" s="8"/>
      <c r="B489" s="16"/>
      <c r="C489" s="46"/>
      <c r="D489" s="34"/>
      <c r="E489" s="15"/>
      <c r="F489" s="15"/>
      <c r="G489" s="15"/>
      <c r="H489" s="50"/>
    </row>
    <row r="490" spans="1:8" ht="15.75">
      <c r="A490" s="8"/>
      <c r="B490" s="16"/>
      <c r="C490" s="46"/>
      <c r="D490" s="34"/>
      <c r="E490" s="15"/>
      <c r="F490" s="15"/>
      <c r="G490" s="15"/>
      <c r="H490" s="50"/>
    </row>
    <row r="491" spans="1:8" ht="15.75">
      <c r="A491" s="8"/>
      <c r="B491" s="16"/>
      <c r="C491" s="46"/>
      <c r="D491" s="34"/>
      <c r="E491" s="15"/>
      <c r="F491" s="15"/>
      <c r="G491" s="15"/>
      <c r="H491" s="50"/>
    </row>
    <row r="492" spans="1:8" ht="15.75">
      <c r="A492" s="8"/>
      <c r="B492" s="16"/>
      <c r="C492" s="46"/>
      <c r="D492" s="34"/>
      <c r="E492" s="15"/>
      <c r="F492" s="15"/>
      <c r="G492" s="15"/>
      <c r="H492" s="50"/>
    </row>
    <row r="493" spans="1:8" ht="15.75">
      <c r="A493" s="8"/>
      <c r="B493" s="16"/>
      <c r="C493" s="46"/>
      <c r="D493" s="34"/>
      <c r="E493" s="15"/>
      <c r="F493" s="15"/>
      <c r="G493" s="15"/>
      <c r="H493" s="50"/>
    </row>
    <row r="494" spans="1:8" ht="15.75">
      <c r="A494" s="8"/>
      <c r="B494" s="16"/>
      <c r="C494" s="46"/>
      <c r="D494" s="34"/>
      <c r="E494" s="15"/>
      <c r="F494" s="15"/>
      <c r="G494" s="15"/>
      <c r="H494" s="50"/>
    </row>
    <row r="495" spans="1:8" ht="15.75">
      <c r="A495" s="8"/>
      <c r="B495" s="16"/>
      <c r="C495" s="46"/>
      <c r="D495" s="34"/>
      <c r="E495" s="15"/>
      <c r="F495" s="15"/>
      <c r="G495" s="15"/>
      <c r="H495" s="50"/>
    </row>
    <row r="496" spans="1:8" ht="15.75">
      <c r="A496" s="8"/>
      <c r="B496" s="16"/>
      <c r="C496" s="46"/>
      <c r="D496" s="34"/>
      <c r="E496" s="15"/>
      <c r="F496" s="15"/>
      <c r="G496" s="15"/>
      <c r="H496" s="50"/>
    </row>
    <row r="497" spans="1:8" ht="15.75">
      <c r="A497" s="8"/>
      <c r="B497" s="16"/>
      <c r="C497" s="46"/>
      <c r="D497" s="34"/>
      <c r="E497" s="15"/>
      <c r="F497" s="15"/>
      <c r="G497" s="15"/>
      <c r="H497" s="50"/>
    </row>
    <row r="498" spans="1:8" ht="15.75">
      <c r="A498" s="8"/>
      <c r="B498" s="16"/>
      <c r="C498" s="46"/>
      <c r="D498" s="34"/>
      <c r="E498" s="15"/>
      <c r="F498" s="15"/>
      <c r="G498" s="15"/>
      <c r="H498" s="50"/>
    </row>
    <row r="499" spans="1:8" ht="15.75">
      <c r="A499" s="8"/>
      <c r="B499" s="16"/>
      <c r="C499" s="46"/>
      <c r="D499" s="34"/>
      <c r="E499" s="15"/>
      <c r="F499" s="15"/>
      <c r="G499" s="15"/>
      <c r="H499" s="50"/>
    </row>
    <row r="500" spans="1:8" ht="15.75">
      <c r="A500" s="8"/>
      <c r="B500" s="16"/>
      <c r="C500" s="46"/>
      <c r="D500" s="34"/>
      <c r="E500" s="15"/>
      <c r="F500" s="15"/>
      <c r="G500" s="15"/>
      <c r="H500" s="50"/>
    </row>
    <row r="501" spans="1:8" ht="15.75">
      <c r="A501" s="8"/>
      <c r="B501" s="16"/>
      <c r="C501" s="46"/>
      <c r="D501" s="34"/>
      <c r="E501" s="15"/>
      <c r="F501" s="15"/>
      <c r="G501" s="15"/>
      <c r="H501" s="50"/>
    </row>
    <row r="502" spans="1:8" ht="15.75">
      <c r="A502" s="8"/>
      <c r="B502" s="16"/>
      <c r="C502" s="46"/>
      <c r="D502" s="34"/>
      <c r="E502" s="15"/>
      <c r="F502" s="15"/>
      <c r="G502" s="15"/>
      <c r="H502" s="50"/>
    </row>
    <row r="503" spans="1:8" ht="15.75">
      <c r="A503" s="8"/>
      <c r="B503" s="16"/>
      <c r="C503" s="46"/>
      <c r="D503" s="34"/>
      <c r="E503" s="15"/>
      <c r="F503" s="15"/>
      <c r="G503" s="15"/>
      <c r="H503" s="50"/>
    </row>
    <row r="504" spans="1:8" ht="15.75">
      <c r="A504" s="8"/>
      <c r="B504" s="16"/>
      <c r="C504" s="46"/>
      <c r="D504" s="34"/>
      <c r="E504" s="15"/>
      <c r="F504" s="15"/>
      <c r="G504" s="15"/>
      <c r="H504" s="50"/>
    </row>
    <row r="505" spans="1:8" ht="15.75">
      <c r="A505" s="8"/>
      <c r="B505" s="16"/>
      <c r="C505" s="46"/>
      <c r="D505" s="34"/>
      <c r="E505" s="15"/>
      <c r="F505" s="15"/>
      <c r="G505" s="15"/>
      <c r="H505" s="50"/>
    </row>
    <row r="506" spans="1:8" ht="15.75">
      <c r="A506" s="8"/>
      <c r="B506" s="16"/>
      <c r="C506" s="46"/>
      <c r="D506" s="34"/>
      <c r="E506" s="15"/>
      <c r="F506" s="15"/>
      <c r="G506" s="15"/>
      <c r="H506" s="50"/>
    </row>
    <row r="507" spans="1:8" ht="15.75">
      <c r="A507" s="8"/>
      <c r="B507" s="16"/>
      <c r="C507" s="46"/>
      <c r="D507" s="34"/>
      <c r="E507" s="15"/>
      <c r="F507" s="15"/>
      <c r="G507" s="15"/>
      <c r="H507" s="50"/>
    </row>
    <row r="508" spans="1:8" ht="15.75">
      <c r="A508" s="8"/>
      <c r="B508" s="16"/>
      <c r="C508" s="46"/>
      <c r="D508" s="34"/>
      <c r="E508" s="15"/>
      <c r="F508" s="15"/>
      <c r="G508" s="15"/>
      <c r="H508" s="50"/>
    </row>
    <row r="509" spans="1:8" ht="15.75">
      <c r="A509" s="8"/>
      <c r="B509" s="16"/>
      <c r="C509" s="46"/>
      <c r="D509" s="34"/>
      <c r="E509" s="15"/>
      <c r="F509" s="15"/>
      <c r="G509" s="15"/>
      <c r="H509" s="50"/>
    </row>
    <row r="510" spans="1:8" ht="15.75">
      <c r="A510" s="8"/>
      <c r="B510" s="16"/>
      <c r="C510" s="46"/>
      <c r="D510" s="34"/>
      <c r="E510" s="15"/>
      <c r="F510" s="15"/>
      <c r="G510" s="15"/>
      <c r="H510" s="50"/>
    </row>
    <row r="511" spans="1:8" ht="15.75">
      <c r="A511" s="8"/>
      <c r="B511" s="16"/>
      <c r="C511" s="46"/>
      <c r="D511" s="34"/>
      <c r="E511" s="15"/>
      <c r="F511" s="15"/>
      <c r="G511" s="15"/>
      <c r="H511" s="50"/>
    </row>
    <row r="512" spans="1:8" ht="15.75">
      <c r="A512" s="8"/>
      <c r="B512" s="16"/>
      <c r="C512" s="46"/>
      <c r="D512" s="34"/>
      <c r="E512" s="15"/>
      <c r="F512" s="15"/>
      <c r="G512" s="15"/>
      <c r="H512" s="50"/>
    </row>
    <row r="513" spans="1:8" ht="15.75">
      <c r="A513" s="8"/>
      <c r="B513" s="16"/>
      <c r="C513" s="46"/>
      <c r="D513" s="34"/>
      <c r="E513" s="15"/>
      <c r="F513" s="15"/>
      <c r="G513" s="15"/>
      <c r="H513" s="50"/>
    </row>
    <row r="514" spans="1:8" ht="15.75">
      <c r="A514" s="8"/>
      <c r="B514" s="16"/>
      <c r="C514" s="46"/>
      <c r="D514" s="34"/>
      <c r="E514" s="15"/>
      <c r="F514" s="15"/>
      <c r="G514" s="15"/>
      <c r="H514" s="50"/>
    </row>
    <row r="515" spans="1:8" ht="15.75">
      <c r="A515" s="8"/>
      <c r="B515" s="16"/>
      <c r="C515" s="46"/>
      <c r="D515" s="34"/>
      <c r="E515" s="15"/>
      <c r="F515" s="15"/>
      <c r="G515" s="15"/>
      <c r="H515" s="50"/>
    </row>
    <row r="516" spans="1:8" ht="15.75">
      <c r="A516" s="8"/>
      <c r="B516" s="16"/>
      <c r="C516" s="46"/>
      <c r="D516" s="34"/>
      <c r="E516" s="15"/>
      <c r="F516" s="15"/>
      <c r="G516" s="15"/>
      <c r="H516" s="50"/>
    </row>
    <row r="517" spans="1:8" ht="15.75">
      <c r="A517" s="8"/>
      <c r="B517" s="16"/>
      <c r="C517" s="46"/>
      <c r="D517" s="34"/>
      <c r="E517" s="15"/>
      <c r="F517" s="15"/>
      <c r="G517" s="15"/>
      <c r="H517" s="50"/>
    </row>
    <row r="518" spans="1:8" ht="15.75">
      <c r="A518" s="8"/>
      <c r="B518" s="16"/>
      <c r="C518" s="46"/>
      <c r="D518" s="34"/>
      <c r="E518" s="15"/>
      <c r="F518" s="15"/>
      <c r="G518" s="15"/>
      <c r="H518" s="50"/>
    </row>
    <row r="519" spans="1:8" ht="15.75">
      <c r="A519" s="8"/>
      <c r="B519" s="16"/>
      <c r="C519" s="46"/>
      <c r="D519" s="34"/>
      <c r="E519" s="15"/>
      <c r="F519" s="15"/>
      <c r="G519" s="15"/>
      <c r="H519" s="50"/>
    </row>
    <row r="520" spans="1:8" ht="15.75">
      <c r="A520" s="8"/>
      <c r="B520" s="16"/>
      <c r="C520" s="46"/>
      <c r="D520" s="34"/>
      <c r="E520" s="15"/>
      <c r="F520" s="15"/>
      <c r="G520" s="15"/>
      <c r="H520" s="50"/>
    </row>
    <row r="521" spans="1:8" ht="15.75">
      <c r="A521" s="8"/>
      <c r="B521" s="16"/>
      <c r="C521" s="46"/>
      <c r="D521" s="34"/>
      <c r="E521" s="15"/>
      <c r="F521" s="15"/>
      <c r="G521" s="15"/>
      <c r="H521" s="50"/>
    </row>
    <row r="522" spans="1:8" ht="15.75">
      <c r="A522" s="8"/>
      <c r="B522" s="16"/>
      <c r="C522" s="46"/>
      <c r="D522" s="34"/>
      <c r="E522" s="15"/>
      <c r="F522" s="15"/>
      <c r="G522" s="15"/>
      <c r="H522" s="50"/>
    </row>
    <row r="523" spans="1:8" ht="15.75">
      <c r="A523" s="8"/>
      <c r="B523" s="16"/>
      <c r="C523" s="46"/>
      <c r="D523" s="34"/>
      <c r="E523" s="15"/>
      <c r="F523" s="15"/>
      <c r="G523" s="15"/>
      <c r="H523" s="50"/>
    </row>
    <row r="524" spans="1:8" ht="15.75">
      <c r="A524" s="8"/>
      <c r="B524" s="16"/>
      <c r="C524" s="46"/>
      <c r="D524" s="34"/>
      <c r="E524" s="15"/>
      <c r="F524" s="15"/>
      <c r="G524" s="15"/>
      <c r="H524" s="50"/>
    </row>
    <row r="525" spans="1:8" ht="15.75">
      <c r="A525" s="8"/>
      <c r="B525" s="16"/>
      <c r="C525" s="46"/>
      <c r="D525" s="34"/>
      <c r="E525" s="15"/>
      <c r="F525" s="15"/>
      <c r="G525" s="15"/>
      <c r="H525" s="50"/>
    </row>
    <row r="526" spans="1:8" ht="15.75">
      <c r="A526" s="8"/>
      <c r="B526" s="16"/>
      <c r="C526" s="46"/>
      <c r="D526" s="34"/>
      <c r="E526" s="15"/>
      <c r="F526" s="15"/>
      <c r="G526" s="15"/>
      <c r="H526" s="50"/>
    </row>
    <row r="527" spans="1:8" ht="15.75">
      <c r="A527" s="8"/>
      <c r="B527" s="16"/>
      <c r="C527" s="46"/>
      <c r="D527" s="34"/>
      <c r="E527" s="15"/>
      <c r="F527" s="15"/>
      <c r="G527" s="15"/>
      <c r="H527" s="50"/>
    </row>
    <row r="528" spans="1:8" ht="15.75">
      <c r="A528" s="8"/>
      <c r="B528" s="16"/>
      <c r="C528" s="46"/>
      <c r="D528" s="34"/>
      <c r="E528" s="15"/>
      <c r="F528" s="15"/>
      <c r="G528" s="15"/>
      <c r="H528" s="50"/>
    </row>
    <row r="529" spans="1:8" ht="15.75">
      <c r="A529" s="8"/>
      <c r="B529" s="16"/>
      <c r="C529" s="46"/>
      <c r="D529" s="34"/>
      <c r="E529" s="15"/>
      <c r="F529" s="15"/>
      <c r="G529" s="15"/>
      <c r="H529" s="50"/>
    </row>
    <row r="530" spans="1:8" ht="15.75">
      <c r="A530" s="8"/>
      <c r="B530" s="16"/>
      <c r="C530" s="46"/>
      <c r="D530" s="34"/>
      <c r="E530" s="15"/>
      <c r="F530" s="15"/>
      <c r="G530" s="15"/>
      <c r="H530" s="50"/>
    </row>
    <row r="531" spans="1:8" ht="15.75">
      <c r="A531" s="8"/>
      <c r="B531" s="16"/>
      <c r="C531" s="46"/>
      <c r="D531" s="34"/>
      <c r="E531" s="15"/>
      <c r="F531" s="15"/>
      <c r="G531" s="15"/>
      <c r="H531" s="50"/>
    </row>
    <row r="532" spans="1:8" ht="15.75">
      <c r="A532" s="8"/>
      <c r="B532" s="16"/>
      <c r="C532" s="46"/>
      <c r="D532" s="34"/>
      <c r="E532" s="15"/>
      <c r="F532" s="15"/>
      <c r="G532" s="15"/>
      <c r="H532" s="50"/>
    </row>
    <row r="533" spans="1:8" ht="15.75">
      <c r="A533" s="8"/>
      <c r="B533" s="16"/>
      <c r="C533" s="46"/>
      <c r="D533" s="34"/>
      <c r="E533" s="15"/>
      <c r="F533" s="15"/>
      <c r="G533" s="15"/>
      <c r="H533" s="50"/>
    </row>
    <row r="534" spans="1:8" ht="15.75">
      <c r="A534" s="8"/>
      <c r="B534" s="16"/>
      <c r="C534" s="46"/>
      <c r="D534" s="34"/>
      <c r="E534" s="15"/>
      <c r="F534" s="15"/>
      <c r="G534" s="15"/>
      <c r="H534" s="50"/>
    </row>
    <row r="535" spans="1:8" ht="15.75">
      <c r="A535" s="8"/>
      <c r="B535" s="16"/>
      <c r="C535" s="46"/>
      <c r="D535" s="34"/>
      <c r="E535" s="15"/>
      <c r="F535" s="15"/>
      <c r="G535" s="15"/>
      <c r="H535" s="50"/>
    </row>
    <row r="536" spans="1:8" ht="15.75">
      <c r="A536" s="8"/>
      <c r="B536" s="16"/>
      <c r="C536" s="46"/>
      <c r="D536" s="34"/>
      <c r="E536" s="15"/>
      <c r="F536" s="15"/>
      <c r="G536" s="15"/>
      <c r="H536" s="50"/>
    </row>
    <row r="537" spans="1:8" ht="15.75">
      <c r="A537" s="8"/>
      <c r="B537" s="16"/>
      <c r="C537" s="46"/>
      <c r="D537" s="34"/>
      <c r="E537" s="15"/>
      <c r="F537" s="15"/>
      <c r="G537" s="15"/>
      <c r="H537" s="50"/>
    </row>
    <row r="538" spans="1:8" ht="15.75">
      <c r="A538" s="8"/>
      <c r="B538" s="16"/>
      <c r="C538" s="46"/>
      <c r="D538" s="34"/>
      <c r="E538" s="15"/>
      <c r="F538" s="15"/>
      <c r="G538" s="15"/>
      <c r="H538" s="50"/>
    </row>
    <row r="539" spans="1:8" ht="15.75">
      <c r="A539" s="8"/>
      <c r="B539" s="16"/>
      <c r="C539" s="46"/>
      <c r="D539" s="34"/>
      <c r="E539" s="15"/>
      <c r="F539" s="15"/>
      <c r="G539" s="15"/>
      <c r="H539" s="50"/>
    </row>
    <row r="540" spans="1:8" ht="15.75">
      <c r="A540" s="8"/>
      <c r="B540" s="16"/>
      <c r="C540" s="46"/>
      <c r="D540" s="34"/>
      <c r="E540" s="15"/>
      <c r="F540" s="15"/>
      <c r="G540" s="15"/>
      <c r="H540" s="50"/>
    </row>
    <row r="541" spans="1:8" ht="15.75">
      <c r="A541" s="8"/>
      <c r="B541" s="16"/>
      <c r="C541" s="46"/>
      <c r="D541" s="34"/>
      <c r="E541" s="15"/>
      <c r="F541" s="15"/>
      <c r="G541" s="15"/>
      <c r="H541" s="50"/>
    </row>
    <row r="542" spans="1:8" ht="15.75">
      <c r="A542" s="8"/>
      <c r="B542" s="16"/>
      <c r="C542" s="46"/>
      <c r="D542" s="34"/>
      <c r="E542" s="15"/>
      <c r="F542" s="15"/>
      <c r="G542" s="15"/>
      <c r="H542" s="50"/>
    </row>
    <row r="543" spans="1:8" ht="15.75">
      <c r="A543" s="8"/>
      <c r="B543" s="16"/>
      <c r="C543" s="46"/>
      <c r="D543" s="34"/>
      <c r="E543" s="15"/>
      <c r="F543" s="15"/>
      <c r="G543" s="15"/>
      <c r="H543" s="50"/>
    </row>
    <row r="544" spans="1:8" ht="15.75">
      <c r="A544" s="8"/>
      <c r="B544" s="16"/>
      <c r="C544" s="46"/>
      <c r="D544" s="34"/>
      <c r="E544" s="15"/>
      <c r="F544" s="15"/>
      <c r="G544" s="15"/>
      <c r="H544" s="50"/>
    </row>
    <row r="545" spans="1:8" ht="15.75">
      <c r="A545" s="8"/>
      <c r="B545" s="16"/>
      <c r="C545" s="46"/>
      <c r="D545" s="34"/>
      <c r="E545" s="15"/>
      <c r="F545" s="15"/>
      <c r="G545" s="15"/>
      <c r="H545" s="50"/>
    </row>
    <row r="546" spans="1:8" ht="15.75">
      <c r="A546" s="8"/>
      <c r="B546" s="16"/>
      <c r="C546" s="46"/>
      <c r="D546" s="34"/>
      <c r="E546" s="15"/>
      <c r="F546" s="15"/>
      <c r="G546" s="15"/>
      <c r="H546" s="50"/>
    </row>
    <row r="547" spans="1:8" ht="15.75">
      <c r="A547" s="8"/>
      <c r="B547" s="16"/>
      <c r="C547" s="46"/>
      <c r="D547" s="34"/>
      <c r="E547" s="15"/>
      <c r="F547" s="15"/>
      <c r="G547" s="15"/>
      <c r="H547" s="50"/>
    </row>
    <row r="548" spans="1:8" ht="15.75">
      <c r="A548" s="8"/>
      <c r="B548" s="16"/>
      <c r="C548" s="46"/>
      <c r="D548" s="34"/>
      <c r="E548" s="15"/>
      <c r="F548" s="15"/>
      <c r="G548" s="15"/>
      <c r="H548" s="50"/>
    </row>
    <row r="549" spans="1:8" ht="15.75">
      <c r="A549" s="8"/>
      <c r="B549" s="16"/>
      <c r="C549" s="46"/>
      <c r="D549" s="34"/>
      <c r="E549" s="15"/>
      <c r="F549" s="15"/>
      <c r="G549" s="15"/>
      <c r="H549" s="50"/>
    </row>
    <row r="550" spans="1:8" ht="15.75">
      <c r="A550" s="8"/>
      <c r="B550" s="16"/>
      <c r="C550" s="46"/>
      <c r="D550" s="34"/>
      <c r="E550" s="15"/>
      <c r="F550" s="15"/>
      <c r="G550" s="15"/>
      <c r="H550" s="50"/>
    </row>
    <row r="551" spans="1:8" ht="15.75">
      <c r="A551" s="8"/>
      <c r="B551" s="16"/>
      <c r="C551" s="46"/>
      <c r="D551" s="34"/>
      <c r="E551" s="15"/>
      <c r="F551" s="15"/>
      <c r="G551" s="15"/>
      <c r="H551" s="50"/>
    </row>
    <row r="552" spans="1:8" ht="15.75">
      <c r="A552" s="8"/>
      <c r="B552" s="16"/>
      <c r="C552" s="46"/>
      <c r="D552" s="34"/>
      <c r="E552" s="15"/>
      <c r="F552" s="15"/>
      <c r="G552" s="15"/>
      <c r="H552" s="50"/>
    </row>
    <row r="553" spans="1:8" ht="15.75">
      <c r="A553" s="8"/>
      <c r="B553" s="16"/>
      <c r="C553" s="46"/>
      <c r="D553" s="34"/>
      <c r="E553" s="15"/>
      <c r="F553" s="15"/>
      <c r="G553" s="15"/>
      <c r="H553" s="50"/>
    </row>
    <row r="554" spans="1:8" ht="15.75">
      <c r="A554" s="8"/>
      <c r="B554" s="16"/>
      <c r="C554" s="46"/>
      <c r="D554" s="34"/>
      <c r="E554" s="15"/>
      <c r="F554" s="15"/>
      <c r="G554" s="15"/>
      <c r="H554" s="50"/>
    </row>
    <row r="555" spans="1:8" ht="15.75">
      <c r="A555" s="8"/>
      <c r="B555" s="16"/>
      <c r="C555" s="46"/>
      <c r="D555" s="34"/>
      <c r="E555" s="15"/>
      <c r="F555" s="15"/>
      <c r="G555" s="15"/>
      <c r="H555" s="50"/>
    </row>
    <row r="556" spans="1:8" ht="15.75">
      <c r="A556" s="8"/>
      <c r="B556" s="16"/>
      <c r="C556" s="46"/>
      <c r="D556" s="34"/>
      <c r="E556" s="15"/>
      <c r="F556" s="15"/>
      <c r="G556" s="15"/>
      <c r="H556" s="50"/>
    </row>
    <row r="557" spans="1:8" ht="15.75">
      <c r="A557" s="8"/>
      <c r="B557" s="16"/>
      <c r="C557" s="46"/>
      <c r="D557" s="34"/>
      <c r="E557" s="15"/>
      <c r="F557" s="15"/>
      <c r="G557" s="15"/>
      <c r="H557" s="50"/>
    </row>
    <row r="558" spans="1:8" ht="15.75">
      <c r="A558" s="8"/>
      <c r="B558" s="16"/>
      <c r="C558" s="46"/>
      <c r="D558" s="34"/>
      <c r="E558" s="15"/>
      <c r="F558" s="15"/>
      <c r="G558" s="15"/>
      <c r="H558" s="50"/>
    </row>
    <row r="559" spans="1:8" ht="15.75">
      <c r="A559" s="8"/>
      <c r="B559" s="16"/>
      <c r="C559" s="46"/>
      <c r="D559" s="34"/>
      <c r="E559" s="15"/>
      <c r="F559" s="15"/>
      <c r="G559" s="15"/>
      <c r="H559" s="50"/>
    </row>
    <row r="560" spans="1:8" ht="15.75">
      <c r="A560" s="8"/>
      <c r="B560" s="16"/>
      <c r="C560" s="46"/>
      <c r="D560" s="34"/>
      <c r="E560" s="15"/>
      <c r="F560" s="15"/>
      <c r="G560" s="15"/>
      <c r="H560" s="50"/>
    </row>
    <row r="561" spans="1:8" ht="15.75">
      <c r="A561" s="8"/>
      <c r="B561" s="16"/>
      <c r="C561" s="46"/>
      <c r="D561" s="34"/>
      <c r="E561" s="15"/>
      <c r="F561" s="15"/>
      <c r="G561" s="15"/>
      <c r="H561" s="50"/>
    </row>
    <row r="562" spans="1:8" ht="15.75">
      <c r="A562" s="8"/>
      <c r="B562" s="16"/>
      <c r="C562" s="46"/>
      <c r="D562" s="34"/>
      <c r="E562" s="15"/>
      <c r="F562" s="15"/>
      <c r="G562" s="15"/>
      <c r="H562" s="50"/>
    </row>
    <row r="563" spans="1:8" ht="15.75">
      <c r="A563" s="8"/>
      <c r="B563" s="16"/>
      <c r="C563" s="46"/>
      <c r="D563" s="34"/>
      <c r="E563" s="15"/>
      <c r="F563" s="15"/>
      <c r="G563" s="15"/>
      <c r="H563" s="50"/>
    </row>
    <row r="564" spans="1:8" ht="15.75">
      <c r="A564" s="8"/>
      <c r="B564" s="16"/>
      <c r="C564" s="46"/>
      <c r="D564" s="34"/>
      <c r="E564" s="15"/>
      <c r="F564" s="15"/>
      <c r="G564" s="15"/>
      <c r="H564" s="50"/>
    </row>
    <row r="565" spans="1:8" ht="15.75">
      <c r="A565" s="8"/>
      <c r="B565" s="16"/>
      <c r="C565" s="46"/>
      <c r="D565" s="34"/>
      <c r="E565" s="15"/>
      <c r="F565" s="15"/>
      <c r="G565" s="15"/>
      <c r="H565" s="50"/>
    </row>
    <row r="566" spans="1:8" ht="15.75">
      <c r="A566" s="8"/>
      <c r="B566" s="16"/>
      <c r="C566" s="46"/>
      <c r="D566" s="34"/>
      <c r="E566" s="15"/>
      <c r="F566" s="15"/>
      <c r="G566" s="15"/>
      <c r="H566" s="50"/>
    </row>
    <row r="567" spans="1:8" ht="15.75">
      <c r="A567" s="8"/>
      <c r="B567" s="16"/>
      <c r="C567" s="46"/>
      <c r="D567" s="34"/>
      <c r="E567" s="15"/>
      <c r="F567" s="15"/>
      <c r="G567" s="15"/>
      <c r="H567" s="50"/>
    </row>
  </sheetData>
  <sheetProtection password="CE28" sheet="1" objects="1" scenarios="1"/>
  <mergeCells count="94">
    <mergeCell ref="A1:M1"/>
    <mergeCell ref="A324:M324"/>
    <mergeCell ref="L326:L327"/>
    <mergeCell ref="M326:M327"/>
    <mergeCell ref="I322:I323"/>
    <mergeCell ref="J322:J323"/>
    <mergeCell ref="E326:E327"/>
    <mergeCell ref="F326:F327"/>
    <mergeCell ref="G326:G327"/>
    <mergeCell ref="J326:J327"/>
    <mergeCell ref="K326:K327"/>
    <mergeCell ref="A328:A365"/>
    <mergeCell ref="B328:B365"/>
    <mergeCell ref="H326:H327"/>
    <mergeCell ref="I326:I327"/>
    <mergeCell ref="A280:A285"/>
    <mergeCell ref="B280:B285"/>
    <mergeCell ref="A326:A327"/>
    <mergeCell ref="B326:B327"/>
    <mergeCell ref="C326:C327"/>
    <mergeCell ref="D326:D327"/>
    <mergeCell ref="A275:A279"/>
    <mergeCell ref="B275:B279"/>
    <mergeCell ref="C317:C320"/>
    <mergeCell ref="A286:A296"/>
    <mergeCell ref="B286:B296"/>
    <mergeCell ref="A297:A314"/>
    <mergeCell ref="B297:B314"/>
    <mergeCell ref="A317:A320"/>
    <mergeCell ref="B317:B320"/>
    <mergeCell ref="B204:B221"/>
    <mergeCell ref="A258:A269"/>
    <mergeCell ref="B258:B269"/>
    <mergeCell ref="A270:A274"/>
    <mergeCell ref="B270:B274"/>
    <mergeCell ref="A234:A246"/>
    <mergeCell ref="B234:B246"/>
    <mergeCell ref="A247:A257"/>
    <mergeCell ref="B247:B257"/>
    <mergeCell ref="B55:B67"/>
    <mergeCell ref="A222:A233"/>
    <mergeCell ref="B222:B233"/>
    <mergeCell ref="A132:A140"/>
    <mergeCell ref="B132:B140"/>
    <mergeCell ref="A141:A148"/>
    <mergeCell ref="B141:B148"/>
    <mergeCell ref="A171:A188"/>
    <mergeCell ref="B171:B188"/>
    <mergeCell ref="A204:A221"/>
    <mergeCell ref="A106:A113"/>
    <mergeCell ref="B106:B113"/>
    <mergeCell ref="A114:A122"/>
    <mergeCell ref="B114:B122"/>
    <mergeCell ref="A123:A131"/>
    <mergeCell ref="B123:B131"/>
    <mergeCell ref="B98:B105"/>
    <mergeCell ref="I4:I5"/>
    <mergeCell ref="A42:A54"/>
    <mergeCell ref="B42:B54"/>
    <mergeCell ref="B38:B41"/>
    <mergeCell ref="A68:A80"/>
    <mergeCell ref="B68:B80"/>
    <mergeCell ref="B18:B29"/>
    <mergeCell ref="A89:A97"/>
    <mergeCell ref="A55:A67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A164:A170"/>
    <mergeCell ref="B164:B170"/>
    <mergeCell ref="A6:A17"/>
    <mergeCell ref="B6:B17"/>
    <mergeCell ref="A149:A163"/>
    <mergeCell ref="B149:B163"/>
    <mergeCell ref="A81:A88"/>
    <mergeCell ref="B81:B88"/>
    <mergeCell ref="B89:B97"/>
    <mergeCell ref="A98:A105"/>
    <mergeCell ref="B189:B203"/>
    <mergeCell ref="A189:A203"/>
    <mergeCell ref="L4:L5"/>
    <mergeCell ref="G4:G5"/>
    <mergeCell ref="A38:A41"/>
    <mergeCell ref="A30:A37"/>
    <mergeCell ref="B30:B37"/>
    <mergeCell ref="A18:A29"/>
    <mergeCell ref="J4:J5"/>
    <mergeCell ref="E4:E5"/>
  </mergeCells>
  <printOptions/>
  <pageMargins left="0.3937007874015748" right="0.31496062992125984" top="0.2755905511811024" bottom="0.2755905511811024" header="0.15748031496062992" footer="0.15748031496062992"/>
  <pageSetup fitToHeight="0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2017-03-13T15:45:34Z</cp:lastPrinted>
  <dcterms:created xsi:type="dcterms:W3CDTF">2011-02-09T07:28:13Z</dcterms:created>
  <dcterms:modified xsi:type="dcterms:W3CDTF">2017-03-13T15:45:56Z</dcterms:modified>
  <cp:category/>
  <cp:version/>
  <cp:contentType/>
  <cp:contentStatus/>
</cp:coreProperties>
</file>