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на 01.03.2024" sheetId="1" r:id="rId1"/>
  </sheets>
  <definedNames>
    <definedName name="_xlfn.IFERROR" hidden="1">#NAME?</definedName>
    <definedName name="_xlnm.Print_Titles" localSheetId="0">'на 01.03.2024'!$5:$5</definedName>
    <definedName name="_xlnm.Print_Area" localSheetId="0">'на 01.03.2024'!$A$1:$K$50</definedName>
  </definedNames>
  <calcPr fullCalcOnLoad="1" refMode="R1C1"/>
</workbook>
</file>

<file path=xl/sharedStrings.xml><?xml version="1.0" encoding="utf-8"?>
<sst xmlns="http://schemas.openxmlformats.org/spreadsheetml/2006/main" count="101" uniqueCount="101">
  <si>
    <t>тыс. руб.</t>
  </si>
  <si>
    <t>Код вида доходов</t>
  </si>
  <si>
    <t>Наименование вида доходов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</si>
  <si>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</si>
  <si>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</si>
  <si>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</si>
  <si>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</si>
  <si>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</si>
  <si>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</si>
  <si>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</si>
  <si>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</si>
  <si>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</si>
  <si>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</si>
  <si>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</si>
  <si>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</si>
  <si>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</si>
  <si>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</si>
  <si>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</si>
  <si>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</si>
  <si>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</si>
  <si>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</si>
  <si>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</si>
  <si>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</si>
  <si>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</si>
  <si>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</si>
  <si>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</si>
  <si>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</si>
  <si>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</si>
  <si>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</si>
  <si>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</si>
  <si>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</si>
  <si>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</si>
  <si>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</si>
  <si>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</si>
  <si>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</si>
  <si>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</si>
  <si>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</si>
  <si>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</si>
  <si>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</si>
  <si>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</si>
  <si>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</si>
  <si>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</si>
  <si>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</si>
  <si>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</si>
  <si>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</si>
  <si>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</si>
  <si>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</si>
  <si>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</si>
  <si>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</si>
  <si>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</si>
  <si>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</si>
  <si>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</si>
  <si>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</si>
  <si>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</si>
  <si>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</si>
  <si>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</si>
  <si>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</si>
  <si>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</si>
  <si>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</si>
  <si>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</si>
  <si>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</si>
  <si>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</si>
  <si>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</si>
  <si>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</si>
  <si>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</si>
  <si>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</si>
  <si>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</si>
  <si>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</si>
  <si>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</si>
  <si>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</si>
  <si>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</si>
  <si>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</si>
  <si>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</si>
  <si>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</si>
  <si>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</si>
  <si>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</si>
  <si>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</si>
  <si>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</si>
  <si>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</si>
  <si>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</si>
  <si>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</si>
  <si>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</si>
  <si>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</si>
  <si>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</si>
  <si>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</si>
  <si>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1 14 06000 04 0000 430</t>
  </si>
  <si>
    <t>1 14 06300 04 0000 430</t>
  </si>
  <si>
    <t xml:space="preserve">Уточненный годовой план 2024 года </t>
  </si>
  <si>
    <t>% исполн. плана 2024 года</t>
  </si>
  <si>
    <t>Откл. факта 2024г. от факта 2023г.</t>
  </si>
  <si>
    <t>Факт 2024г. к факту 2023г.</t>
  </si>
  <si>
    <t>1 14 13040 04 0000 000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</si>
  <si>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</si>
  <si>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Факт  на 01.03.2023г. (в сопоставимых условиях с 2024г.)</t>
  </si>
  <si>
    <t>План января -февраля 2024 года</t>
  </si>
  <si>
    <t xml:space="preserve">Факт на 01.03.2024г. </t>
  </si>
  <si>
    <t>Исполн. плана января - февраля 2024 года</t>
  </si>
  <si>
    <t>Оперативный анализ исполнения бюджета города Перми по доходам на 1 марта 2024 года</t>
  </si>
  <si>
    <t xml:space="preserve">Приложение 1 </t>
  </si>
  <si>
    <t xml:space="preserve"> к пояснительной записке</t>
  </si>
  <si>
    <t>Отклонение факта отчет. периода от плана января - февраля 2024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</si>
</sst>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65" applyNumberFormat="1" applyFont="1" applyFill="1" applyBorder="1" applyAlignment="1" applyProtection="1">
      <alignment horizontal="right" vertical="center" wrapText="1"/>
      <protection/>
    </xf>
    <xf numFmtId="167" fontId="0" fillId="0" borderId="10" xfId="65" applyNumberFormat="1" applyFont="1" applyFill="1" applyBorder="1" applyAlignment="1" applyProtection="1">
      <alignment horizontal="right" wrapText="1"/>
      <protection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8" fontId="0" fillId="0" borderId="10" xfId="45" applyNumberFormat="1" applyFont="1" applyFill="1" applyBorder="1" applyAlignment="1" applyProtection="1">
      <alignment horizontal="right" wrapText="1"/>
      <protection/>
    </xf>
    <xf numFmtId="168" fontId="0" fillId="33" borderId="10" xfId="43" applyNumberFormat="1" applyFont="1" applyFill="1" applyBorder="1" applyAlignment="1" applyProtection="1">
      <alignment horizontal="right" wrapText="1"/>
      <protection/>
    </xf>
    <xf numFmtId="168" fontId="10" fillId="0" borderId="0" xfId="0" applyNumberFormat="1" applyFont="1" applyFill="1" applyBorder="1" applyAlignment="1">
      <alignment wrapText="1"/>
    </xf>
    <xf numFmtId="168" fontId="0" fillId="33" borderId="0" xfId="0" applyNumberFormat="1" applyFont="1" applyFill="1" applyAlignment="1">
      <alignment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68" fontId="2" fillId="0" borderId="10" xfId="43" applyNumberFormat="1" applyFont="1" applyFill="1" applyBorder="1" applyAlignment="1" applyProtection="1">
      <alignment horizontal="right" wrapText="1"/>
      <protection/>
    </xf>
    <xf numFmtId="167" fontId="2" fillId="0" borderId="10" xfId="65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Alignment="1">
      <alignment/>
    </xf>
    <xf numFmtId="167" fontId="0" fillId="0" borderId="10" xfId="65" applyNumberFormat="1" applyFont="1" applyFill="1" applyBorder="1" applyAlignment="1" applyProtection="1">
      <alignment horizontal="right" wrapText="1"/>
      <protection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168" fontId="11" fillId="0" borderId="10" xfId="43" applyNumberFormat="1" applyFont="1" applyFill="1" applyBorder="1" applyAlignment="1" applyProtection="1">
      <alignment horizontal="right" wrapText="1"/>
      <protection/>
    </xf>
    <xf numFmtId="167" fontId="11" fillId="0" borderId="10" xfId="65" applyNumberFormat="1" applyFont="1" applyFill="1" applyBorder="1" applyAlignment="1" applyProtection="1">
      <alignment horizontal="right" wrapText="1"/>
      <protection/>
    </xf>
    <xf numFmtId="168" fontId="2" fillId="0" borderId="10" xfId="43" applyNumberFormat="1" applyFont="1" applyFill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8" fontId="0" fillId="0" borderId="10" xfId="45" applyNumberFormat="1" applyFont="1" applyFill="1" applyBorder="1" applyAlignment="1" applyProtection="1">
      <alignment horizontal="right" vertical="center" wrapText="1"/>
      <protection/>
    </xf>
    <xf numFmtId="168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65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168" fontId="0" fillId="33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65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vertical="center"/>
    </xf>
    <xf numFmtId="164" fontId="11" fillId="0" borderId="10" xfId="0" applyNumberFormat="1" applyFont="1" applyFill="1" applyBorder="1" applyAlignment="1">
      <alignment horizontal="left" wrapText="1"/>
    </xf>
    <xf numFmtId="168" fontId="0" fillId="0" borderId="10" xfId="45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2 4" xfId="73"/>
    <cellStyle name="Финансовый 3" xfId="74"/>
    <cellStyle name="Финансовый 3 2" xfId="75"/>
    <cellStyle name="Финансовый 3 3" xfId="76"/>
    <cellStyle name="Финансовый 3 4" xfId="77"/>
    <cellStyle name="Финансовый 4" xfId="78"/>
    <cellStyle name="Финансовый 4 2" xfId="79"/>
    <cellStyle name="Финансовый 4 3" xfId="80"/>
    <cellStyle name="Финансовый 4 4" xfId="81"/>
    <cellStyle name="Финансовый 5" xfId="82"/>
    <cellStyle name="Финансовый 5 2" xfId="83"/>
    <cellStyle name="Финансовый 5 3" xfId="84"/>
    <cellStyle name="Финансовый 5 4" xfId="85"/>
    <cellStyle name="Финансовый 6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4" sqref="D34"/>
    </sheetView>
  </sheetViews>
  <sheetFormatPr defaultColWidth="15.25390625" defaultRowHeight="15.75"/>
  <cols>
    <col min="1" max="1" width="17.125" style="8" hidden="1" customWidth="1"/>
    <col min="2" max="2" width="54.25390625" style="14" customWidth="1"/>
    <col min="3" max="3" width="13.875" style="11" customWidth="1"/>
    <col min="4" max="4" width="13.25390625" style="11" customWidth="1"/>
    <col min="5" max="6" width="12.00390625" style="11" customWidth="1"/>
    <col min="7" max="7" width="12.875" style="11" customWidth="1"/>
    <col min="8" max="8" width="9.50390625" style="11" customWidth="1"/>
    <col min="9" max="9" width="8.375" style="2" customWidth="1"/>
    <col min="10" max="10" width="12.00390625" style="2" customWidth="1"/>
    <col min="11" max="11" width="9.875" style="2" customWidth="1"/>
    <col min="12" max="12" width="17.75390625" style="15" customWidth="1"/>
    <col min="13" max="16384" width="15.25390625" style="15" customWidth="1"/>
  </cols>
  <sheetData>
    <row r="1" spans="1:11" ht="16.5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6.5">
      <c r="A2" s="54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0.25" customHeight="1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.75">
      <c r="A4" s="1"/>
      <c r="B4" s="12"/>
      <c r="C4" s="9"/>
      <c r="D4" s="9"/>
      <c r="E4" s="9"/>
      <c r="F4" s="9"/>
      <c r="G4" s="9"/>
      <c r="H4" s="9"/>
      <c r="K4" s="3" t="s">
        <v>0</v>
      </c>
    </row>
    <row r="5" spans="1:11" ht="112.5" customHeight="1">
      <c r="A5" s="16" t="s">
        <v>1</v>
      </c>
      <c r="B5" s="16" t="s">
        <v>2</v>
      </c>
      <c r="C5" s="40" t="s">
        <v>93</v>
      </c>
      <c r="D5" s="41" t="s">
        <v>87</v>
      </c>
      <c r="E5" s="41" t="s">
        <v>94</v>
      </c>
      <c r="F5" s="41" t="s">
        <v>95</v>
      </c>
      <c r="G5" s="42" t="s">
        <v>100</v>
      </c>
      <c r="H5" s="42" t="s">
        <v>96</v>
      </c>
      <c r="I5" s="43" t="s">
        <v>88</v>
      </c>
      <c r="J5" s="43" t="s">
        <v>89</v>
      </c>
      <c r="K5" s="43" t="s">
        <v>90</v>
      </c>
    </row>
    <row r="6" spans="1:11" s="6" customFormat="1" ht="21" customHeight="1">
      <c r="A6" s="21"/>
      <c r="B6" s="22" t="s">
        <v>3</v>
      </c>
      <c r="C6" s="33">
        <f>SUM(C7:C16)</f>
        <v>387140.19999999995</v>
      </c>
      <c r="D6" s="33">
        <f>SUM(D7:D16)</f>
        <v>21747223.399999995</v>
      </c>
      <c r="E6" s="33">
        <f>SUM(E7:E16)</f>
        <v>2751659.3999999994</v>
      </c>
      <c r="F6" s="33">
        <f>SUM(F7:F16)</f>
        <v>2735210.3</v>
      </c>
      <c r="G6" s="33">
        <f>F6-E6</f>
        <v>-16449.099999999627</v>
      </c>
      <c r="H6" s="34">
        <f>_xlfn.IFERROR(F6/E6,"")</f>
        <v>0.99402211625465</v>
      </c>
      <c r="I6" s="34">
        <f>_xlfn.IFERROR(F6/D6,"")</f>
        <v>0.1257728515356126</v>
      </c>
      <c r="J6" s="33">
        <f>F6-C6</f>
        <v>2348070.0999999996</v>
      </c>
      <c r="K6" s="34">
        <f>_xlfn.IFERROR(F6/C6,"")</f>
        <v>7.065167347643051</v>
      </c>
    </row>
    <row r="7" spans="1:11" s="48" customFormat="1" ht="20.25" customHeight="1">
      <c r="A7" s="4" t="s">
        <v>4</v>
      </c>
      <c r="B7" s="44" t="s">
        <v>5</v>
      </c>
      <c r="C7" s="26">
        <v>387365.8</v>
      </c>
      <c r="D7" s="19">
        <v>16497200.1</v>
      </c>
      <c r="E7" s="19">
        <v>1927262.5</v>
      </c>
      <c r="F7" s="19">
        <v>2024653.7</v>
      </c>
      <c r="G7" s="19">
        <f aca="true" t="shared" si="0" ref="G7:G50">F7-E7</f>
        <v>97391.19999999995</v>
      </c>
      <c r="H7" s="18">
        <f aca="true" t="shared" si="1" ref="H7:H50">_xlfn.IFERROR(F7/E7,"")</f>
        <v>1.0505334379722533</v>
      </c>
      <c r="I7" s="18">
        <f>_xlfn.IFERROR(F7/D7,"")</f>
        <v>0.12272711052343967</v>
      </c>
      <c r="J7" s="19">
        <f>F7-C7</f>
        <v>1637287.9</v>
      </c>
      <c r="K7" s="18">
        <f aca="true" t="shared" si="2" ref="K7:K50">_xlfn.IFERROR(F7/C7,"")</f>
        <v>5.226722906358796</v>
      </c>
    </row>
    <row r="8" spans="1:11" ht="33.75" customHeight="1">
      <c r="A8" s="4" t="s">
        <v>6</v>
      </c>
      <c r="B8" s="30" t="s">
        <v>7</v>
      </c>
      <c r="C8" s="26">
        <v>8715.1</v>
      </c>
      <c r="D8" s="19">
        <v>79229.2</v>
      </c>
      <c r="E8" s="19">
        <v>9128.4</v>
      </c>
      <c r="F8" s="19">
        <v>13395.7</v>
      </c>
      <c r="G8" s="19">
        <f t="shared" si="0"/>
        <v>4267.300000000001</v>
      </c>
      <c r="H8" s="18">
        <f t="shared" si="1"/>
        <v>1.4674751325533502</v>
      </c>
      <c r="I8" s="18">
        <f aca="true" t="shared" si="3" ref="I8:I16">_xlfn.IFERROR(F8/D8,"")</f>
        <v>0.1690752904232278</v>
      </c>
      <c r="J8" s="19">
        <f aca="true" t="shared" si="4" ref="J8:J39">F8-C8</f>
        <v>4680.6</v>
      </c>
      <c r="K8" s="18">
        <f t="shared" si="2"/>
        <v>1.5370678477584883</v>
      </c>
    </row>
    <row r="9" spans="1:11" ht="33.75" customHeight="1">
      <c r="A9" s="4" t="s">
        <v>82</v>
      </c>
      <c r="B9" s="30" t="s">
        <v>8</v>
      </c>
      <c r="C9" s="29">
        <v>-2926.3</v>
      </c>
      <c r="D9" s="19">
        <v>957429</v>
      </c>
      <c r="E9" s="19">
        <v>33329.5</v>
      </c>
      <c r="F9" s="19">
        <v>13298.7</v>
      </c>
      <c r="G9" s="19">
        <f t="shared" si="0"/>
        <v>-20030.8</v>
      </c>
      <c r="H9" s="18">
        <f t="shared" si="1"/>
        <v>0.3990068857918661</v>
      </c>
      <c r="I9" s="18">
        <f t="shared" si="3"/>
        <v>0.013890011687550722</v>
      </c>
      <c r="J9" s="19">
        <f t="shared" si="4"/>
        <v>16225</v>
      </c>
      <c r="K9" s="18">
        <f t="shared" si="2"/>
        <v>-4.5445443050951715</v>
      </c>
    </row>
    <row r="10" spans="1:11" ht="33.75" customHeight="1">
      <c r="A10" s="4" t="s">
        <v>9</v>
      </c>
      <c r="B10" s="30" t="s">
        <v>10</v>
      </c>
      <c r="C10" s="26">
        <v>-3962.5</v>
      </c>
      <c r="D10" s="19">
        <v>0</v>
      </c>
      <c r="E10" s="19">
        <v>0</v>
      </c>
      <c r="F10" s="19">
        <v>146</v>
      </c>
      <c r="G10" s="19">
        <f t="shared" si="0"/>
        <v>146</v>
      </c>
      <c r="H10" s="18">
        <f t="shared" si="1"/>
      </c>
      <c r="I10" s="18">
        <f t="shared" si="3"/>
      </c>
      <c r="J10" s="19">
        <f t="shared" si="4"/>
        <v>4108.5</v>
      </c>
      <c r="K10" s="18">
        <f t="shared" si="2"/>
        <v>-0.036845425867507886</v>
      </c>
    </row>
    <row r="11" spans="1:11" s="48" customFormat="1" ht="19.5" customHeight="1">
      <c r="A11" s="4" t="s">
        <v>11</v>
      </c>
      <c r="B11" s="44" t="s">
        <v>12</v>
      </c>
      <c r="C11" s="26">
        <v>16.1</v>
      </c>
      <c r="D11" s="19">
        <v>792.3</v>
      </c>
      <c r="E11" s="19">
        <v>10</v>
      </c>
      <c r="F11" s="19">
        <v>41.9</v>
      </c>
      <c r="G11" s="19">
        <f t="shared" si="0"/>
        <v>31.9</v>
      </c>
      <c r="H11" s="18">
        <f t="shared" si="1"/>
        <v>4.1899999999999995</v>
      </c>
      <c r="I11" s="18">
        <f t="shared" si="3"/>
        <v>0.0528840085826076</v>
      </c>
      <c r="J11" s="19">
        <f t="shared" si="4"/>
        <v>25.799999999999997</v>
      </c>
      <c r="K11" s="18">
        <f t="shared" si="2"/>
        <v>2.602484472049689</v>
      </c>
    </row>
    <row r="12" spans="1:11" ht="33.75" customHeight="1">
      <c r="A12" s="4" t="s">
        <v>13</v>
      </c>
      <c r="B12" s="30" t="s">
        <v>14</v>
      </c>
      <c r="C12" s="26">
        <v>-42114</v>
      </c>
      <c r="D12" s="19">
        <v>354934.4</v>
      </c>
      <c r="E12" s="19">
        <v>189059.3</v>
      </c>
      <c r="F12" s="19">
        <v>163543.3</v>
      </c>
      <c r="G12" s="19">
        <f t="shared" si="0"/>
        <v>-25516</v>
      </c>
      <c r="H12" s="18">
        <f t="shared" si="1"/>
        <v>0.8650370545114681</v>
      </c>
      <c r="I12" s="18">
        <f t="shared" si="3"/>
        <v>0.46077049730879843</v>
      </c>
      <c r="J12" s="19">
        <f t="shared" si="4"/>
        <v>205657.3</v>
      </c>
      <c r="K12" s="18">
        <f t="shared" si="2"/>
        <v>-3.8833475803770714</v>
      </c>
    </row>
    <row r="13" spans="1:11" ht="19.5" customHeight="1">
      <c r="A13" s="4" t="s">
        <v>15</v>
      </c>
      <c r="B13" s="31" t="s">
        <v>16</v>
      </c>
      <c r="C13" s="26">
        <v>11687.6</v>
      </c>
      <c r="D13" s="19">
        <v>1250550.2</v>
      </c>
      <c r="E13" s="19">
        <v>40000</v>
      </c>
      <c r="F13" s="19">
        <v>41829.8</v>
      </c>
      <c r="G13" s="19">
        <f t="shared" si="0"/>
        <v>1829.800000000003</v>
      </c>
      <c r="H13" s="18">
        <f t="shared" si="1"/>
        <v>1.0457450000000001</v>
      </c>
      <c r="I13" s="18">
        <f t="shared" si="3"/>
        <v>0.03344911703664515</v>
      </c>
      <c r="J13" s="19">
        <f t="shared" si="4"/>
        <v>30142.200000000004</v>
      </c>
      <c r="K13" s="18">
        <f t="shared" si="2"/>
        <v>3.578989698483863</v>
      </c>
    </row>
    <row r="14" spans="1:11" ht="19.5" customHeight="1">
      <c r="A14" s="4" t="s">
        <v>17</v>
      </c>
      <c r="B14" s="31" t="s">
        <v>18</v>
      </c>
      <c r="C14" s="26">
        <v>4302.5</v>
      </c>
      <c r="D14" s="19">
        <v>2382735.3</v>
      </c>
      <c r="E14" s="19">
        <v>522725</v>
      </c>
      <c r="F14" s="19">
        <v>445008.7</v>
      </c>
      <c r="G14" s="19">
        <f t="shared" si="0"/>
        <v>-77716.29999999999</v>
      </c>
      <c r="H14" s="18">
        <f t="shared" si="1"/>
        <v>0.8513246927160553</v>
      </c>
      <c r="I14" s="18">
        <f t="shared" si="3"/>
        <v>0.1867638004103939</v>
      </c>
      <c r="J14" s="19">
        <f t="shared" si="4"/>
        <v>440706.2</v>
      </c>
      <c r="K14" s="18">
        <f t="shared" si="2"/>
        <v>103.43026147588611</v>
      </c>
    </row>
    <row r="15" spans="1:11" ht="19.5" customHeight="1">
      <c r="A15" s="4" t="s">
        <v>19</v>
      </c>
      <c r="B15" s="31" t="s">
        <v>20</v>
      </c>
      <c r="C15" s="26">
        <v>24058.2</v>
      </c>
      <c r="D15" s="19">
        <v>224352.9</v>
      </c>
      <c r="E15" s="19">
        <v>30070.4</v>
      </c>
      <c r="F15" s="19">
        <v>33272.1</v>
      </c>
      <c r="G15" s="19">
        <f t="shared" si="0"/>
        <v>3201.699999999997</v>
      </c>
      <c r="H15" s="18">
        <f t="shared" si="1"/>
        <v>1.1064734755773118</v>
      </c>
      <c r="I15" s="18">
        <f t="shared" si="3"/>
        <v>0.14830251804188846</v>
      </c>
      <c r="J15" s="19">
        <f t="shared" si="4"/>
        <v>9213.899999999998</v>
      </c>
      <c r="K15" s="18">
        <f t="shared" si="2"/>
        <v>1.3829837643713994</v>
      </c>
    </row>
    <row r="16" spans="1:11" ht="33.75" customHeight="1">
      <c r="A16" s="4" t="s">
        <v>21</v>
      </c>
      <c r="B16" s="30" t="s">
        <v>22</v>
      </c>
      <c r="C16" s="37">
        <v>-2.3</v>
      </c>
      <c r="D16" s="19">
        <v>0</v>
      </c>
      <c r="E16" s="19">
        <v>74.3</v>
      </c>
      <c r="F16" s="19">
        <v>20.4</v>
      </c>
      <c r="G16" s="19">
        <f t="shared" si="0"/>
        <v>-53.9</v>
      </c>
      <c r="H16" s="18">
        <f t="shared" si="1"/>
        <v>0.27456258411843876</v>
      </c>
      <c r="I16" s="18">
        <f t="shared" si="3"/>
      </c>
      <c r="J16" s="19">
        <f t="shared" si="4"/>
        <v>22.7</v>
      </c>
      <c r="K16" s="18">
        <f t="shared" si="2"/>
        <v>-8.869565217391305</v>
      </c>
    </row>
    <row r="17" spans="1:12" s="6" customFormat="1" ht="21" customHeight="1">
      <c r="A17" s="21"/>
      <c r="B17" s="22" t="s">
        <v>23</v>
      </c>
      <c r="C17" s="33">
        <f>SUM(C18:C39)</f>
        <v>1086591</v>
      </c>
      <c r="D17" s="33">
        <f>SUM(D18:D39)</f>
        <v>6984364.5</v>
      </c>
      <c r="E17" s="33">
        <f>SUM(E18:E39)</f>
        <v>963301.4000000001</v>
      </c>
      <c r="F17" s="33">
        <f>SUM(F18:F39)</f>
        <v>1268516.6000000003</v>
      </c>
      <c r="G17" s="33">
        <f t="shared" si="0"/>
        <v>305215.2000000002</v>
      </c>
      <c r="H17" s="34">
        <f t="shared" si="1"/>
        <v>1.3168428905013532</v>
      </c>
      <c r="I17" s="34">
        <f>_xlfn.IFERROR(F17/D17,"")</f>
        <v>0.18162233657765145</v>
      </c>
      <c r="J17" s="33">
        <f t="shared" si="4"/>
        <v>181925.60000000033</v>
      </c>
      <c r="K17" s="34">
        <f t="shared" si="2"/>
        <v>1.1674278546389583</v>
      </c>
      <c r="L17" s="35"/>
    </row>
    <row r="18" spans="1:11" ht="81.75" customHeight="1">
      <c r="A18" s="4" t="s">
        <v>24</v>
      </c>
      <c r="B18" s="30" t="s">
        <v>25</v>
      </c>
      <c r="C18" s="11">
        <v>0</v>
      </c>
      <c r="D18" s="19">
        <v>2640</v>
      </c>
      <c r="E18" s="19">
        <v>0</v>
      </c>
      <c r="F18" s="19">
        <v>0</v>
      </c>
      <c r="G18" s="19">
        <f t="shared" si="0"/>
        <v>0</v>
      </c>
      <c r="H18" s="18">
        <f t="shared" si="1"/>
      </c>
      <c r="I18" s="18">
        <f>_xlfn.IFERROR(F18/D18,"")</f>
        <v>0</v>
      </c>
      <c r="J18" s="19">
        <f t="shared" si="4"/>
        <v>0</v>
      </c>
      <c r="K18" s="18">
        <f t="shared" si="2"/>
      </c>
    </row>
    <row r="19" spans="1:11" ht="64.5" customHeight="1">
      <c r="A19" s="4" t="s">
        <v>26</v>
      </c>
      <c r="B19" s="30" t="s">
        <v>27</v>
      </c>
      <c r="C19" s="26">
        <v>87570.1</v>
      </c>
      <c r="D19" s="19">
        <v>408521.3</v>
      </c>
      <c r="E19" s="19">
        <v>74100</v>
      </c>
      <c r="F19" s="19">
        <v>81192.2</v>
      </c>
      <c r="G19" s="19">
        <f t="shared" si="0"/>
        <v>7092.199999999997</v>
      </c>
      <c r="H19" s="18">
        <f t="shared" si="1"/>
        <v>1.0957112010796222</v>
      </c>
      <c r="I19" s="18">
        <f aca="true" t="shared" si="5" ref="I19:I39">_xlfn.IFERROR(F19/D19,"")</f>
        <v>0.1987465525053406</v>
      </c>
      <c r="J19" s="19">
        <f t="shared" si="4"/>
        <v>-6377.900000000009</v>
      </c>
      <c r="K19" s="18">
        <f t="shared" si="2"/>
        <v>0.9271680630717561</v>
      </c>
    </row>
    <row r="20" spans="1:11" ht="34.5" customHeight="1">
      <c r="A20" s="4" t="s">
        <v>28</v>
      </c>
      <c r="B20" s="30" t="s">
        <v>29</v>
      </c>
      <c r="C20" s="26">
        <v>6578.1</v>
      </c>
      <c r="D20" s="19">
        <v>149267.9</v>
      </c>
      <c r="E20" s="19">
        <v>5980</v>
      </c>
      <c r="F20" s="19">
        <v>18601.6</v>
      </c>
      <c r="G20" s="19">
        <f t="shared" si="0"/>
        <v>12621.599999999999</v>
      </c>
      <c r="H20" s="18">
        <f t="shared" si="1"/>
        <v>3.1106354515050163</v>
      </c>
      <c r="I20" s="18">
        <f t="shared" si="5"/>
        <v>0.12461888992877905</v>
      </c>
      <c r="J20" s="19">
        <f t="shared" si="4"/>
        <v>12023.499999999998</v>
      </c>
      <c r="K20" s="18">
        <f t="shared" si="2"/>
        <v>2.8278074215959013</v>
      </c>
    </row>
    <row r="21" spans="1:11" s="48" customFormat="1" ht="19.5" customHeight="1">
      <c r="A21" s="4" t="s">
        <v>30</v>
      </c>
      <c r="B21" s="44" t="s">
        <v>31</v>
      </c>
      <c r="C21" s="26">
        <v>36.2</v>
      </c>
      <c r="D21" s="19">
        <v>254.5</v>
      </c>
      <c r="E21" s="19">
        <v>42.4</v>
      </c>
      <c r="F21" s="19">
        <v>96.6</v>
      </c>
      <c r="G21" s="19">
        <f t="shared" si="0"/>
        <v>54.199999999999996</v>
      </c>
      <c r="H21" s="18">
        <f t="shared" si="1"/>
        <v>2.2783018867924527</v>
      </c>
      <c r="I21" s="18">
        <f t="shared" si="5"/>
        <v>0.37956777996070723</v>
      </c>
      <c r="J21" s="19">
        <f t="shared" si="4"/>
        <v>60.39999999999999</v>
      </c>
      <c r="K21" s="18">
        <f t="shared" si="2"/>
        <v>2.668508287292817</v>
      </c>
    </row>
    <row r="22" spans="1:11" ht="48" customHeight="1">
      <c r="A22" s="4" t="s">
        <v>32</v>
      </c>
      <c r="B22" s="30" t="s">
        <v>33</v>
      </c>
      <c r="C22" s="26">
        <v>14691.4</v>
      </c>
      <c r="D22" s="19">
        <v>95135.2</v>
      </c>
      <c r="E22" s="19">
        <v>14500</v>
      </c>
      <c r="F22" s="19">
        <v>13540.8</v>
      </c>
      <c r="G22" s="19">
        <f t="shared" si="0"/>
        <v>-959.2000000000007</v>
      </c>
      <c r="H22" s="18">
        <f t="shared" si="1"/>
        <v>0.9338482758620689</v>
      </c>
      <c r="I22" s="18">
        <f t="shared" si="5"/>
        <v>0.14233217568260748</v>
      </c>
      <c r="J22" s="19">
        <f t="shared" si="4"/>
        <v>-1150.6000000000004</v>
      </c>
      <c r="K22" s="18">
        <f t="shared" si="2"/>
        <v>0.9216820725050029</v>
      </c>
    </row>
    <row r="23" spans="1:11" ht="81" customHeight="1">
      <c r="A23" s="4" t="s">
        <v>34</v>
      </c>
      <c r="B23" s="30" t="s">
        <v>35</v>
      </c>
      <c r="C23" s="26">
        <v>22051.1</v>
      </c>
      <c r="D23" s="19">
        <v>209447.5</v>
      </c>
      <c r="E23" s="19">
        <v>31798.4</v>
      </c>
      <c r="F23" s="19">
        <v>32432.4</v>
      </c>
      <c r="G23" s="19">
        <f t="shared" si="0"/>
        <v>634</v>
      </c>
      <c r="H23" s="18">
        <f t="shared" si="1"/>
        <v>1.0199381100935896</v>
      </c>
      <c r="I23" s="18">
        <f t="shared" si="5"/>
        <v>0.15484739612552073</v>
      </c>
      <c r="J23" s="19">
        <f t="shared" si="4"/>
        <v>10381.300000000003</v>
      </c>
      <c r="K23" s="18">
        <f t="shared" si="2"/>
        <v>1.4707837704241513</v>
      </c>
    </row>
    <row r="24" spans="1:11" ht="125.25" customHeight="1">
      <c r="A24" s="4" t="s">
        <v>36</v>
      </c>
      <c r="B24" s="30" t="s">
        <v>37</v>
      </c>
      <c r="C24" s="26">
        <v>541.9</v>
      </c>
      <c r="D24" s="19">
        <v>1150.3</v>
      </c>
      <c r="E24" s="19">
        <v>0</v>
      </c>
      <c r="F24" s="19">
        <v>1088.7</v>
      </c>
      <c r="G24" s="19">
        <f t="shared" si="0"/>
        <v>1088.7</v>
      </c>
      <c r="H24" s="18">
        <f t="shared" si="1"/>
      </c>
      <c r="I24" s="18">
        <f t="shared" si="5"/>
        <v>0.9464487524993481</v>
      </c>
      <c r="J24" s="19">
        <f t="shared" si="4"/>
        <v>546.8000000000001</v>
      </c>
      <c r="K24" s="18">
        <f t="shared" si="2"/>
        <v>2.009042258719321</v>
      </c>
    </row>
    <row r="25" spans="1:11" ht="96.75" customHeight="1">
      <c r="A25" s="4" t="s">
        <v>38</v>
      </c>
      <c r="B25" s="30" t="s">
        <v>39</v>
      </c>
      <c r="C25" s="26">
        <v>787.2</v>
      </c>
      <c r="D25" s="19">
        <v>1921.9</v>
      </c>
      <c r="E25" s="19">
        <v>49.4</v>
      </c>
      <c r="F25" s="19">
        <v>1463.7</v>
      </c>
      <c r="G25" s="19">
        <f t="shared" si="0"/>
        <v>1414.3</v>
      </c>
      <c r="H25" s="18">
        <f t="shared" si="1"/>
        <v>29.629554655870447</v>
      </c>
      <c r="I25" s="18">
        <f t="shared" si="5"/>
        <v>0.7615900931369999</v>
      </c>
      <c r="J25" s="19">
        <f t="shared" si="4"/>
        <v>676.5</v>
      </c>
      <c r="K25" s="18">
        <f t="shared" si="2"/>
        <v>1.859375</v>
      </c>
    </row>
    <row r="26" spans="1:11" ht="66.75" customHeight="1">
      <c r="A26" s="4" t="s">
        <v>81</v>
      </c>
      <c r="B26" s="30" t="s">
        <v>80</v>
      </c>
      <c r="C26" s="26">
        <v>10.6</v>
      </c>
      <c r="D26" s="19">
        <v>0</v>
      </c>
      <c r="E26" s="19">
        <v>0</v>
      </c>
      <c r="F26" s="19">
        <v>13.7</v>
      </c>
      <c r="G26" s="19">
        <f t="shared" si="0"/>
        <v>13.7</v>
      </c>
      <c r="H26" s="18">
        <f t="shared" si="1"/>
      </c>
      <c r="I26" s="18">
        <f t="shared" si="5"/>
      </c>
      <c r="J26" s="19">
        <f t="shared" si="4"/>
        <v>3.0999999999999996</v>
      </c>
      <c r="K26" s="18">
        <f t="shared" si="2"/>
        <v>1.2924528301886793</v>
      </c>
    </row>
    <row r="27" spans="1:11" ht="65.25" customHeight="1">
      <c r="A27" s="4" t="s">
        <v>40</v>
      </c>
      <c r="B27" s="30" t="s">
        <v>41</v>
      </c>
      <c r="C27" s="26">
        <v>0</v>
      </c>
      <c r="D27" s="19">
        <v>4624.5</v>
      </c>
      <c r="E27" s="19">
        <v>0</v>
      </c>
      <c r="F27" s="19">
        <v>1715</v>
      </c>
      <c r="G27" s="19">
        <f t="shared" si="0"/>
        <v>1715</v>
      </c>
      <c r="H27" s="18">
        <f t="shared" si="1"/>
      </c>
      <c r="I27" s="18">
        <f t="shared" si="5"/>
        <v>0.37085090280030275</v>
      </c>
      <c r="J27" s="19">
        <f t="shared" si="4"/>
        <v>1715</v>
      </c>
      <c r="K27" s="18">
        <f t="shared" si="2"/>
      </c>
    </row>
    <row r="28" spans="1:11" ht="96.75" customHeight="1">
      <c r="A28" s="4" t="s">
        <v>42</v>
      </c>
      <c r="B28" s="30" t="s">
        <v>43</v>
      </c>
      <c r="C28" s="26">
        <v>9750.7</v>
      </c>
      <c r="D28" s="19">
        <v>157589.2</v>
      </c>
      <c r="E28" s="19">
        <v>18853.1</v>
      </c>
      <c r="F28" s="19">
        <v>27163.5</v>
      </c>
      <c r="G28" s="19">
        <f t="shared" si="0"/>
        <v>8310.400000000001</v>
      </c>
      <c r="H28" s="18">
        <f t="shared" si="1"/>
        <v>1.4407975346229533</v>
      </c>
      <c r="I28" s="18">
        <f t="shared" si="5"/>
        <v>0.17236904559449504</v>
      </c>
      <c r="J28" s="19">
        <f t="shared" si="4"/>
        <v>17412.8</v>
      </c>
      <c r="K28" s="18">
        <f t="shared" si="2"/>
        <v>2.7857999938465956</v>
      </c>
    </row>
    <row r="29" spans="1:11" s="48" customFormat="1" ht="19.5" customHeight="1">
      <c r="A29" s="4" t="s">
        <v>44</v>
      </c>
      <c r="B29" s="44" t="s">
        <v>45</v>
      </c>
      <c r="C29" s="26">
        <v>857.6</v>
      </c>
      <c r="D29" s="27">
        <v>10532.9</v>
      </c>
      <c r="E29" s="27">
        <v>496.6</v>
      </c>
      <c r="F29" s="19">
        <v>10922</v>
      </c>
      <c r="G29" s="19">
        <f t="shared" si="0"/>
        <v>10425.4</v>
      </c>
      <c r="H29" s="18">
        <f t="shared" si="1"/>
        <v>21.993556182037857</v>
      </c>
      <c r="I29" s="18">
        <f t="shared" si="5"/>
        <v>1.0369413931585794</v>
      </c>
      <c r="J29" s="19">
        <f t="shared" si="4"/>
        <v>10064.4</v>
      </c>
      <c r="K29" s="18">
        <f t="shared" si="2"/>
        <v>12.735541044776118</v>
      </c>
    </row>
    <row r="30" spans="1:11" ht="33.75" customHeight="1">
      <c r="A30" s="4" t="s">
        <v>46</v>
      </c>
      <c r="B30" s="30" t="s">
        <v>47</v>
      </c>
      <c r="C30" s="26">
        <v>721815.6</v>
      </c>
      <c r="D30" s="19">
        <v>5309241.7</v>
      </c>
      <c r="E30" s="19">
        <v>753198.8</v>
      </c>
      <c r="F30" s="19">
        <v>778557.6</v>
      </c>
      <c r="G30" s="19">
        <f t="shared" si="0"/>
        <v>25358.79999999993</v>
      </c>
      <c r="H30" s="18">
        <f t="shared" si="1"/>
        <v>1.033668136486675</v>
      </c>
      <c r="I30" s="18">
        <f t="shared" si="5"/>
        <v>0.14664195830451643</v>
      </c>
      <c r="J30" s="19">
        <f t="shared" si="4"/>
        <v>56742</v>
      </c>
      <c r="K30" s="18">
        <f t="shared" si="2"/>
        <v>1.0786101048522643</v>
      </c>
    </row>
    <row r="31" spans="1:11" ht="33.75" customHeight="1">
      <c r="A31" s="4" t="s">
        <v>48</v>
      </c>
      <c r="B31" s="30" t="s">
        <v>49</v>
      </c>
      <c r="C31" s="11">
        <v>0</v>
      </c>
      <c r="D31" s="19">
        <v>0</v>
      </c>
      <c r="E31" s="19">
        <v>0</v>
      </c>
      <c r="F31" s="19">
        <v>564.3</v>
      </c>
      <c r="G31" s="19">
        <f t="shared" si="0"/>
        <v>564.3</v>
      </c>
      <c r="H31" s="18">
        <f t="shared" si="1"/>
      </c>
      <c r="I31" s="18">
        <f t="shared" si="5"/>
      </c>
      <c r="J31" s="19">
        <f t="shared" si="4"/>
        <v>564.3</v>
      </c>
      <c r="K31" s="18">
        <f t="shared" si="2"/>
      </c>
    </row>
    <row r="32" spans="1:11" ht="79.5" customHeight="1">
      <c r="A32" s="4" t="s">
        <v>50</v>
      </c>
      <c r="B32" s="30" t="s">
        <v>51</v>
      </c>
      <c r="C32" s="26">
        <v>15.5</v>
      </c>
      <c r="D32" s="19">
        <v>0</v>
      </c>
      <c r="E32" s="19">
        <v>0</v>
      </c>
      <c r="F32" s="19">
        <v>194.7</v>
      </c>
      <c r="G32" s="19">
        <f t="shared" si="0"/>
        <v>194.7</v>
      </c>
      <c r="H32" s="18">
        <f t="shared" si="1"/>
      </c>
      <c r="I32" s="18">
        <f t="shared" si="5"/>
      </c>
      <c r="J32" s="19">
        <f t="shared" si="4"/>
        <v>179.2</v>
      </c>
      <c r="K32" s="18">
        <f t="shared" si="2"/>
        <v>12.561290322580644</v>
      </c>
    </row>
    <row r="33" spans="1:11" ht="34.5" customHeight="1">
      <c r="A33" s="4" t="s">
        <v>85</v>
      </c>
      <c r="B33" s="30" t="s">
        <v>84</v>
      </c>
      <c r="C33" s="53">
        <v>41277.1</v>
      </c>
      <c r="D33" s="19">
        <v>150270.7</v>
      </c>
      <c r="E33" s="19">
        <v>11330</v>
      </c>
      <c r="F33" s="19">
        <v>26642.6</v>
      </c>
      <c r="G33" s="19">
        <f t="shared" si="0"/>
        <v>15312.599999999999</v>
      </c>
      <c r="H33" s="18">
        <f>_xlfn.IFERROR(F33/E33,"")</f>
        <v>2.3515092674315974</v>
      </c>
      <c r="I33" s="18">
        <f>_xlfn.IFERROR(F33/D33,"")</f>
        <v>0.1772973706783824</v>
      </c>
      <c r="J33" s="19">
        <f t="shared" si="4"/>
        <v>-14634.5</v>
      </c>
      <c r="K33" s="18">
        <f t="shared" si="2"/>
        <v>0.6454571663222465</v>
      </c>
    </row>
    <row r="34" spans="1:11" ht="81.75" customHeight="1">
      <c r="A34" s="4" t="s">
        <v>86</v>
      </c>
      <c r="B34" s="30" t="s">
        <v>83</v>
      </c>
      <c r="C34" s="53">
        <v>12700.3</v>
      </c>
      <c r="D34" s="19">
        <v>82177</v>
      </c>
      <c r="E34" s="19">
        <v>5800</v>
      </c>
      <c r="F34" s="19">
        <v>13605.8</v>
      </c>
      <c r="G34" s="19">
        <f t="shared" si="0"/>
        <v>7805.799999999999</v>
      </c>
      <c r="H34" s="18">
        <f t="shared" si="1"/>
        <v>2.3458275862068962</v>
      </c>
      <c r="I34" s="18">
        <f t="shared" si="5"/>
        <v>0.16556700780023606</v>
      </c>
      <c r="J34" s="19">
        <f t="shared" si="4"/>
        <v>905.5</v>
      </c>
      <c r="K34" s="18">
        <f t="shared" si="2"/>
        <v>1.071297528404841</v>
      </c>
    </row>
    <row r="35" spans="1:11" ht="48.75" customHeight="1">
      <c r="A35" s="4" t="s">
        <v>91</v>
      </c>
      <c r="B35" s="30" t="s">
        <v>92</v>
      </c>
      <c r="C35" s="53">
        <v>128284.1</v>
      </c>
      <c r="D35" s="19">
        <v>95061.3</v>
      </c>
      <c r="E35" s="19">
        <v>7478.4</v>
      </c>
      <c r="F35" s="19">
        <v>211292.5</v>
      </c>
      <c r="G35" s="19">
        <f t="shared" si="0"/>
        <v>203814.1</v>
      </c>
      <c r="H35" s="18">
        <f t="shared" si="1"/>
        <v>28.253704000855798</v>
      </c>
      <c r="I35" s="18">
        <f t="shared" si="5"/>
        <v>2.2226973542335315</v>
      </c>
      <c r="J35" s="19">
        <f t="shared" si="4"/>
        <v>83008.4</v>
      </c>
      <c r="K35" s="18">
        <f t="shared" si="2"/>
        <v>1.6470669397064794</v>
      </c>
    </row>
    <row r="36" spans="1:11" s="25" customFormat="1" ht="19.5" customHeight="1">
      <c r="A36" s="24" t="s">
        <v>52</v>
      </c>
      <c r="B36" s="31" t="s">
        <v>53</v>
      </c>
      <c r="C36" s="26">
        <v>28637.9</v>
      </c>
      <c r="D36" s="19">
        <v>234093.8</v>
      </c>
      <c r="E36" s="19">
        <v>31374.3</v>
      </c>
      <c r="F36" s="19">
        <v>39588.3</v>
      </c>
      <c r="G36" s="19">
        <f t="shared" si="0"/>
        <v>8214.000000000004</v>
      </c>
      <c r="H36" s="18">
        <f t="shared" si="1"/>
        <v>1.2618066379170214</v>
      </c>
      <c r="I36" s="18">
        <f t="shared" si="5"/>
        <v>0.16911297949796195</v>
      </c>
      <c r="J36" s="19">
        <f t="shared" si="4"/>
        <v>10950.400000000001</v>
      </c>
      <c r="K36" s="18">
        <f t="shared" si="2"/>
        <v>1.38237440594457</v>
      </c>
    </row>
    <row r="37" spans="1:11" s="25" customFormat="1" ht="19.5" customHeight="1">
      <c r="A37" s="24" t="s">
        <v>54</v>
      </c>
      <c r="B37" s="31" t="s">
        <v>55</v>
      </c>
      <c r="C37" s="26">
        <v>-4968.6</v>
      </c>
      <c r="D37" s="19">
        <v>0</v>
      </c>
      <c r="E37" s="19">
        <v>0</v>
      </c>
      <c r="F37" s="19">
        <v>-0.5</v>
      </c>
      <c r="G37" s="19">
        <f t="shared" si="0"/>
        <v>-0.5</v>
      </c>
      <c r="H37" s="18">
        <f t="shared" si="1"/>
      </c>
      <c r="I37" s="18">
        <f t="shared" si="5"/>
      </c>
      <c r="J37" s="19">
        <f t="shared" si="4"/>
        <v>4968.1</v>
      </c>
      <c r="K37" s="18">
        <f t="shared" si="2"/>
        <v>0.00010063196876383688</v>
      </c>
    </row>
    <row r="38" spans="1:11" s="25" customFormat="1" ht="19.5" customHeight="1">
      <c r="A38" s="24" t="s">
        <v>56</v>
      </c>
      <c r="B38" s="31" t="s">
        <v>57</v>
      </c>
      <c r="C38" s="26">
        <v>15870.6</v>
      </c>
      <c r="D38" s="19">
        <v>72434.8</v>
      </c>
      <c r="E38" s="19">
        <v>8300</v>
      </c>
      <c r="F38" s="19">
        <v>9841.1</v>
      </c>
      <c r="G38" s="19">
        <f t="shared" si="0"/>
        <v>1541.1000000000004</v>
      </c>
      <c r="H38" s="18">
        <f t="shared" si="1"/>
        <v>1.1856746987951807</v>
      </c>
      <c r="I38" s="18">
        <f t="shared" si="5"/>
        <v>0.13586149199003794</v>
      </c>
      <c r="J38" s="19">
        <f t="shared" si="4"/>
        <v>-6029.5</v>
      </c>
      <c r="K38" s="18">
        <f t="shared" si="2"/>
        <v>0.6200836767355992</v>
      </c>
    </row>
    <row r="39" spans="1:11" s="25" customFormat="1" ht="19.5" customHeight="1">
      <c r="A39" s="24" t="s">
        <v>58</v>
      </c>
      <c r="B39" s="31" t="s">
        <v>59</v>
      </c>
      <c r="C39" s="37">
        <v>83.6</v>
      </c>
      <c r="D39" s="19">
        <v>0</v>
      </c>
      <c r="E39" s="19">
        <v>0</v>
      </c>
      <c r="F39" s="19">
        <v>0</v>
      </c>
      <c r="G39" s="19">
        <f t="shared" si="0"/>
        <v>0</v>
      </c>
      <c r="H39" s="18">
        <f t="shared" si="1"/>
      </c>
      <c r="I39" s="18">
        <f t="shared" si="5"/>
      </c>
      <c r="J39" s="19">
        <f t="shared" si="4"/>
        <v>-83.6</v>
      </c>
      <c r="K39" s="18">
        <f t="shared" si="2"/>
        <v>0</v>
      </c>
    </row>
    <row r="40" spans="1:11" s="6" customFormat="1" ht="21" customHeight="1">
      <c r="A40" s="5"/>
      <c r="B40" s="23" t="s">
        <v>60</v>
      </c>
      <c r="C40" s="33">
        <f>C6+C17</f>
        <v>1473731.2</v>
      </c>
      <c r="D40" s="33">
        <f>D6+D17</f>
        <v>28731587.899999995</v>
      </c>
      <c r="E40" s="33">
        <f>E6+E17</f>
        <v>3714960.8</v>
      </c>
      <c r="F40" s="33">
        <f>F6+F17</f>
        <v>4003726.9000000004</v>
      </c>
      <c r="G40" s="33">
        <f t="shared" si="0"/>
        <v>288766.10000000056</v>
      </c>
      <c r="H40" s="34">
        <f t="shared" si="1"/>
        <v>1.0777305913968191</v>
      </c>
      <c r="I40" s="34">
        <f>_xlfn.IFERROR(F40/D40,"")</f>
        <v>0.13934930829214634</v>
      </c>
      <c r="J40" s="33">
        <f>F40-C40</f>
        <v>2529995.7</v>
      </c>
      <c r="K40" s="34">
        <f t="shared" si="2"/>
        <v>2.7167280573282295</v>
      </c>
    </row>
    <row r="41" spans="1:11" s="6" customFormat="1" ht="21" customHeight="1">
      <c r="A41" s="5" t="s">
        <v>61</v>
      </c>
      <c r="B41" s="23" t="s">
        <v>62</v>
      </c>
      <c r="C41" s="33">
        <f>SUM(C42:C49)</f>
        <v>2126903.6999999997</v>
      </c>
      <c r="D41" s="33">
        <f>SUM(D42:D49)</f>
        <v>23501597.7</v>
      </c>
      <c r="E41" s="33">
        <f>SUM(E42:E49)</f>
        <v>2555447.3</v>
      </c>
      <c r="F41" s="33">
        <f>SUM(F42:F49)</f>
        <v>2481997.1</v>
      </c>
      <c r="G41" s="33">
        <f t="shared" si="0"/>
        <v>-73450.19999999972</v>
      </c>
      <c r="H41" s="34">
        <f t="shared" si="1"/>
        <v>0.9712573998297677</v>
      </c>
      <c r="I41" s="34">
        <f>_xlfn.IFERROR(F41/D41,"")</f>
        <v>0.10560971775974193</v>
      </c>
      <c r="J41" s="33">
        <f>F41-C41</f>
        <v>355093.4000000004</v>
      </c>
      <c r="K41" s="34">
        <f t="shared" si="2"/>
        <v>1.1669532099643254</v>
      </c>
    </row>
    <row r="42" spans="1:12" ht="34.5" customHeight="1">
      <c r="A42" s="4" t="s">
        <v>63</v>
      </c>
      <c r="B42" s="30" t="s">
        <v>64</v>
      </c>
      <c r="C42" s="26">
        <v>258324</v>
      </c>
      <c r="D42" s="19">
        <v>284166.8</v>
      </c>
      <c r="E42" s="19">
        <v>108345.1</v>
      </c>
      <c r="F42" s="19">
        <v>151433.2</v>
      </c>
      <c r="G42" s="27">
        <f t="shared" si="0"/>
        <v>43088.100000000006</v>
      </c>
      <c r="H42" s="36">
        <f t="shared" si="1"/>
        <v>1.3976931121019778</v>
      </c>
      <c r="I42" s="18">
        <f>_xlfn.IFERROR(F42/D42,"")</f>
        <v>0.5329025065560087</v>
      </c>
      <c r="J42" s="19">
        <f>F42-C42</f>
        <v>-106890.79999999999</v>
      </c>
      <c r="K42" s="18">
        <f t="shared" si="2"/>
        <v>0.5862142116102259</v>
      </c>
      <c r="L42" s="20"/>
    </row>
    <row r="43" spans="1:12" ht="34.5" customHeight="1">
      <c r="A43" s="4" t="s">
        <v>65</v>
      </c>
      <c r="B43" s="30" t="s">
        <v>66</v>
      </c>
      <c r="C43" s="26">
        <v>113489.2</v>
      </c>
      <c r="D43" s="19">
        <v>6602977.8</v>
      </c>
      <c r="E43" s="19">
        <v>66581</v>
      </c>
      <c r="F43" s="19">
        <v>66581</v>
      </c>
      <c r="G43" s="27">
        <f t="shared" si="0"/>
        <v>0</v>
      </c>
      <c r="H43" s="36">
        <f t="shared" si="1"/>
        <v>1</v>
      </c>
      <c r="I43" s="18">
        <f aca="true" t="shared" si="6" ref="I43:I49">_xlfn.IFERROR(F43/D43,"")</f>
        <v>0.010083480819820415</v>
      </c>
      <c r="J43" s="19">
        <f aca="true" t="shared" si="7" ref="J43:J49">F43-C43</f>
        <v>-46908.2</v>
      </c>
      <c r="K43" s="18">
        <f t="shared" si="2"/>
        <v>0.5866725644378497</v>
      </c>
      <c r="L43" s="20"/>
    </row>
    <row r="44" spans="1:12" ht="34.5" customHeight="1">
      <c r="A44" s="4" t="s">
        <v>67</v>
      </c>
      <c r="B44" s="30" t="s">
        <v>68</v>
      </c>
      <c r="C44" s="26">
        <v>1223251.7</v>
      </c>
      <c r="D44" s="19">
        <v>13564930.3</v>
      </c>
      <c r="E44" s="19">
        <v>1700571.4</v>
      </c>
      <c r="F44" s="19">
        <v>1700571.4</v>
      </c>
      <c r="G44" s="27">
        <f>F44-E44</f>
        <v>0</v>
      </c>
      <c r="H44" s="36">
        <f t="shared" si="1"/>
        <v>1</v>
      </c>
      <c r="I44" s="18">
        <f t="shared" si="6"/>
        <v>0.12536528846005202</v>
      </c>
      <c r="J44" s="19">
        <f t="shared" si="7"/>
        <v>477319.69999999995</v>
      </c>
      <c r="K44" s="18">
        <f t="shared" si="2"/>
        <v>1.3902056297980212</v>
      </c>
      <c r="L44" s="20"/>
    </row>
    <row r="45" spans="1:12" s="48" customFormat="1" ht="19.5" customHeight="1">
      <c r="A45" s="4" t="s">
        <v>69</v>
      </c>
      <c r="B45" s="44" t="s">
        <v>70</v>
      </c>
      <c r="C45" s="45">
        <v>1035923.7</v>
      </c>
      <c r="D45" s="46">
        <v>3049522.8</v>
      </c>
      <c r="E45" s="46">
        <v>679949.8</v>
      </c>
      <c r="F45" s="46">
        <v>679949.8</v>
      </c>
      <c r="G45" s="49">
        <f t="shared" si="0"/>
        <v>0</v>
      </c>
      <c r="H45" s="50">
        <f t="shared" si="1"/>
        <v>1</v>
      </c>
      <c r="I45" s="47">
        <f t="shared" si="6"/>
        <v>0.22296924620468492</v>
      </c>
      <c r="J45" s="46">
        <f t="shared" si="7"/>
        <v>-355973.8999999999</v>
      </c>
      <c r="K45" s="47">
        <f t="shared" si="2"/>
        <v>0.6563705415756007</v>
      </c>
      <c r="L45" s="51"/>
    </row>
    <row r="46" spans="1:11" ht="33.75" customHeight="1">
      <c r="A46" s="4" t="s">
        <v>71</v>
      </c>
      <c r="B46" s="30" t="s">
        <v>72</v>
      </c>
      <c r="C46" s="26">
        <v>387.9</v>
      </c>
      <c r="D46" s="19">
        <v>0</v>
      </c>
      <c r="E46" s="19">
        <v>0</v>
      </c>
      <c r="F46" s="19">
        <v>45.2</v>
      </c>
      <c r="G46" s="27">
        <f t="shared" si="0"/>
        <v>45.2</v>
      </c>
      <c r="H46" s="17">
        <f t="shared" si="1"/>
      </c>
      <c r="I46" s="18">
        <f t="shared" si="6"/>
      </c>
      <c r="J46" s="19">
        <f t="shared" si="7"/>
        <v>-342.7</v>
      </c>
      <c r="K46" s="18">
        <f t="shared" si="2"/>
        <v>0.11652487754575923</v>
      </c>
    </row>
    <row r="47" spans="1:11" ht="33.75" customHeight="1">
      <c r="A47" s="4" t="s">
        <v>73</v>
      </c>
      <c r="B47" s="30" t="s">
        <v>74</v>
      </c>
      <c r="C47" s="11">
        <v>0</v>
      </c>
      <c r="D47" s="19">
        <v>0</v>
      </c>
      <c r="E47" s="19">
        <v>0</v>
      </c>
      <c r="F47" s="19">
        <v>58676.6</v>
      </c>
      <c r="G47" s="27">
        <f t="shared" si="0"/>
        <v>58676.6</v>
      </c>
      <c r="H47" s="17">
        <f t="shared" si="1"/>
      </c>
      <c r="I47" s="18">
        <f t="shared" si="6"/>
      </c>
      <c r="J47" s="19">
        <f t="shared" si="7"/>
        <v>58676.6</v>
      </c>
      <c r="K47" s="18">
        <f t="shared" si="2"/>
      </c>
    </row>
    <row r="48" spans="1:11" ht="83.25" customHeight="1">
      <c r="A48" s="4" t="s">
        <v>75</v>
      </c>
      <c r="B48" s="30" t="s">
        <v>76</v>
      </c>
      <c r="C48" s="26">
        <v>162527.7</v>
      </c>
      <c r="D48" s="19">
        <v>0</v>
      </c>
      <c r="E48" s="19">
        <v>0</v>
      </c>
      <c r="F48" s="19">
        <v>157104.4</v>
      </c>
      <c r="G48" s="27">
        <f t="shared" si="0"/>
        <v>157104.4</v>
      </c>
      <c r="H48" s="17">
        <f t="shared" si="1"/>
      </c>
      <c r="I48" s="18">
        <f t="shared" si="6"/>
      </c>
      <c r="J48" s="19">
        <f t="shared" si="7"/>
        <v>-5423.3000000000175</v>
      </c>
      <c r="K48" s="18">
        <f t="shared" si="2"/>
        <v>0.9666315341938635</v>
      </c>
    </row>
    <row r="49" spans="1:11" ht="49.5" customHeight="1">
      <c r="A49" s="4" t="s">
        <v>77</v>
      </c>
      <c r="B49" s="30" t="s">
        <v>78</v>
      </c>
      <c r="C49" s="26">
        <v>-667000.5</v>
      </c>
      <c r="D49" s="19">
        <v>0</v>
      </c>
      <c r="E49" s="19">
        <v>0</v>
      </c>
      <c r="F49" s="19">
        <v>-332364.5</v>
      </c>
      <c r="G49" s="27">
        <f t="shared" si="0"/>
        <v>-332364.5</v>
      </c>
      <c r="H49" s="17">
        <f t="shared" si="1"/>
      </c>
      <c r="I49" s="18">
        <f t="shared" si="6"/>
      </c>
      <c r="J49" s="19">
        <f t="shared" si="7"/>
        <v>334636</v>
      </c>
      <c r="K49" s="18">
        <f t="shared" si="2"/>
        <v>0.49829722766324763</v>
      </c>
    </row>
    <row r="50" spans="1:11" s="35" customFormat="1" ht="22.5" customHeight="1">
      <c r="A50" s="32"/>
      <c r="B50" s="52" t="s">
        <v>79</v>
      </c>
      <c r="C50" s="38">
        <f>C40+C41</f>
        <v>3600634.8999999994</v>
      </c>
      <c r="D50" s="38">
        <f>D40+D41</f>
        <v>52233185.599999994</v>
      </c>
      <c r="E50" s="38">
        <f>E40+E41</f>
        <v>6270408.1</v>
      </c>
      <c r="F50" s="38">
        <f>F40+F41</f>
        <v>6485724</v>
      </c>
      <c r="G50" s="38">
        <f t="shared" si="0"/>
        <v>215315.90000000037</v>
      </c>
      <c r="H50" s="39">
        <f t="shared" si="1"/>
        <v>1.0343384188981257</v>
      </c>
      <c r="I50" s="39">
        <f>_xlfn.IFERROR(F50/D50,"")</f>
        <v>0.12416864729766743</v>
      </c>
      <c r="J50" s="38">
        <f>F50-C50</f>
        <v>2885089.1000000006</v>
      </c>
      <c r="K50" s="39">
        <f t="shared" si="2"/>
        <v>1.8012723256112417</v>
      </c>
    </row>
    <row r="51" spans="1:8" s="2" customFormat="1" ht="15.75">
      <c r="A51" s="7"/>
      <c r="B51" s="13"/>
      <c r="C51" s="10"/>
      <c r="D51" s="10"/>
      <c r="E51" s="10"/>
      <c r="F51" s="10"/>
      <c r="G51" s="10"/>
      <c r="H51" s="10"/>
    </row>
    <row r="52" spans="1:8" s="2" customFormat="1" ht="15.75">
      <c r="A52" s="7"/>
      <c r="B52" s="13"/>
      <c r="C52" s="10"/>
      <c r="D52" s="28"/>
      <c r="E52" s="10"/>
      <c r="F52" s="28"/>
      <c r="G52" s="10"/>
      <c r="H52" s="10"/>
    </row>
  </sheetData>
  <sheetProtection password="CE28" sheet="1" objects="1" scenarios="1"/>
  <mergeCells count="3">
    <mergeCell ref="A1:K1"/>
    <mergeCell ref="A3:K3"/>
    <mergeCell ref="A2:K2"/>
  </mergeCells>
  <printOptions/>
  <pageMargins left="0.3937007874015748" right="0.1968503937007874" top="0.2755905511811024" bottom="0.2755905511811024" header="0.2755905511811024" footer="0.15748031496062992"/>
  <pageSetup firstPageNumber="1" useFirstPageNumber="1" fitToHeight="0" fitToWidth="1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2024-03-07T11:08:54Z</cp:lastPrinted>
  <dcterms:created xsi:type="dcterms:W3CDTF">2023-05-10T09:13:22Z</dcterms:created>
  <dcterms:modified xsi:type="dcterms:W3CDTF">2024-03-12T05:06:36Z</dcterms:modified>
  <cp:category/>
  <cp:version/>
  <cp:contentType/>
  <cp:contentStatus/>
</cp:coreProperties>
</file>