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370" windowWidth="14880" windowHeight="1110" activeTab="0"/>
  </bookViews>
  <sheets>
    <sheet name="на 01.05.2017" sheetId="1" r:id="rId1"/>
  </sheets>
  <definedNames>
    <definedName name="_xlnm.Print_Titles" localSheetId="0">'на 01.05.2017'!$4:$5</definedName>
  </definedNames>
  <calcPr fullCalcOnLoad="1"/>
</workbook>
</file>

<file path=xl/sharedStrings.xml><?xml version="1.0" encoding="utf-8"?>
<sst xmlns="http://schemas.openxmlformats.org/spreadsheetml/2006/main" count="725" uniqueCount="146">
  <si>
    <t>Код адм.</t>
  </si>
  <si>
    <t>Код вида доходов</t>
  </si>
  <si>
    <t>% исполн. плана года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</si>
  <si>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</si>
  <si>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</si>
  <si>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</si>
  <si>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</si>
  <si>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</si>
  <si>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</si>
  <si>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</si>
  <si>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</si>
  <si>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</si>
  <si>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</si>
  <si>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</si>
  <si>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</si>
  <si>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</si>
  <si>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</si>
  <si>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</si>
  <si>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</si>
  <si>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</si>
  <si>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</si>
  <si>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</si>
  <si>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</si>
  <si>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</si>
  <si>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</si>
  <si>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</si>
  <si>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</si>
  <si>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</si>
  <si>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</si>
  <si>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</si>
  <si>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</si>
  <si>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</si>
  <si>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</si>
  <si>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</si>
  <si>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</si>
  <si>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</si>
  <si>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</si>
  <si>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</si>
  <si>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</si>
  <si>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</si>
  <si>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</si>
  <si>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</si>
  <si>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</si>
  <si>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БЕЗВОЗМЕЗДНЫЕ ПОСТУПЛЕНИЯ ( с учетом возврата остатков МБТ)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</si>
  <si>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</si>
  <si>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</si>
  <si>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</si>
  <si>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</si>
  <si>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</si>
  <si>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</si>
  <si>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</si>
  <si>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</si>
  <si>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</si>
  <si>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</si>
  <si>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</si>
  <si>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</si>
  <si>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</si>
  <si>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</si>
  <si>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</si>
  <si>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</si>
  <si>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</si>
  <si>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</si>
  <si>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</si>
  <si>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</si>
  <si>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</si>
  <si>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</si>
  <si>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</si>
  <si>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</si>
  <si>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</si>
  <si>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</si>
  <si>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</si>
  <si>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</si>
  <si>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</si>
  <si>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</si>
  <si>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</si>
  <si>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</si>
  <si>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</si>
  <si>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</si>
  <si>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</si>
  <si>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</si>
  <si>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</si>
  <si>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</si>
  <si>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</si>
  <si>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</si>
  <si>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</si>
  <si>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</si>
  <si>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>Нераспределенные средства</t>
  </si>
  <si>
    <t>Откл. факта 2017 от факта 2016</t>
  </si>
  <si>
    <t>% факта 2017 г. к факту 2016 г.</t>
  </si>
  <si>
    <t xml:space="preserve">Уточненный годовой план на 2017 год 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</si>
  <si>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</si>
  <si>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</si>
  <si>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</si>
  <si>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</si>
  <si>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</si>
  <si>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</si>
  <si>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</si>
  <si>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1 14 00000 00 0000 000</t>
  </si>
  <si>
    <t>Доходы от продажи материальных и нематериальных активов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</si>
  <si>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</si>
  <si>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</si>
  <si>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</si>
  <si>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</si>
  <si>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</si>
  <si>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</si>
  <si>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</si>
  <si>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</si>
  <si>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</si>
  <si>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</si>
  <si>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</si>
  <si>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</si>
  <si>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</si>
  <si>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</si>
  <si>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</si>
  <si>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</si>
  <si>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</si>
  <si>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</si>
  <si>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</si>
  <si>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</si>
  <si>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</si>
  <si>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</si>
  <si>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</si>
  <si>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</si>
  <si>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</si>
  <si>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</si>
  <si>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</si>
  <si>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</si>
  <si>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</si>
  <si>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</si>
  <si>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</si>
  <si>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</si>
  <si>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</si>
  <si>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</si>
  <si>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</si>
  <si>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</si>
  <si>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</si>
  <si>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</si>
  <si>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</si>
  <si>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Оперативный анализ  поступления доходов за январь-апрель 2017 год</t>
  </si>
  <si>
    <t xml:space="preserve">Факт  на 01.05.2016 г.  </t>
  </si>
  <si>
    <t>План января-апреля 2017 года</t>
  </si>
  <si>
    <t xml:space="preserve">Факт  на 01.05.2017г. </t>
  </si>
  <si>
    <t>Откл. факта отч.пер. от плана января-апреля</t>
  </si>
  <si>
    <t>% исполн. плана января-апреля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</si>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</sst>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_р_.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?"/>
    <numFmt numFmtId="182" formatCode="0.0"/>
    <numFmt numFmtId="183" formatCode="dd/mm/yyyy\ hh:mm"/>
  </numFmts>
  <fonts count="5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Alignment="1">
      <alignment/>
    </xf>
    <xf numFmtId="173" fontId="3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73" fontId="0" fillId="0" borderId="10" xfId="43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173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left" vertical="top" wrapText="1"/>
    </xf>
    <xf numFmtId="17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 horizontal="center" vertical="top" wrapText="1"/>
    </xf>
    <xf numFmtId="173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73" fontId="0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3" fontId="3" fillId="0" borderId="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73" fontId="9" fillId="0" borderId="11" xfId="0" applyNumberFormat="1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3" fontId="3" fillId="0" borderId="12" xfId="0" applyNumberFormat="1" applyFont="1" applyFill="1" applyBorder="1" applyAlignment="1">
      <alignment horizontal="center" vertical="top" wrapText="1"/>
    </xf>
    <xf numFmtId="173" fontId="53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73" fontId="54" fillId="0" borderId="0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72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73" fontId="3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73" fontId="54" fillId="0" borderId="0" xfId="43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wrapText="1"/>
    </xf>
    <xf numFmtId="4" fontId="3" fillId="0" borderId="13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top" wrapText="1"/>
    </xf>
    <xf numFmtId="173" fontId="3" fillId="0" borderId="12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10" fillId="0" borderId="13" xfId="0" applyNumberFormat="1" applyFont="1" applyFill="1" applyBorder="1" applyAlignment="1">
      <alignment horizontal="center" wrapText="1"/>
    </xf>
    <xf numFmtId="173" fontId="10" fillId="0" borderId="12" xfId="0" applyNumberFormat="1" applyFont="1" applyFill="1" applyBorder="1" applyAlignment="1">
      <alignment horizontal="center" wrapText="1"/>
    </xf>
    <xf numFmtId="173" fontId="10" fillId="0" borderId="11" xfId="0" applyNumberFormat="1" applyFont="1" applyFill="1" applyBorder="1" applyAlignment="1">
      <alignment horizontal="center" wrapText="1"/>
    </xf>
    <xf numFmtId="173" fontId="0" fillId="0" borderId="13" xfId="0" applyNumberFormat="1" applyFont="1" applyFill="1" applyBorder="1" applyAlignment="1">
      <alignment horizontal="center" vertical="top" wrapText="1"/>
    </xf>
    <xf numFmtId="173" fontId="0" fillId="0" borderId="12" xfId="0" applyNumberFormat="1" applyFont="1" applyFill="1" applyBorder="1" applyAlignment="1">
      <alignment horizontal="center" vertical="top" wrapText="1"/>
    </xf>
    <xf numFmtId="173" fontId="0" fillId="0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3" fillId="0" borderId="13" xfId="43" applyFont="1" applyFill="1" applyBorder="1" applyAlignment="1">
      <alignment horizontal="center" vertical="top" wrapText="1"/>
    </xf>
    <xf numFmtId="170" fontId="3" fillId="0" borderId="12" xfId="43" applyFont="1" applyFill="1" applyBorder="1" applyAlignment="1">
      <alignment horizontal="center" vertical="top" wrapText="1"/>
    </xf>
    <xf numFmtId="170" fontId="3" fillId="0" borderId="11" xfId="43" applyFont="1" applyFill="1" applyBorder="1" applyAlignment="1">
      <alignment horizontal="center" vertical="top" wrapText="1"/>
    </xf>
    <xf numFmtId="173" fontId="0" fillId="0" borderId="11" xfId="0" applyNumberFormat="1" applyFont="1" applyFill="1" applyBorder="1" applyAlignment="1">
      <alignment wrapText="1"/>
    </xf>
    <xf numFmtId="173" fontId="0" fillId="0" borderId="10" xfId="0" applyNumberFormat="1" applyFill="1" applyBorder="1" applyAlignment="1">
      <alignment/>
    </xf>
    <xf numFmtId="173" fontId="11" fillId="0" borderId="10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6"/>
  <sheetViews>
    <sheetView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327" sqref="A1:M364"/>
    </sheetView>
  </sheetViews>
  <sheetFormatPr defaultColWidth="15.25390625" defaultRowHeight="15.75"/>
  <cols>
    <col min="1" max="1" width="6.125" style="8" customWidth="1"/>
    <col min="2" max="2" width="16.875" style="9" customWidth="1"/>
    <col min="3" max="3" width="19.625" style="36" customWidth="1"/>
    <col min="4" max="4" width="58.50390625" style="30" customWidth="1"/>
    <col min="5" max="5" width="12.25390625" style="14" customWidth="1"/>
    <col min="6" max="6" width="12.50390625" style="14" customWidth="1"/>
    <col min="7" max="7" width="12.25390625" style="14" customWidth="1"/>
    <col min="8" max="8" width="12.25390625" style="47" customWidth="1"/>
    <col min="9" max="9" width="12.25390625" style="42" customWidth="1"/>
    <col min="10" max="10" width="9.25390625" style="42" customWidth="1"/>
    <col min="11" max="11" width="8.875" style="42" customWidth="1"/>
    <col min="12" max="12" width="11.50390625" style="42" customWidth="1"/>
    <col min="13" max="13" width="10.375" style="42" customWidth="1"/>
    <col min="14" max="16384" width="15.25390625" style="7" customWidth="1"/>
  </cols>
  <sheetData>
    <row r="1" spans="1:12" ht="18.75">
      <c r="A1" s="95" t="s">
        <v>45</v>
      </c>
      <c r="B1" s="95"/>
      <c r="C1" s="96"/>
      <c r="D1" s="95"/>
      <c r="E1" s="95"/>
      <c r="F1" s="95"/>
      <c r="G1" s="95"/>
      <c r="H1" s="95"/>
      <c r="I1" s="95"/>
      <c r="J1" s="95"/>
      <c r="K1" s="95"/>
      <c r="L1" s="95"/>
    </row>
    <row r="2" spans="1:13" ht="18.75">
      <c r="A2" s="97" t="s">
        <v>138</v>
      </c>
      <c r="B2" s="97"/>
      <c r="C2" s="98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4:13" ht="15.75">
      <c r="D3" s="25"/>
      <c r="H3" s="43"/>
      <c r="J3" s="43"/>
      <c r="L3" s="43"/>
      <c r="M3" s="43" t="s">
        <v>44</v>
      </c>
    </row>
    <row r="4" spans="1:13" ht="45" customHeight="1">
      <c r="A4" s="82" t="s">
        <v>0</v>
      </c>
      <c r="B4" s="84" t="s">
        <v>58</v>
      </c>
      <c r="C4" s="99" t="s">
        <v>1</v>
      </c>
      <c r="D4" s="99" t="s">
        <v>59</v>
      </c>
      <c r="E4" s="70" t="s">
        <v>139</v>
      </c>
      <c r="F4" s="72" t="s">
        <v>89</v>
      </c>
      <c r="G4" s="74" t="s">
        <v>140</v>
      </c>
      <c r="H4" s="67" t="s">
        <v>141</v>
      </c>
      <c r="I4" s="67" t="s">
        <v>142</v>
      </c>
      <c r="J4" s="67" t="s">
        <v>143</v>
      </c>
      <c r="K4" s="67" t="s">
        <v>2</v>
      </c>
      <c r="L4" s="67" t="s">
        <v>87</v>
      </c>
      <c r="M4" s="67" t="s">
        <v>88</v>
      </c>
    </row>
    <row r="5" spans="1:13" ht="39.75" customHeight="1">
      <c r="A5" s="83"/>
      <c r="B5" s="85"/>
      <c r="C5" s="99"/>
      <c r="D5" s="99"/>
      <c r="E5" s="71"/>
      <c r="F5" s="73"/>
      <c r="G5" s="75"/>
      <c r="H5" s="68"/>
      <c r="I5" s="68"/>
      <c r="J5" s="68"/>
      <c r="K5" s="68"/>
      <c r="L5" s="68"/>
      <c r="M5" s="68"/>
    </row>
    <row r="6" spans="1:13" ht="65.25" customHeight="1">
      <c r="A6" s="76" t="s">
        <v>3</v>
      </c>
      <c r="B6" s="76" t="s">
        <v>61</v>
      </c>
      <c r="C6" s="32" t="s">
        <v>110</v>
      </c>
      <c r="D6" s="11" t="s">
        <v>111</v>
      </c>
      <c r="E6" s="11"/>
      <c r="F6" s="103">
        <v>890.8</v>
      </c>
      <c r="G6" s="103"/>
      <c r="H6" s="11"/>
      <c r="I6" s="11">
        <f>H6-G6</f>
        <v>0</v>
      </c>
      <c r="J6" s="11"/>
      <c r="K6" s="11">
        <f>H6/F6*100</f>
        <v>0</v>
      </c>
      <c r="L6" s="11">
        <f>H6-E6</f>
        <v>0</v>
      </c>
      <c r="M6" s="11"/>
    </row>
    <row r="7" spans="1:13" ht="81.75" customHeight="1">
      <c r="A7" s="77"/>
      <c r="B7" s="77"/>
      <c r="C7" s="34" t="s">
        <v>112</v>
      </c>
      <c r="D7" s="15" t="s">
        <v>91</v>
      </c>
      <c r="E7" s="11">
        <v>32291.9</v>
      </c>
      <c r="F7" s="11">
        <v>103786.3</v>
      </c>
      <c r="G7" s="11">
        <v>32000</v>
      </c>
      <c r="H7" s="11">
        <v>66281</v>
      </c>
      <c r="I7" s="11">
        <f>H7-G7</f>
        <v>34281</v>
      </c>
      <c r="J7" s="11">
        <f>H7/G7*100</f>
        <v>207.128125</v>
      </c>
      <c r="K7" s="11">
        <f>H7/F7*100</f>
        <v>63.86295686424894</v>
      </c>
      <c r="L7" s="11">
        <f>H7-E7</f>
        <v>33989.1</v>
      </c>
      <c r="M7" s="11">
        <f>H7/E7*100</f>
        <v>205.25580718384484</v>
      </c>
    </row>
    <row r="8" spans="1:13" ht="47.25">
      <c r="A8" s="77"/>
      <c r="B8" s="77"/>
      <c r="C8" s="32" t="s">
        <v>145</v>
      </c>
      <c r="D8" s="11" t="s">
        <v>144</v>
      </c>
      <c r="E8" s="11">
        <v>5183</v>
      </c>
      <c r="F8" s="11"/>
      <c r="G8" s="11"/>
      <c r="H8" s="11"/>
      <c r="I8" s="11">
        <f aca="true" t="shared" si="0" ref="I8:I71">H8-G8</f>
        <v>0</v>
      </c>
      <c r="J8" s="11"/>
      <c r="K8" s="11"/>
      <c r="L8" s="11">
        <f aca="true" t="shared" si="1" ref="L8:L71">H8-E8</f>
        <v>-5183</v>
      </c>
      <c r="M8" s="11">
        <f aca="true" t="shared" si="2" ref="M8:M70">H8/E8*100</f>
        <v>0</v>
      </c>
    </row>
    <row r="9" spans="1:13" ht="78.75">
      <c r="A9" s="77"/>
      <c r="B9" s="77"/>
      <c r="C9" s="34" t="s">
        <v>113</v>
      </c>
      <c r="D9" s="15" t="s">
        <v>92</v>
      </c>
      <c r="E9" s="11">
        <v>323.6</v>
      </c>
      <c r="F9" s="11">
        <v>557</v>
      </c>
      <c r="G9" s="11">
        <v>116.6</v>
      </c>
      <c r="H9" s="11">
        <v>138</v>
      </c>
      <c r="I9" s="11">
        <f t="shared" si="0"/>
        <v>21.400000000000006</v>
      </c>
      <c r="J9" s="11">
        <f aca="true" t="shared" si="3" ref="J9:J69">H9/G9*100</f>
        <v>118.3533447684391</v>
      </c>
      <c r="K9" s="11">
        <f aca="true" t="shared" si="4" ref="K9:K69">H9/F9*100</f>
        <v>24.775583482944345</v>
      </c>
      <c r="L9" s="11">
        <f t="shared" si="1"/>
        <v>-185.60000000000002</v>
      </c>
      <c r="M9" s="11">
        <f t="shared" si="2"/>
        <v>42.64524103831891</v>
      </c>
    </row>
    <row r="10" spans="1:13" ht="31.5">
      <c r="A10" s="77"/>
      <c r="B10" s="77"/>
      <c r="C10" s="32" t="s">
        <v>96</v>
      </c>
      <c r="D10" s="15" t="s">
        <v>95</v>
      </c>
      <c r="E10" s="11">
        <v>162.1</v>
      </c>
      <c r="F10" s="11"/>
      <c r="G10" s="11"/>
      <c r="H10" s="11">
        <v>77.8</v>
      </c>
      <c r="I10" s="11">
        <f t="shared" si="0"/>
        <v>77.8</v>
      </c>
      <c r="J10" s="11"/>
      <c r="K10" s="11"/>
      <c r="L10" s="11">
        <f t="shared" si="1"/>
        <v>-84.3</v>
      </c>
      <c r="M10" s="11">
        <f t="shared" si="2"/>
        <v>47.995064774830354</v>
      </c>
    </row>
    <row r="11" spans="1:13" ht="15.75">
      <c r="A11" s="77"/>
      <c r="B11" s="77"/>
      <c r="C11" s="32" t="s">
        <v>97</v>
      </c>
      <c r="D11" s="15" t="s">
        <v>98</v>
      </c>
      <c r="E11" s="11">
        <v>43171.4</v>
      </c>
      <c r="F11" s="11">
        <v>160483.6</v>
      </c>
      <c r="G11" s="11">
        <v>34957.9</v>
      </c>
      <c r="H11" s="11">
        <v>25830.4</v>
      </c>
      <c r="I11" s="11">
        <f t="shared" si="0"/>
        <v>-9127.5</v>
      </c>
      <c r="J11" s="11">
        <f t="shared" si="3"/>
        <v>73.8900219978889</v>
      </c>
      <c r="K11" s="11">
        <f t="shared" si="4"/>
        <v>16.095351799186957</v>
      </c>
      <c r="L11" s="11">
        <f t="shared" si="1"/>
        <v>-17341</v>
      </c>
      <c r="M11" s="11">
        <f t="shared" si="2"/>
        <v>59.83220372746773</v>
      </c>
    </row>
    <row r="12" spans="1:13" ht="15.75">
      <c r="A12" s="77"/>
      <c r="B12" s="77"/>
      <c r="C12" s="32" t="s">
        <v>4</v>
      </c>
      <c r="D12" s="15" t="s">
        <v>5</v>
      </c>
      <c r="E12" s="11">
        <v>20</v>
      </c>
      <c r="F12" s="11"/>
      <c r="G12" s="11"/>
      <c r="H12" s="11"/>
      <c r="I12" s="11">
        <f t="shared" si="0"/>
        <v>0</v>
      </c>
      <c r="J12" s="11"/>
      <c r="K12" s="11"/>
      <c r="L12" s="11">
        <f t="shared" si="1"/>
        <v>-20</v>
      </c>
      <c r="M12" s="11">
        <f t="shared" si="2"/>
        <v>0</v>
      </c>
    </row>
    <row r="13" spans="1:13" ht="15.75">
      <c r="A13" s="77"/>
      <c r="B13" s="77"/>
      <c r="C13" s="32" t="s">
        <v>114</v>
      </c>
      <c r="D13" s="15" t="s">
        <v>6</v>
      </c>
      <c r="E13" s="11">
        <v>2.1</v>
      </c>
      <c r="F13" s="11"/>
      <c r="G13" s="11"/>
      <c r="H13" s="11"/>
      <c r="I13" s="11">
        <f t="shared" si="0"/>
        <v>0</v>
      </c>
      <c r="J13" s="11"/>
      <c r="K13" s="11"/>
      <c r="L13" s="11">
        <f t="shared" si="1"/>
        <v>-2.1</v>
      </c>
      <c r="M13" s="11">
        <f t="shared" si="2"/>
        <v>0</v>
      </c>
    </row>
    <row r="14" spans="1:13" ht="15.75">
      <c r="A14" s="77"/>
      <c r="B14" s="77"/>
      <c r="C14" s="32" t="s">
        <v>115</v>
      </c>
      <c r="D14" s="15" t="s">
        <v>31</v>
      </c>
      <c r="E14" s="11">
        <v>982.9</v>
      </c>
      <c r="F14" s="11"/>
      <c r="G14" s="11"/>
      <c r="H14" s="11"/>
      <c r="I14" s="11">
        <f t="shared" si="0"/>
        <v>0</v>
      </c>
      <c r="J14" s="11"/>
      <c r="K14" s="11"/>
      <c r="L14" s="11">
        <f t="shared" si="1"/>
        <v>-982.9</v>
      </c>
      <c r="M14" s="11">
        <f t="shared" si="2"/>
        <v>0</v>
      </c>
    </row>
    <row r="15" spans="1:13" ht="31.5">
      <c r="A15" s="77"/>
      <c r="B15" s="77"/>
      <c r="C15" s="32" t="s">
        <v>117</v>
      </c>
      <c r="D15" s="16" t="s">
        <v>118</v>
      </c>
      <c r="E15" s="11"/>
      <c r="F15" s="11">
        <v>140214.7</v>
      </c>
      <c r="G15" s="11"/>
      <c r="H15" s="11"/>
      <c r="I15" s="11">
        <f t="shared" si="0"/>
        <v>0</v>
      </c>
      <c r="J15" s="11"/>
      <c r="K15" s="11">
        <f t="shared" si="4"/>
        <v>0</v>
      </c>
      <c r="L15" s="11">
        <f t="shared" si="1"/>
        <v>0</v>
      </c>
      <c r="M15" s="11"/>
    </row>
    <row r="16" spans="1:13" ht="31.5" hidden="1">
      <c r="A16" s="77"/>
      <c r="B16" s="77"/>
      <c r="C16" s="32" t="s">
        <v>100</v>
      </c>
      <c r="D16" s="15" t="s">
        <v>122</v>
      </c>
      <c r="E16" s="11"/>
      <c r="F16" s="11"/>
      <c r="G16" s="11"/>
      <c r="H16" s="11"/>
      <c r="I16" s="11">
        <f t="shared" si="0"/>
        <v>0</v>
      </c>
      <c r="J16" s="11" t="e">
        <f t="shared" si="3"/>
        <v>#DIV/0!</v>
      </c>
      <c r="K16" s="11" t="e">
        <f t="shared" si="4"/>
        <v>#DIV/0!</v>
      </c>
      <c r="L16" s="11">
        <f t="shared" si="1"/>
        <v>0</v>
      </c>
      <c r="M16" s="11" t="e">
        <f t="shared" si="2"/>
        <v>#DIV/0!</v>
      </c>
    </row>
    <row r="17" spans="1:13" s="1" customFormat="1" ht="15.75">
      <c r="A17" s="78"/>
      <c r="B17" s="78"/>
      <c r="C17" s="33"/>
      <c r="D17" s="24" t="s">
        <v>11</v>
      </c>
      <c r="E17" s="3">
        <f>SUM(E6:E11,E12:E16)</f>
        <v>82137</v>
      </c>
      <c r="F17" s="3">
        <f>SUM(F6:F11,F12:F16)</f>
        <v>405932.4</v>
      </c>
      <c r="G17" s="3">
        <f>SUM(G6:G11,G12:G16)</f>
        <v>67074.5</v>
      </c>
      <c r="H17" s="3">
        <f>SUM(H6:H11,H12:H16)</f>
        <v>92327.20000000001</v>
      </c>
      <c r="I17" s="3">
        <f t="shared" si="0"/>
        <v>25252.70000000001</v>
      </c>
      <c r="J17" s="3">
        <f t="shared" si="3"/>
        <v>137.64873387054695</v>
      </c>
      <c r="K17" s="3">
        <f t="shared" si="4"/>
        <v>22.744476666558274</v>
      </c>
      <c r="L17" s="3">
        <f t="shared" si="1"/>
        <v>10190.200000000012</v>
      </c>
      <c r="M17" s="3">
        <f t="shared" si="2"/>
        <v>112.40634549593973</v>
      </c>
    </row>
    <row r="18" spans="1:13" ht="78.75" hidden="1">
      <c r="A18" s="76" t="s">
        <v>8</v>
      </c>
      <c r="B18" s="76" t="s">
        <v>62</v>
      </c>
      <c r="C18" s="34" t="s">
        <v>113</v>
      </c>
      <c r="D18" s="11" t="s">
        <v>92</v>
      </c>
      <c r="E18" s="11"/>
      <c r="F18" s="11"/>
      <c r="G18" s="11"/>
      <c r="H18" s="11"/>
      <c r="I18" s="11">
        <f t="shared" si="0"/>
        <v>0</v>
      </c>
      <c r="J18" s="11" t="e">
        <f t="shared" si="3"/>
        <v>#DIV/0!</v>
      </c>
      <c r="K18" s="11" t="e">
        <f t="shared" si="4"/>
        <v>#DIV/0!</v>
      </c>
      <c r="L18" s="11">
        <f t="shared" si="1"/>
        <v>0</v>
      </c>
      <c r="M18" s="11" t="e">
        <f t="shared" si="2"/>
        <v>#DIV/0!</v>
      </c>
    </row>
    <row r="19" spans="1:13" ht="31.5">
      <c r="A19" s="77"/>
      <c r="B19" s="77"/>
      <c r="C19" s="32" t="s">
        <v>96</v>
      </c>
      <c r="D19" s="15" t="s">
        <v>95</v>
      </c>
      <c r="E19" s="11">
        <v>173.6</v>
      </c>
      <c r="F19" s="11"/>
      <c r="G19" s="11"/>
      <c r="H19" s="11">
        <v>84.1</v>
      </c>
      <c r="I19" s="11">
        <f t="shared" si="0"/>
        <v>84.1</v>
      </c>
      <c r="J19" s="11"/>
      <c r="K19" s="11"/>
      <c r="L19" s="11">
        <f t="shared" si="1"/>
        <v>-89.5</v>
      </c>
      <c r="M19" s="11">
        <f t="shared" si="2"/>
        <v>48.444700460829495</v>
      </c>
    </row>
    <row r="20" spans="1:13" ht="15.75">
      <c r="A20" s="77"/>
      <c r="B20" s="77"/>
      <c r="C20" s="32" t="s">
        <v>4</v>
      </c>
      <c r="D20" s="15" t="s">
        <v>5</v>
      </c>
      <c r="E20" s="11">
        <v>73.4</v>
      </c>
      <c r="F20" s="11"/>
      <c r="G20" s="11"/>
      <c r="H20" s="11">
        <v>110.2</v>
      </c>
      <c r="I20" s="11">
        <f t="shared" si="0"/>
        <v>110.2</v>
      </c>
      <c r="J20" s="11"/>
      <c r="K20" s="11"/>
      <c r="L20" s="11">
        <f t="shared" si="1"/>
        <v>36.8</v>
      </c>
      <c r="M20" s="11">
        <f t="shared" si="2"/>
        <v>150.13623978201633</v>
      </c>
    </row>
    <row r="21" spans="1:13" ht="15.75">
      <c r="A21" s="77"/>
      <c r="B21" s="77"/>
      <c r="C21" s="32" t="s">
        <v>114</v>
      </c>
      <c r="D21" s="15" t="s">
        <v>6</v>
      </c>
      <c r="E21" s="11">
        <v>0.9</v>
      </c>
      <c r="F21" s="11"/>
      <c r="G21" s="11"/>
      <c r="H21" s="11"/>
      <c r="I21" s="11">
        <f t="shared" si="0"/>
        <v>0</v>
      </c>
      <c r="J21" s="11"/>
      <c r="K21" s="11"/>
      <c r="L21" s="11">
        <f t="shared" si="1"/>
        <v>-0.9</v>
      </c>
      <c r="M21" s="11">
        <f t="shared" si="2"/>
        <v>0</v>
      </c>
    </row>
    <row r="22" spans="1:13" ht="15.75">
      <c r="A22" s="77"/>
      <c r="B22" s="77"/>
      <c r="C22" s="32" t="s">
        <v>94</v>
      </c>
      <c r="D22" s="55" t="s">
        <v>116</v>
      </c>
      <c r="E22" s="11"/>
      <c r="F22" s="11">
        <v>290842.4</v>
      </c>
      <c r="G22" s="11">
        <v>96947.2</v>
      </c>
      <c r="H22" s="11">
        <v>96947.2</v>
      </c>
      <c r="I22" s="11">
        <f t="shared" si="0"/>
        <v>0</v>
      </c>
      <c r="J22" s="11">
        <f t="shared" si="3"/>
        <v>100</v>
      </c>
      <c r="K22" s="11">
        <f t="shared" si="4"/>
        <v>33.33324164564726</v>
      </c>
      <c r="L22" s="11">
        <f t="shared" si="1"/>
        <v>96947.2</v>
      </c>
      <c r="M22" s="11"/>
    </row>
    <row r="23" spans="1:13" ht="31.5" hidden="1">
      <c r="A23" s="77"/>
      <c r="B23" s="77"/>
      <c r="C23" s="32" t="s">
        <v>117</v>
      </c>
      <c r="D23" s="16" t="s">
        <v>118</v>
      </c>
      <c r="E23" s="11"/>
      <c r="F23" s="11"/>
      <c r="G23" s="11"/>
      <c r="H23" s="11"/>
      <c r="I23" s="11">
        <f t="shared" si="0"/>
        <v>0</v>
      </c>
      <c r="J23" s="11" t="e">
        <f t="shared" si="3"/>
        <v>#DIV/0!</v>
      </c>
      <c r="K23" s="11" t="e">
        <f t="shared" si="4"/>
        <v>#DIV/0!</v>
      </c>
      <c r="L23" s="11">
        <f t="shared" si="1"/>
        <v>0</v>
      </c>
      <c r="M23" s="11" t="e">
        <f t="shared" si="2"/>
        <v>#DIV/0!</v>
      </c>
    </row>
    <row r="24" spans="1:13" ht="15.75" hidden="1">
      <c r="A24" s="77"/>
      <c r="B24" s="77"/>
      <c r="C24" s="32" t="s">
        <v>121</v>
      </c>
      <c r="D24" s="15" t="s">
        <v>9</v>
      </c>
      <c r="E24" s="11"/>
      <c r="F24" s="11"/>
      <c r="G24" s="11"/>
      <c r="H24" s="11"/>
      <c r="I24" s="11">
        <f t="shared" si="0"/>
        <v>0</v>
      </c>
      <c r="J24" s="11" t="e">
        <f t="shared" si="3"/>
        <v>#DIV/0!</v>
      </c>
      <c r="K24" s="11" t="e">
        <f t="shared" si="4"/>
        <v>#DIV/0!</v>
      </c>
      <c r="L24" s="11">
        <f t="shared" si="1"/>
        <v>0</v>
      </c>
      <c r="M24" s="11" t="e">
        <f t="shared" si="2"/>
        <v>#DIV/0!</v>
      </c>
    </row>
    <row r="25" spans="1:13" s="1" customFormat="1" ht="15.75">
      <c r="A25" s="77"/>
      <c r="B25" s="77"/>
      <c r="C25" s="35"/>
      <c r="D25" s="24" t="s">
        <v>85</v>
      </c>
      <c r="E25" s="3">
        <f>SUM(E18:E24)</f>
        <v>247.9</v>
      </c>
      <c r="F25" s="3">
        <f>SUM(F18:F24)</f>
        <v>290842.4</v>
      </c>
      <c r="G25" s="3">
        <f>SUM(G18:G24)</f>
        <v>96947.2</v>
      </c>
      <c r="H25" s="3">
        <f>SUM(H18:H24)</f>
        <v>97141.5</v>
      </c>
      <c r="I25" s="3">
        <f t="shared" si="0"/>
        <v>194.3000000000029</v>
      </c>
      <c r="J25" s="3">
        <f t="shared" si="3"/>
        <v>100.20041837206233</v>
      </c>
      <c r="K25" s="3">
        <f t="shared" si="4"/>
        <v>33.400047585909064</v>
      </c>
      <c r="L25" s="3">
        <f t="shared" si="1"/>
        <v>96893.6</v>
      </c>
      <c r="M25" s="3">
        <f t="shared" si="2"/>
        <v>39185.76038725292</v>
      </c>
    </row>
    <row r="26" spans="1:13" ht="15.75">
      <c r="A26" s="77"/>
      <c r="B26" s="77"/>
      <c r="C26" s="32" t="s">
        <v>108</v>
      </c>
      <c r="D26" s="15" t="s">
        <v>41</v>
      </c>
      <c r="E26" s="11">
        <v>304.2</v>
      </c>
      <c r="F26" s="11">
        <v>617</v>
      </c>
      <c r="G26" s="11">
        <v>229.4</v>
      </c>
      <c r="H26" s="11">
        <v>206.7</v>
      </c>
      <c r="I26" s="11">
        <f t="shared" si="0"/>
        <v>-22.700000000000017</v>
      </c>
      <c r="J26" s="11">
        <f t="shared" si="3"/>
        <v>90.10462074978204</v>
      </c>
      <c r="K26" s="11">
        <f t="shared" si="4"/>
        <v>33.500810372771475</v>
      </c>
      <c r="L26" s="11">
        <f t="shared" si="1"/>
        <v>-97.5</v>
      </c>
      <c r="M26" s="11">
        <f t="shared" si="2"/>
        <v>67.94871794871796</v>
      </c>
    </row>
    <row r="27" spans="1:13" ht="15.75">
      <c r="A27" s="77"/>
      <c r="B27" s="77"/>
      <c r="C27" s="32" t="s">
        <v>4</v>
      </c>
      <c r="D27" s="15" t="s">
        <v>5</v>
      </c>
      <c r="E27" s="11">
        <v>12768.6</v>
      </c>
      <c r="F27" s="11">
        <v>19336</v>
      </c>
      <c r="G27" s="11">
        <v>6253.4</v>
      </c>
      <c r="H27" s="11">
        <v>7427.1</v>
      </c>
      <c r="I27" s="11">
        <f t="shared" si="0"/>
        <v>1173.7000000000007</v>
      </c>
      <c r="J27" s="11">
        <f t="shared" si="3"/>
        <v>118.76898966961973</v>
      </c>
      <c r="K27" s="11">
        <f t="shared" si="4"/>
        <v>38.41073645014481</v>
      </c>
      <c r="L27" s="11">
        <f t="shared" si="1"/>
        <v>-5341.5</v>
      </c>
      <c r="M27" s="11">
        <f t="shared" si="2"/>
        <v>58.16690944974391</v>
      </c>
    </row>
    <row r="28" spans="1:13" s="1" customFormat="1" ht="15.75">
      <c r="A28" s="77"/>
      <c r="B28" s="77"/>
      <c r="C28" s="35"/>
      <c r="D28" s="24" t="s">
        <v>7</v>
      </c>
      <c r="E28" s="59">
        <f>SUM(E26:E27)</f>
        <v>13072.800000000001</v>
      </c>
      <c r="F28" s="59">
        <f>SUM(F26:F27)</f>
        <v>19953</v>
      </c>
      <c r="G28" s="59">
        <f>SUM(G26:G27)</f>
        <v>6482.799999999999</v>
      </c>
      <c r="H28" s="59">
        <f>SUM(H26:H27)</f>
        <v>7633.8</v>
      </c>
      <c r="I28" s="59">
        <f t="shared" si="0"/>
        <v>1151.000000000001</v>
      </c>
      <c r="J28" s="59">
        <f t="shared" si="3"/>
        <v>117.75467390633678</v>
      </c>
      <c r="K28" s="59">
        <f t="shared" si="4"/>
        <v>38.258908434821834</v>
      </c>
      <c r="L28" s="59">
        <f t="shared" si="1"/>
        <v>-5439.000000000001</v>
      </c>
      <c r="M28" s="59">
        <f t="shared" si="2"/>
        <v>58.394529098586375</v>
      </c>
    </row>
    <row r="29" spans="1:13" s="1" customFormat="1" ht="15.75">
      <c r="A29" s="78"/>
      <c r="B29" s="78"/>
      <c r="C29" s="35"/>
      <c r="D29" s="24" t="s">
        <v>11</v>
      </c>
      <c r="E29" s="3">
        <f>E25+E28</f>
        <v>13320.7</v>
      </c>
      <c r="F29" s="3">
        <f>F25+F28</f>
        <v>310795.4</v>
      </c>
      <c r="G29" s="3">
        <f>G25+G28</f>
        <v>103430</v>
      </c>
      <c r="H29" s="3">
        <f>H25+H28</f>
        <v>104775.3</v>
      </c>
      <c r="I29" s="3">
        <f t="shared" si="0"/>
        <v>1345.300000000003</v>
      </c>
      <c r="J29" s="3">
        <f t="shared" si="3"/>
        <v>101.30068645460699</v>
      </c>
      <c r="K29" s="3">
        <f t="shared" si="4"/>
        <v>33.71198544122596</v>
      </c>
      <c r="L29" s="3">
        <f t="shared" si="1"/>
        <v>91454.6</v>
      </c>
      <c r="M29" s="3">
        <f t="shared" si="2"/>
        <v>786.560015614795</v>
      </c>
    </row>
    <row r="30" spans="1:13" ht="31.5">
      <c r="A30" s="76" t="s">
        <v>50</v>
      </c>
      <c r="B30" s="76" t="s">
        <v>63</v>
      </c>
      <c r="C30" s="32" t="s">
        <v>96</v>
      </c>
      <c r="D30" s="15" t="s">
        <v>95</v>
      </c>
      <c r="E30" s="60">
        <f>408.1+37.8</f>
        <v>445.90000000000003</v>
      </c>
      <c r="F30" s="60">
        <v>814.4</v>
      </c>
      <c r="G30" s="60">
        <v>260</v>
      </c>
      <c r="H30" s="60">
        <v>2617.9</v>
      </c>
      <c r="I30" s="60">
        <f t="shared" si="0"/>
        <v>2357.9</v>
      </c>
      <c r="J30" s="60">
        <f t="shared" si="3"/>
        <v>1006.8846153846155</v>
      </c>
      <c r="K30" s="60">
        <f t="shared" si="4"/>
        <v>321.4513752455796</v>
      </c>
      <c r="L30" s="60">
        <f t="shared" si="1"/>
        <v>2172</v>
      </c>
      <c r="M30" s="60">
        <f t="shared" si="2"/>
        <v>587.1047320026912</v>
      </c>
    </row>
    <row r="31" spans="1:13" ht="15.75" hidden="1">
      <c r="A31" s="77"/>
      <c r="B31" s="77"/>
      <c r="C31" s="32" t="s">
        <v>97</v>
      </c>
      <c r="D31" s="15" t="s">
        <v>98</v>
      </c>
      <c r="E31" s="60"/>
      <c r="F31" s="60"/>
      <c r="G31" s="60"/>
      <c r="H31" s="61"/>
      <c r="I31" s="61">
        <f t="shared" si="0"/>
        <v>0</v>
      </c>
      <c r="J31" s="61" t="e">
        <f t="shared" si="3"/>
        <v>#DIV/0!</v>
      </c>
      <c r="K31" s="61" t="e">
        <f t="shared" si="4"/>
        <v>#DIV/0!</v>
      </c>
      <c r="L31" s="61">
        <f t="shared" si="1"/>
        <v>0</v>
      </c>
      <c r="M31" s="61" t="e">
        <f t="shared" si="2"/>
        <v>#DIV/0!</v>
      </c>
    </row>
    <row r="32" spans="1:13" ht="15.75">
      <c r="A32" s="77"/>
      <c r="B32" s="77"/>
      <c r="C32" s="32" t="s">
        <v>4</v>
      </c>
      <c r="D32" s="15" t="s">
        <v>5</v>
      </c>
      <c r="E32" s="11">
        <v>26.6</v>
      </c>
      <c r="F32" s="11"/>
      <c r="G32" s="11"/>
      <c r="H32" s="62">
        <v>8</v>
      </c>
      <c r="I32" s="62">
        <f t="shared" si="0"/>
        <v>8</v>
      </c>
      <c r="J32" s="62"/>
      <c r="K32" s="62"/>
      <c r="L32" s="62">
        <f t="shared" si="1"/>
        <v>-18.6</v>
      </c>
      <c r="M32" s="62">
        <f t="shared" si="2"/>
        <v>30.075187969924812</v>
      </c>
    </row>
    <row r="33" spans="1:13" ht="15.75">
      <c r="A33" s="77"/>
      <c r="B33" s="77"/>
      <c r="C33" s="32" t="s">
        <v>114</v>
      </c>
      <c r="D33" s="15" t="s">
        <v>6</v>
      </c>
      <c r="E33" s="60"/>
      <c r="F33" s="60"/>
      <c r="G33" s="60"/>
      <c r="H33" s="60">
        <v>0.2</v>
      </c>
      <c r="I33" s="60">
        <f t="shared" si="0"/>
        <v>0.2</v>
      </c>
      <c r="J33" s="60"/>
      <c r="K33" s="60"/>
      <c r="L33" s="60">
        <f t="shared" si="1"/>
        <v>0.2</v>
      </c>
      <c r="M33" s="60"/>
    </row>
    <row r="34" spans="1:13" s="1" customFormat="1" ht="15.75">
      <c r="A34" s="77"/>
      <c r="B34" s="77"/>
      <c r="C34" s="33"/>
      <c r="D34" s="24" t="s">
        <v>85</v>
      </c>
      <c r="E34" s="3">
        <f>SUM(E30:E33)</f>
        <v>472.50000000000006</v>
      </c>
      <c r="F34" s="3">
        <f>SUM(F30:F33)</f>
        <v>814.4</v>
      </c>
      <c r="G34" s="3">
        <f>SUM(G30:G33)</f>
        <v>260</v>
      </c>
      <c r="H34" s="3">
        <f>SUM(H30:H33)</f>
        <v>2626.1</v>
      </c>
      <c r="I34" s="3">
        <f t="shared" si="0"/>
        <v>2366.1</v>
      </c>
      <c r="J34" s="3">
        <f t="shared" si="3"/>
        <v>1010.0384615384614</v>
      </c>
      <c r="K34" s="3">
        <f t="shared" si="4"/>
        <v>322.45825147347745</v>
      </c>
      <c r="L34" s="3">
        <f t="shared" si="1"/>
        <v>2153.6</v>
      </c>
      <c r="M34" s="3">
        <f t="shared" si="2"/>
        <v>555.7883597883597</v>
      </c>
    </row>
    <row r="35" spans="1:13" ht="15.75">
      <c r="A35" s="77"/>
      <c r="B35" s="77"/>
      <c r="C35" s="32" t="s">
        <v>4</v>
      </c>
      <c r="D35" s="15" t="s">
        <v>5</v>
      </c>
      <c r="E35" s="11">
        <v>4828</v>
      </c>
      <c r="F35" s="11">
        <v>8000</v>
      </c>
      <c r="G35" s="11">
        <v>2327.3</v>
      </c>
      <c r="H35" s="11">
        <v>436.5</v>
      </c>
      <c r="I35" s="11">
        <f t="shared" si="0"/>
        <v>-1890.8000000000002</v>
      </c>
      <c r="J35" s="11">
        <f t="shared" si="3"/>
        <v>18.755639582348643</v>
      </c>
      <c r="K35" s="11">
        <f t="shared" si="4"/>
        <v>5.45625</v>
      </c>
      <c r="L35" s="11">
        <f t="shared" si="1"/>
        <v>-4391.5</v>
      </c>
      <c r="M35" s="11">
        <f t="shared" si="2"/>
        <v>9.041010770505386</v>
      </c>
    </row>
    <row r="36" spans="1:13" s="1" customFormat="1" ht="15.75">
      <c r="A36" s="77"/>
      <c r="B36" s="77"/>
      <c r="C36" s="33"/>
      <c r="D36" s="24" t="s">
        <v>7</v>
      </c>
      <c r="E36" s="3">
        <f>SUM(E35)</f>
        <v>4828</v>
      </c>
      <c r="F36" s="3">
        <f>SUM(F35)</f>
        <v>8000</v>
      </c>
      <c r="G36" s="3">
        <f>SUM(G35)</f>
        <v>2327.3</v>
      </c>
      <c r="H36" s="3">
        <f>SUM(H35)</f>
        <v>436.5</v>
      </c>
      <c r="I36" s="3">
        <f t="shared" si="0"/>
        <v>-1890.8000000000002</v>
      </c>
      <c r="J36" s="3">
        <f t="shared" si="3"/>
        <v>18.755639582348643</v>
      </c>
      <c r="K36" s="3">
        <f t="shared" si="4"/>
        <v>5.45625</v>
      </c>
      <c r="L36" s="3">
        <f t="shared" si="1"/>
        <v>-4391.5</v>
      </c>
      <c r="M36" s="3">
        <f t="shared" si="2"/>
        <v>9.041010770505386</v>
      </c>
    </row>
    <row r="37" spans="1:13" s="1" customFormat="1" ht="15.75">
      <c r="A37" s="78"/>
      <c r="B37" s="78"/>
      <c r="C37" s="33"/>
      <c r="D37" s="24" t="s">
        <v>11</v>
      </c>
      <c r="E37" s="3">
        <f>E34+E36</f>
        <v>5300.5</v>
      </c>
      <c r="F37" s="3">
        <f>F34+F36</f>
        <v>8814.4</v>
      </c>
      <c r="G37" s="3">
        <f>G34+G36</f>
        <v>2587.3</v>
      </c>
      <c r="H37" s="3">
        <f>H34+H36</f>
        <v>3062.6</v>
      </c>
      <c r="I37" s="3">
        <f t="shared" si="0"/>
        <v>475.2999999999997</v>
      </c>
      <c r="J37" s="3">
        <f t="shared" si="3"/>
        <v>118.37050206779267</v>
      </c>
      <c r="K37" s="3">
        <f t="shared" si="4"/>
        <v>34.74541659103286</v>
      </c>
      <c r="L37" s="3">
        <f t="shared" si="1"/>
        <v>-2237.9</v>
      </c>
      <c r="M37" s="3">
        <f t="shared" si="2"/>
        <v>57.77945476841807</v>
      </c>
    </row>
    <row r="38" spans="1:13" s="1" customFormat="1" ht="15.75" hidden="1">
      <c r="A38" s="76" t="s">
        <v>55</v>
      </c>
      <c r="B38" s="76" t="s">
        <v>56</v>
      </c>
      <c r="C38" s="32" t="s">
        <v>4</v>
      </c>
      <c r="D38" s="15" t="s">
        <v>5</v>
      </c>
      <c r="E38" s="11"/>
      <c r="F38" s="11"/>
      <c r="G38" s="11"/>
      <c r="H38" s="11"/>
      <c r="I38" s="11">
        <f t="shared" si="0"/>
        <v>0</v>
      </c>
      <c r="J38" s="11" t="e">
        <f t="shared" si="3"/>
        <v>#DIV/0!</v>
      </c>
      <c r="K38" s="11" t="e">
        <f t="shared" si="4"/>
        <v>#DIV/0!</v>
      </c>
      <c r="L38" s="11">
        <f t="shared" si="1"/>
        <v>0</v>
      </c>
      <c r="M38" s="11" t="e">
        <f t="shared" si="2"/>
        <v>#DIV/0!</v>
      </c>
    </row>
    <row r="39" spans="1:13" s="1" customFormat="1" ht="35.25" customHeight="1">
      <c r="A39" s="77"/>
      <c r="B39" s="77"/>
      <c r="C39" s="32" t="s">
        <v>119</v>
      </c>
      <c r="D39" s="15" t="s">
        <v>120</v>
      </c>
      <c r="E39" s="11">
        <v>17657.7</v>
      </c>
      <c r="F39" s="11">
        <v>38758.5</v>
      </c>
      <c r="G39" s="11">
        <v>16996</v>
      </c>
      <c r="H39" s="11">
        <v>16996</v>
      </c>
      <c r="I39" s="11">
        <f t="shared" si="0"/>
        <v>0</v>
      </c>
      <c r="J39" s="11">
        <f t="shared" si="3"/>
        <v>100</v>
      </c>
      <c r="K39" s="11">
        <f t="shared" si="4"/>
        <v>43.851026226505155</v>
      </c>
      <c r="L39" s="11">
        <f t="shared" si="1"/>
        <v>-661.7000000000007</v>
      </c>
      <c r="M39" s="11">
        <f t="shared" si="2"/>
        <v>96.25262633298787</v>
      </c>
    </row>
    <row r="40" spans="1:13" s="1" customFormat="1" ht="31.5" hidden="1">
      <c r="A40" s="77"/>
      <c r="B40" s="77"/>
      <c r="C40" s="32" t="s">
        <v>100</v>
      </c>
      <c r="D40" s="15" t="s">
        <v>122</v>
      </c>
      <c r="E40" s="11"/>
      <c r="F40" s="3"/>
      <c r="G40" s="3"/>
      <c r="H40" s="11"/>
      <c r="I40" s="11">
        <f t="shared" si="0"/>
        <v>0</v>
      </c>
      <c r="J40" s="11" t="e">
        <f t="shared" si="3"/>
        <v>#DIV/0!</v>
      </c>
      <c r="K40" s="11" t="e">
        <f t="shared" si="4"/>
        <v>#DIV/0!</v>
      </c>
      <c r="L40" s="11">
        <f t="shared" si="1"/>
        <v>0</v>
      </c>
      <c r="M40" s="11" t="e">
        <f t="shared" si="2"/>
        <v>#DIV/0!</v>
      </c>
    </row>
    <row r="41" spans="1:13" s="1" customFormat="1" ht="33" customHeight="1">
      <c r="A41" s="78"/>
      <c r="B41" s="78"/>
      <c r="C41" s="33"/>
      <c r="D41" s="24" t="s">
        <v>11</v>
      </c>
      <c r="E41" s="3">
        <f>SUM(E38:E40)</f>
        <v>17657.7</v>
      </c>
      <c r="F41" s="3">
        <f>SUM(F38:F40)</f>
        <v>38758.5</v>
      </c>
      <c r="G41" s="3">
        <f>SUM(G38:G40)</f>
        <v>16996</v>
      </c>
      <c r="H41" s="3">
        <f>SUM(H38:H40)</f>
        <v>16996</v>
      </c>
      <c r="I41" s="3">
        <f t="shared" si="0"/>
        <v>0</v>
      </c>
      <c r="J41" s="3">
        <f t="shared" si="3"/>
        <v>100</v>
      </c>
      <c r="K41" s="3">
        <f t="shared" si="4"/>
        <v>43.851026226505155</v>
      </c>
      <c r="L41" s="3">
        <f t="shared" si="1"/>
        <v>-661.7000000000007</v>
      </c>
      <c r="M41" s="3">
        <f t="shared" si="2"/>
        <v>96.25262633298787</v>
      </c>
    </row>
    <row r="42" spans="1:13" s="1" customFormat="1" ht="94.5" hidden="1">
      <c r="A42" s="76" t="s">
        <v>12</v>
      </c>
      <c r="B42" s="76" t="s">
        <v>64</v>
      </c>
      <c r="C42" s="34" t="s">
        <v>112</v>
      </c>
      <c r="D42" s="11" t="s">
        <v>91</v>
      </c>
      <c r="E42" s="11"/>
      <c r="F42" s="3"/>
      <c r="G42" s="3"/>
      <c r="H42" s="11"/>
      <c r="I42" s="11">
        <f t="shared" si="0"/>
        <v>0</v>
      </c>
      <c r="J42" s="11" t="e">
        <f t="shared" si="3"/>
        <v>#DIV/0!</v>
      </c>
      <c r="K42" s="11" t="e">
        <f t="shared" si="4"/>
        <v>#DIV/0!</v>
      </c>
      <c r="L42" s="11">
        <f t="shared" si="1"/>
        <v>0</v>
      </c>
      <c r="M42" s="11" t="e">
        <f t="shared" si="2"/>
        <v>#DIV/0!</v>
      </c>
    </row>
    <row r="43" spans="1:13" s="1" customFormat="1" ht="15.75">
      <c r="A43" s="77"/>
      <c r="B43" s="77"/>
      <c r="C43" s="32" t="s">
        <v>101</v>
      </c>
      <c r="D43" s="15" t="s">
        <v>93</v>
      </c>
      <c r="E43" s="11">
        <v>16.3</v>
      </c>
      <c r="F43" s="11">
        <v>19</v>
      </c>
      <c r="G43" s="11">
        <v>6.3</v>
      </c>
      <c r="H43" s="11">
        <v>97.4</v>
      </c>
      <c r="I43" s="11">
        <f t="shared" si="0"/>
        <v>91.10000000000001</v>
      </c>
      <c r="J43" s="11">
        <f t="shared" si="3"/>
        <v>1546.0317460317463</v>
      </c>
      <c r="K43" s="11">
        <f t="shared" si="4"/>
        <v>512.6315789473684</v>
      </c>
      <c r="L43" s="11">
        <f t="shared" si="1"/>
        <v>81.10000000000001</v>
      </c>
      <c r="M43" s="11">
        <f t="shared" si="2"/>
        <v>597.5460122699386</v>
      </c>
    </row>
    <row r="44" spans="1:13" ht="31.5">
      <c r="A44" s="77"/>
      <c r="B44" s="77"/>
      <c r="C44" s="32" t="s">
        <v>96</v>
      </c>
      <c r="D44" s="16" t="s">
        <v>95</v>
      </c>
      <c r="E44" s="11">
        <v>47.7</v>
      </c>
      <c r="F44" s="11"/>
      <c r="G44" s="11"/>
      <c r="H44" s="11"/>
      <c r="I44" s="11">
        <f t="shared" si="0"/>
        <v>0</v>
      </c>
      <c r="J44" s="11"/>
      <c r="K44" s="11"/>
      <c r="L44" s="11">
        <f t="shared" si="1"/>
        <v>-47.7</v>
      </c>
      <c r="M44" s="11">
        <f t="shared" si="2"/>
        <v>0</v>
      </c>
    </row>
    <row r="45" spans="1:13" ht="15.75" hidden="1">
      <c r="A45" s="77"/>
      <c r="B45" s="77"/>
      <c r="C45" s="32" t="s">
        <v>97</v>
      </c>
      <c r="D45" s="15" t="s">
        <v>98</v>
      </c>
      <c r="E45" s="11"/>
      <c r="F45" s="11"/>
      <c r="G45" s="11"/>
      <c r="H45" s="11"/>
      <c r="I45" s="11">
        <f t="shared" si="0"/>
        <v>0</v>
      </c>
      <c r="J45" s="11" t="e">
        <f t="shared" si="3"/>
        <v>#DIV/0!</v>
      </c>
      <c r="K45" s="11" t="e">
        <f t="shared" si="4"/>
        <v>#DIV/0!</v>
      </c>
      <c r="L45" s="11">
        <f t="shared" si="1"/>
        <v>0</v>
      </c>
      <c r="M45" s="11" t="e">
        <f t="shared" si="2"/>
        <v>#DIV/0!</v>
      </c>
    </row>
    <row r="46" spans="1:13" ht="15.75">
      <c r="A46" s="77"/>
      <c r="B46" s="77"/>
      <c r="C46" s="32" t="s">
        <v>4</v>
      </c>
      <c r="D46" s="15" t="s">
        <v>5</v>
      </c>
      <c r="E46" s="11">
        <v>451.8</v>
      </c>
      <c r="F46" s="11">
        <v>173.1</v>
      </c>
      <c r="G46" s="11">
        <v>75</v>
      </c>
      <c r="H46" s="11">
        <v>135.6</v>
      </c>
      <c r="I46" s="11">
        <f t="shared" si="0"/>
        <v>60.599999999999994</v>
      </c>
      <c r="J46" s="11">
        <f t="shared" si="3"/>
        <v>180.79999999999998</v>
      </c>
      <c r="K46" s="11">
        <f t="shared" si="4"/>
        <v>78.33622183708839</v>
      </c>
      <c r="L46" s="11">
        <f t="shared" si="1"/>
        <v>-316.20000000000005</v>
      </c>
      <c r="M46" s="11">
        <f t="shared" si="2"/>
        <v>30.013280212483394</v>
      </c>
    </row>
    <row r="47" spans="1:13" ht="15.75" hidden="1">
      <c r="A47" s="77"/>
      <c r="B47" s="77"/>
      <c r="C47" s="32" t="s">
        <v>114</v>
      </c>
      <c r="D47" s="15" t="s">
        <v>6</v>
      </c>
      <c r="E47" s="11"/>
      <c r="F47" s="11"/>
      <c r="G47" s="11"/>
      <c r="H47" s="11"/>
      <c r="I47" s="11">
        <f t="shared" si="0"/>
        <v>0</v>
      </c>
      <c r="J47" s="11" t="e">
        <f t="shared" si="3"/>
        <v>#DIV/0!</v>
      </c>
      <c r="K47" s="11" t="e">
        <f t="shared" si="4"/>
        <v>#DIV/0!</v>
      </c>
      <c r="L47" s="11">
        <f t="shared" si="1"/>
        <v>0</v>
      </c>
      <c r="M47" s="11" t="e">
        <f t="shared" si="2"/>
        <v>#DIV/0!</v>
      </c>
    </row>
    <row r="48" spans="1:13" ht="15.75">
      <c r="A48" s="77"/>
      <c r="B48" s="77"/>
      <c r="C48" s="32" t="s">
        <v>115</v>
      </c>
      <c r="D48" s="15" t="s">
        <v>31</v>
      </c>
      <c r="E48" s="11">
        <v>3280.3</v>
      </c>
      <c r="F48" s="11">
        <v>10982.5</v>
      </c>
      <c r="G48" s="11">
        <v>3660.8</v>
      </c>
      <c r="H48" s="11">
        <v>2996.4</v>
      </c>
      <c r="I48" s="11">
        <f t="shared" si="0"/>
        <v>-664.4000000000001</v>
      </c>
      <c r="J48" s="11">
        <f t="shared" si="3"/>
        <v>81.85096153846155</v>
      </c>
      <c r="K48" s="11">
        <f t="shared" si="4"/>
        <v>27.283405417709993</v>
      </c>
      <c r="L48" s="11">
        <f t="shared" si="1"/>
        <v>-283.9000000000001</v>
      </c>
      <c r="M48" s="11">
        <f t="shared" si="2"/>
        <v>91.34530378319056</v>
      </c>
    </row>
    <row r="49" spans="1:13" ht="15" customHeight="1">
      <c r="A49" s="77"/>
      <c r="B49" s="77"/>
      <c r="C49" s="32" t="s">
        <v>119</v>
      </c>
      <c r="D49" s="15" t="s">
        <v>120</v>
      </c>
      <c r="E49" s="11"/>
      <c r="F49" s="11">
        <v>13323.4</v>
      </c>
      <c r="G49" s="11">
        <v>2356</v>
      </c>
      <c r="H49" s="11">
        <v>2356</v>
      </c>
      <c r="I49" s="11">
        <f t="shared" si="0"/>
        <v>0</v>
      </c>
      <c r="J49" s="11">
        <f t="shared" si="3"/>
        <v>100</v>
      </c>
      <c r="K49" s="11">
        <f t="shared" si="4"/>
        <v>17.68317396460363</v>
      </c>
      <c r="L49" s="11">
        <f t="shared" si="1"/>
        <v>2356</v>
      </c>
      <c r="M49" s="11"/>
    </row>
    <row r="50" spans="1:13" s="1" customFormat="1" ht="15.75">
      <c r="A50" s="77"/>
      <c r="B50" s="77"/>
      <c r="C50" s="35"/>
      <c r="D50" s="24" t="s">
        <v>85</v>
      </c>
      <c r="E50" s="3">
        <f>SUM(E42:E48)</f>
        <v>3796.1000000000004</v>
      </c>
      <c r="F50" s="3">
        <f>SUM(F42:F49)</f>
        <v>24498</v>
      </c>
      <c r="G50" s="3">
        <f>SUM(G42:G49)</f>
        <v>6098.1</v>
      </c>
      <c r="H50" s="3">
        <f>SUM(H42:H49)</f>
        <v>5585.4</v>
      </c>
      <c r="I50" s="3">
        <f t="shared" si="0"/>
        <v>-512.7000000000007</v>
      </c>
      <c r="J50" s="3">
        <f t="shared" si="3"/>
        <v>91.59246322625079</v>
      </c>
      <c r="K50" s="3">
        <f t="shared" si="4"/>
        <v>22.79941219691403</v>
      </c>
      <c r="L50" s="3">
        <f t="shared" si="1"/>
        <v>1789.2999999999993</v>
      </c>
      <c r="M50" s="3">
        <f t="shared" si="2"/>
        <v>147.135217723453</v>
      </c>
    </row>
    <row r="51" spans="1:13" ht="15.75">
      <c r="A51" s="77"/>
      <c r="B51" s="77"/>
      <c r="C51" s="32" t="s">
        <v>101</v>
      </c>
      <c r="D51" s="15" t="s">
        <v>93</v>
      </c>
      <c r="E51" s="11">
        <v>7606.4</v>
      </c>
      <c r="F51" s="11">
        <v>8185.6</v>
      </c>
      <c r="G51" s="11">
        <v>4220.6</v>
      </c>
      <c r="H51" s="11">
        <v>4648.1</v>
      </c>
      <c r="I51" s="11">
        <f t="shared" si="0"/>
        <v>427.5</v>
      </c>
      <c r="J51" s="11">
        <f t="shared" si="3"/>
        <v>110.12889162678292</v>
      </c>
      <c r="K51" s="11">
        <f t="shared" si="4"/>
        <v>56.783864347146206</v>
      </c>
      <c r="L51" s="11">
        <f t="shared" si="1"/>
        <v>-2958.2999999999993</v>
      </c>
      <c r="M51" s="11">
        <f t="shared" si="2"/>
        <v>61.10775136726968</v>
      </c>
    </row>
    <row r="52" spans="1:13" ht="15.75">
      <c r="A52" s="77"/>
      <c r="B52" s="77"/>
      <c r="C52" s="32" t="s">
        <v>4</v>
      </c>
      <c r="D52" s="15" t="s">
        <v>5</v>
      </c>
      <c r="E52" s="11">
        <v>16103</v>
      </c>
      <c r="F52" s="11">
        <v>18782.2</v>
      </c>
      <c r="G52" s="11">
        <v>8381.3</v>
      </c>
      <c r="H52" s="11">
        <v>4258.3</v>
      </c>
      <c r="I52" s="11">
        <f t="shared" si="0"/>
        <v>-4122.999999999999</v>
      </c>
      <c r="J52" s="11">
        <f t="shared" si="3"/>
        <v>50.807154021452526</v>
      </c>
      <c r="K52" s="11">
        <f t="shared" si="4"/>
        <v>22.67199795551107</v>
      </c>
      <c r="L52" s="11">
        <f t="shared" si="1"/>
        <v>-11844.7</v>
      </c>
      <c r="M52" s="11">
        <f t="shared" si="2"/>
        <v>26.444140843321122</v>
      </c>
    </row>
    <row r="53" spans="1:13" s="1" customFormat="1" ht="15.75">
      <c r="A53" s="77"/>
      <c r="B53" s="77"/>
      <c r="C53" s="35"/>
      <c r="D53" s="24" t="s">
        <v>7</v>
      </c>
      <c r="E53" s="3">
        <f>SUM(E51:E52)</f>
        <v>23709.4</v>
      </c>
      <c r="F53" s="3">
        <f>SUM(F51:F52)</f>
        <v>26967.800000000003</v>
      </c>
      <c r="G53" s="3">
        <f>SUM(G51:G52)</f>
        <v>12601.9</v>
      </c>
      <c r="H53" s="3">
        <f>SUM(H51:H52)</f>
        <v>8906.400000000001</v>
      </c>
      <c r="I53" s="3">
        <f t="shared" si="0"/>
        <v>-3695.499999999998</v>
      </c>
      <c r="J53" s="3">
        <f t="shared" si="3"/>
        <v>70.67505693585889</v>
      </c>
      <c r="K53" s="3">
        <f t="shared" si="4"/>
        <v>33.02605329318669</v>
      </c>
      <c r="L53" s="3">
        <f t="shared" si="1"/>
        <v>-14803</v>
      </c>
      <c r="M53" s="3">
        <f t="shared" si="2"/>
        <v>37.56484769753769</v>
      </c>
    </row>
    <row r="54" spans="1:13" s="1" customFormat="1" ht="15.75">
      <c r="A54" s="78"/>
      <c r="B54" s="78"/>
      <c r="C54" s="35"/>
      <c r="D54" s="24" t="s">
        <v>11</v>
      </c>
      <c r="E54" s="3">
        <f>E53+E50</f>
        <v>27505.5</v>
      </c>
      <c r="F54" s="3">
        <f>F53+F50</f>
        <v>51465.8</v>
      </c>
      <c r="G54" s="3">
        <f>G53+G50</f>
        <v>18700</v>
      </c>
      <c r="H54" s="3">
        <f>H53+H50</f>
        <v>14491.800000000001</v>
      </c>
      <c r="I54" s="3">
        <f t="shared" si="0"/>
        <v>-4208.199999999999</v>
      </c>
      <c r="J54" s="3">
        <f t="shared" si="3"/>
        <v>77.49625668449198</v>
      </c>
      <c r="K54" s="3">
        <f t="shared" si="4"/>
        <v>28.15811665222342</v>
      </c>
      <c r="L54" s="3">
        <f t="shared" si="1"/>
        <v>-13013.699999999999</v>
      </c>
      <c r="M54" s="3">
        <f t="shared" si="2"/>
        <v>52.68691716202214</v>
      </c>
    </row>
    <row r="55" spans="1:13" s="1" customFormat="1" ht="31.5">
      <c r="A55" s="76" t="s">
        <v>51</v>
      </c>
      <c r="B55" s="76" t="s">
        <v>65</v>
      </c>
      <c r="C55" s="32" t="s">
        <v>96</v>
      </c>
      <c r="D55" s="15" t="s">
        <v>95</v>
      </c>
      <c r="E55" s="11">
        <v>72.8</v>
      </c>
      <c r="F55" s="3"/>
      <c r="G55" s="3"/>
      <c r="H55" s="11">
        <v>30.5</v>
      </c>
      <c r="I55" s="11">
        <f t="shared" si="0"/>
        <v>30.5</v>
      </c>
      <c r="J55" s="11"/>
      <c r="K55" s="11"/>
      <c r="L55" s="11">
        <f t="shared" si="1"/>
        <v>-42.3</v>
      </c>
      <c r="M55" s="11">
        <f t="shared" si="2"/>
        <v>41.895604395604394</v>
      </c>
    </row>
    <row r="56" spans="1:13" ht="15.75" hidden="1">
      <c r="A56" s="77"/>
      <c r="B56" s="77"/>
      <c r="C56" s="32" t="s">
        <v>4</v>
      </c>
      <c r="D56" s="15" t="s">
        <v>5</v>
      </c>
      <c r="E56" s="11"/>
      <c r="F56" s="11"/>
      <c r="G56" s="11"/>
      <c r="H56" s="11"/>
      <c r="I56" s="11">
        <f t="shared" si="0"/>
        <v>0</v>
      </c>
      <c r="J56" s="11"/>
      <c r="K56" s="11"/>
      <c r="L56" s="11">
        <f t="shared" si="1"/>
        <v>0</v>
      </c>
      <c r="M56" s="11" t="e">
        <f t="shared" si="2"/>
        <v>#DIV/0!</v>
      </c>
    </row>
    <row r="57" spans="1:13" ht="15.75" hidden="1">
      <c r="A57" s="77"/>
      <c r="B57" s="77"/>
      <c r="C57" s="32" t="s">
        <v>114</v>
      </c>
      <c r="D57" s="15" t="s">
        <v>6</v>
      </c>
      <c r="E57" s="11"/>
      <c r="F57" s="11"/>
      <c r="G57" s="11"/>
      <c r="H57" s="11"/>
      <c r="I57" s="11">
        <f t="shared" si="0"/>
        <v>0</v>
      </c>
      <c r="J57" s="11"/>
      <c r="K57" s="11"/>
      <c r="L57" s="11">
        <f t="shared" si="1"/>
        <v>0</v>
      </c>
      <c r="M57" s="11" t="e">
        <f t="shared" si="2"/>
        <v>#DIV/0!</v>
      </c>
    </row>
    <row r="58" spans="1:13" ht="15.75">
      <c r="A58" s="77"/>
      <c r="B58" s="77"/>
      <c r="C58" s="32" t="s">
        <v>115</v>
      </c>
      <c r="D58" s="15" t="s">
        <v>31</v>
      </c>
      <c r="E58" s="11">
        <v>437.4</v>
      </c>
      <c r="F58" s="11"/>
      <c r="G58" s="11"/>
      <c r="H58" s="11"/>
      <c r="I58" s="11">
        <f t="shared" si="0"/>
        <v>0</v>
      </c>
      <c r="J58" s="11"/>
      <c r="K58" s="11"/>
      <c r="L58" s="11">
        <f t="shared" si="1"/>
        <v>-437.4</v>
      </c>
      <c r="M58" s="11">
        <f t="shared" si="2"/>
        <v>0</v>
      </c>
    </row>
    <row r="59" spans="1:13" ht="31.5">
      <c r="A59" s="77"/>
      <c r="B59" s="77"/>
      <c r="C59" s="32" t="s">
        <v>117</v>
      </c>
      <c r="D59" s="16" t="s">
        <v>118</v>
      </c>
      <c r="E59" s="11">
        <v>2793.6</v>
      </c>
      <c r="F59" s="11">
        <v>412.7</v>
      </c>
      <c r="G59" s="11">
        <v>412.7</v>
      </c>
      <c r="H59" s="11">
        <v>412.7</v>
      </c>
      <c r="I59" s="11">
        <f t="shared" si="0"/>
        <v>0</v>
      </c>
      <c r="J59" s="11">
        <f t="shared" si="3"/>
        <v>100</v>
      </c>
      <c r="K59" s="11">
        <f t="shared" si="4"/>
        <v>100</v>
      </c>
      <c r="L59" s="11">
        <f t="shared" si="1"/>
        <v>-2380.9</v>
      </c>
      <c r="M59" s="11">
        <f t="shared" si="2"/>
        <v>14.773052691867125</v>
      </c>
    </row>
    <row r="60" spans="1:13" ht="31.5" hidden="1">
      <c r="A60" s="77"/>
      <c r="B60" s="77"/>
      <c r="C60" s="32" t="s">
        <v>119</v>
      </c>
      <c r="D60" s="15" t="s">
        <v>120</v>
      </c>
      <c r="E60" s="11"/>
      <c r="F60" s="11"/>
      <c r="G60" s="11"/>
      <c r="H60" s="11"/>
      <c r="I60" s="11">
        <f t="shared" si="0"/>
        <v>0</v>
      </c>
      <c r="J60" s="11" t="e">
        <f t="shared" si="3"/>
        <v>#DIV/0!</v>
      </c>
      <c r="K60" s="11" t="e">
        <f t="shared" si="4"/>
        <v>#DIV/0!</v>
      </c>
      <c r="L60" s="11">
        <f t="shared" si="1"/>
        <v>0</v>
      </c>
      <c r="M60" s="11" t="e">
        <f t="shared" si="2"/>
        <v>#DIV/0!</v>
      </c>
    </row>
    <row r="61" spans="1:13" ht="15.75" hidden="1">
      <c r="A61" s="77"/>
      <c r="B61" s="77"/>
      <c r="C61" s="32" t="s">
        <v>121</v>
      </c>
      <c r="D61" s="15" t="s">
        <v>9</v>
      </c>
      <c r="E61" s="11"/>
      <c r="F61" s="11"/>
      <c r="G61" s="11"/>
      <c r="H61" s="11"/>
      <c r="I61" s="11">
        <f t="shared" si="0"/>
        <v>0</v>
      </c>
      <c r="J61" s="11" t="e">
        <f t="shared" si="3"/>
        <v>#DIV/0!</v>
      </c>
      <c r="K61" s="11" t="e">
        <f t="shared" si="4"/>
        <v>#DIV/0!</v>
      </c>
      <c r="L61" s="11">
        <f t="shared" si="1"/>
        <v>0</v>
      </c>
      <c r="M61" s="11" t="e">
        <f t="shared" si="2"/>
        <v>#DIV/0!</v>
      </c>
    </row>
    <row r="62" spans="1:13" ht="63.75" customHeight="1">
      <c r="A62" s="77"/>
      <c r="B62" s="77"/>
      <c r="C62" s="32" t="s">
        <v>99</v>
      </c>
      <c r="D62" s="52" t="s">
        <v>123</v>
      </c>
      <c r="E62" s="11">
        <v>170.4</v>
      </c>
      <c r="F62" s="11"/>
      <c r="G62" s="11"/>
      <c r="H62" s="11">
        <v>1889.8</v>
      </c>
      <c r="I62" s="11">
        <f t="shared" si="0"/>
        <v>1889.8</v>
      </c>
      <c r="J62" s="11"/>
      <c r="K62" s="11"/>
      <c r="L62" s="11">
        <f t="shared" si="1"/>
        <v>1719.3999999999999</v>
      </c>
      <c r="M62" s="11">
        <f t="shared" si="2"/>
        <v>1109.037558685446</v>
      </c>
    </row>
    <row r="63" spans="1:13" ht="31.5">
      <c r="A63" s="77"/>
      <c r="B63" s="77"/>
      <c r="C63" s="32" t="s">
        <v>100</v>
      </c>
      <c r="D63" s="15" t="s">
        <v>122</v>
      </c>
      <c r="E63" s="11">
        <v>-34.1</v>
      </c>
      <c r="F63" s="11"/>
      <c r="G63" s="11"/>
      <c r="H63" s="11">
        <v>-2.3</v>
      </c>
      <c r="I63" s="11">
        <f t="shared" si="0"/>
        <v>-2.3</v>
      </c>
      <c r="J63" s="11"/>
      <c r="K63" s="11"/>
      <c r="L63" s="11">
        <f t="shared" si="1"/>
        <v>31.8</v>
      </c>
      <c r="M63" s="11">
        <f t="shared" si="2"/>
        <v>6.744868035190615</v>
      </c>
    </row>
    <row r="64" spans="1:13" s="1" customFormat="1" ht="15.75">
      <c r="A64" s="77"/>
      <c r="B64" s="77"/>
      <c r="C64" s="35"/>
      <c r="D64" s="24" t="s">
        <v>85</v>
      </c>
      <c r="E64" s="3">
        <f>SUM(E55:E63)</f>
        <v>3440.1</v>
      </c>
      <c r="F64" s="3">
        <f>SUM(F55:F63)</f>
        <v>412.7</v>
      </c>
      <c r="G64" s="3">
        <f>SUM(G55:G63)</f>
        <v>412.7</v>
      </c>
      <c r="H64" s="3">
        <f>SUM(H55:H63)</f>
        <v>2330.7</v>
      </c>
      <c r="I64" s="3">
        <f t="shared" si="0"/>
        <v>1917.9999999999998</v>
      </c>
      <c r="J64" s="3">
        <f t="shared" si="3"/>
        <v>564.7443663678216</v>
      </c>
      <c r="K64" s="3">
        <f t="shared" si="4"/>
        <v>564.7443663678216</v>
      </c>
      <c r="L64" s="3">
        <f t="shared" si="1"/>
        <v>-1109.4</v>
      </c>
      <c r="M64" s="3">
        <f t="shared" si="2"/>
        <v>67.75093747274788</v>
      </c>
    </row>
    <row r="65" spans="1:13" ht="15.75">
      <c r="A65" s="77"/>
      <c r="B65" s="77"/>
      <c r="C65" s="32" t="s">
        <v>4</v>
      </c>
      <c r="D65" s="15" t="s">
        <v>5</v>
      </c>
      <c r="E65" s="11">
        <v>855</v>
      </c>
      <c r="F65" s="11"/>
      <c r="G65" s="11"/>
      <c r="H65" s="11"/>
      <c r="I65" s="11">
        <f t="shared" si="0"/>
        <v>0</v>
      </c>
      <c r="J65" s="11"/>
      <c r="K65" s="11"/>
      <c r="L65" s="11">
        <f t="shared" si="1"/>
        <v>-855</v>
      </c>
      <c r="M65" s="11">
        <f t="shared" si="2"/>
        <v>0</v>
      </c>
    </row>
    <row r="66" spans="1:13" s="1" customFormat="1" ht="15.75">
      <c r="A66" s="77"/>
      <c r="B66" s="77"/>
      <c r="C66" s="38"/>
      <c r="D66" s="24" t="s">
        <v>7</v>
      </c>
      <c r="E66" s="3">
        <f>SUM(E65)</f>
        <v>855</v>
      </c>
      <c r="F66" s="3">
        <f>SUM(F65)</f>
        <v>0</v>
      </c>
      <c r="G66" s="3">
        <f>SUM(G65)</f>
        <v>0</v>
      </c>
      <c r="H66" s="3">
        <f>SUM(H65)</f>
        <v>0</v>
      </c>
      <c r="I66" s="3">
        <f t="shared" si="0"/>
        <v>0</v>
      </c>
      <c r="J66" s="3"/>
      <c r="K66" s="3"/>
      <c r="L66" s="3">
        <f t="shared" si="1"/>
        <v>-855</v>
      </c>
      <c r="M66" s="3">
        <f t="shared" si="2"/>
        <v>0</v>
      </c>
    </row>
    <row r="67" spans="1:13" s="1" customFormat="1" ht="15.75">
      <c r="A67" s="78"/>
      <c r="B67" s="78"/>
      <c r="C67" s="35"/>
      <c r="D67" s="24" t="s">
        <v>11</v>
      </c>
      <c r="E67" s="3">
        <f>E64+E66</f>
        <v>4295.1</v>
      </c>
      <c r="F67" s="3">
        <f>F64+F66</f>
        <v>412.7</v>
      </c>
      <c r="G67" s="3">
        <f>G64+G66</f>
        <v>412.7</v>
      </c>
      <c r="H67" s="3">
        <f>H64+H66</f>
        <v>2330.7</v>
      </c>
      <c r="I67" s="3">
        <f t="shared" si="0"/>
        <v>1917.9999999999998</v>
      </c>
      <c r="J67" s="3">
        <f t="shared" si="3"/>
        <v>564.7443663678216</v>
      </c>
      <c r="K67" s="3">
        <f t="shared" si="4"/>
        <v>564.7443663678216</v>
      </c>
      <c r="L67" s="3">
        <f t="shared" si="1"/>
        <v>-1964.4000000000005</v>
      </c>
      <c r="M67" s="3">
        <f t="shared" si="2"/>
        <v>54.264161486344896</v>
      </c>
    </row>
    <row r="68" spans="1:13" ht="94.5" hidden="1">
      <c r="A68" s="76" t="s">
        <v>13</v>
      </c>
      <c r="B68" s="76" t="s">
        <v>66</v>
      </c>
      <c r="C68" s="34" t="s">
        <v>112</v>
      </c>
      <c r="D68" s="11" t="s">
        <v>91</v>
      </c>
      <c r="E68" s="60"/>
      <c r="F68" s="60"/>
      <c r="G68" s="60"/>
      <c r="H68" s="60"/>
      <c r="I68" s="60">
        <f t="shared" si="0"/>
        <v>0</v>
      </c>
      <c r="J68" s="60" t="e">
        <f t="shared" si="3"/>
        <v>#DIV/0!</v>
      </c>
      <c r="K68" s="60" t="e">
        <f t="shared" si="4"/>
        <v>#DIV/0!</v>
      </c>
      <c r="L68" s="60">
        <f t="shared" si="1"/>
        <v>0</v>
      </c>
      <c r="M68" s="60" t="e">
        <f t="shared" si="2"/>
        <v>#DIV/0!</v>
      </c>
    </row>
    <row r="69" spans="1:13" ht="94.5" hidden="1">
      <c r="A69" s="77"/>
      <c r="B69" s="77"/>
      <c r="C69" s="34" t="s">
        <v>112</v>
      </c>
      <c r="D69" s="11" t="s">
        <v>91</v>
      </c>
      <c r="E69" s="60"/>
      <c r="F69" s="60"/>
      <c r="G69" s="60"/>
      <c r="H69" s="61"/>
      <c r="I69" s="61">
        <f t="shared" si="0"/>
        <v>0</v>
      </c>
      <c r="J69" s="61" t="e">
        <f t="shared" si="3"/>
        <v>#DIV/0!</v>
      </c>
      <c r="K69" s="61" t="e">
        <f t="shared" si="4"/>
        <v>#DIV/0!</v>
      </c>
      <c r="L69" s="61">
        <f t="shared" si="1"/>
        <v>0</v>
      </c>
      <c r="M69" s="61" t="e">
        <f t="shared" si="2"/>
        <v>#DIV/0!</v>
      </c>
    </row>
    <row r="70" spans="1:13" ht="31.5">
      <c r="A70" s="77"/>
      <c r="B70" s="77"/>
      <c r="C70" s="32" t="s">
        <v>96</v>
      </c>
      <c r="D70" s="15" t="s">
        <v>95</v>
      </c>
      <c r="E70" s="60">
        <v>1635.9</v>
      </c>
      <c r="F70" s="60"/>
      <c r="G70" s="60"/>
      <c r="H70" s="61">
        <v>578.5</v>
      </c>
      <c r="I70" s="61">
        <f t="shared" si="0"/>
        <v>578.5</v>
      </c>
      <c r="J70" s="61"/>
      <c r="K70" s="61"/>
      <c r="L70" s="61">
        <f t="shared" si="1"/>
        <v>-1057.4</v>
      </c>
      <c r="M70" s="61">
        <f t="shared" si="2"/>
        <v>35.36279723699492</v>
      </c>
    </row>
    <row r="71" spans="1:13" ht="15.75">
      <c r="A71" s="77"/>
      <c r="B71" s="77"/>
      <c r="C71" s="32" t="s">
        <v>97</v>
      </c>
      <c r="D71" s="15" t="s">
        <v>98</v>
      </c>
      <c r="E71" s="60"/>
      <c r="F71" s="60"/>
      <c r="G71" s="60"/>
      <c r="H71" s="60">
        <v>17.8</v>
      </c>
      <c r="I71" s="60">
        <f t="shared" si="0"/>
        <v>17.8</v>
      </c>
      <c r="J71" s="60"/>
      <c r="K71" s="60"/>
      <c r="L71" s="60">
        <f t="shared" si="1"/>
        <v>17.8</v>
      </c>
      <c r="M71" s="60"/>
    </row>
    <row r="72" spans="1:13" ht="15.75">
      <c r="A72" s="77"/>
      <c r="B72" s="77"/>
      <c r="C72" s="32" t="s">
        <v>4</v>
      </c>
      <c r="D72" s="15" t="s">
        <v>5</v>
      </c>
      <c r="E72" s="60"/>
      <c r="F72" s="60"/>
      <c r="G72" s="60"/>
      <c r="H72" s="60">
        <v>31.2</v>
      </c>
      <c r="I72" s="60">
        <f aca="true" t="shared" si="5" ref="I72:I135">H72-G72</f>
        <v>31.2</v>
      </c>
      <c r="J72" s="60"/>
      <c r="K72" s="60"/>
      <c r="L72" s="60">
        <f aca="true" t="shared" si="6" ref="L72:L135">H72-E72</f>
        <v>31.2</v>
      </c>
      <c r="M72" s="60"/>
    </row>
    <row r="73" spans="1:13" ht="15.75">
      <c r="A73" s="77"/>
      <c r="B73" s="77"/>
      <c r="C73" s="32" t="s">
        <v>114</v>
      </c>
      <c r="D73" s="15" t="s">
        <v>6</v>
      </c>
      <c r="E73" s="60"/>
      <c r="F73" s="60"/>
      <c r="G73" s="60"/>
      <c r="H73" s="61">
        <v>-2.1</v>
      </c>
      <c r="I73" s="61">
        <f t="shared" si="5"/>
        <v>-2.1</v>
      </c>
      <c r="J73" s="61"/>
      <c r="K73" s="61"/>
      <c r="L73" s="61">
        <f t="shared" si="6"/>
        <v>-2.1</v>
      </c>
      <c r="M73" s="61"/>
    </row>
    <row r="74" spans="1:13" ht="15.75" hidden="1">
      <c r="A74" s="77"/>
      <c r="B74" s="77"/>
      <c r="C74" s="32" t="s">
        <v>115</v>
      </c>
      <c r="D74" s="15" t="s">
        <v>31</v>
      </c>
      <c r="E74" s="60"/>
      <c r="F74" s="60"/>
      <c r="G74" s="60"/>
      <c r="H74" s="60"/>
      <c r="I74" s="60">
        <f t="shared" si="5"/>
        <v>0</v>
      </c>
      <c r="J74" s="60" t="e">
        <f aca="true" t="shared" si="7" ref="J74:J135">H74/G74*100</f>
        <v>#DIV/0!</v>
      </c>
      <c r="K74" s="60" t="e">
        <f aca="true" t="shared" si="8" ref="K74:K135">H74/F74*100</f>
        <v>#DIV/0!</v>
      </c>
      <c r="L74" s="60">
        <f t="shared" si="6"/>
        <v>0</v>
      </c>
      <c r="M74" s="60" t="e">
        <f aca="true" t="shared" si="9" ref="M74:M135">H74/E74*100</f>
        <v>#DIV/0!</v>
      </c>
    </row>
    <row r="75" spans="1:13" ht="31.5">
      <c r="A75" s="77"/>
      <c r="B75" s="77"/>
      <c r="C75" s="32" t="s">
        <v>117</v>
      </c>
      <c r="D75" s="16" t="s">
        <v>118</v>
      </c>
      <c r="E75" s="61">
        <v>29551.3</v>
      </c>
      <c r="F75" s="61">
        <v>71451.5</v>
      </c>
      <c r="G75" s="61">
        <v>31598</v>
      </c>
      <c r="H75" s="60">
        <v>31598</v>
      </c>
      <c r="I75" s="60">
        <f t="shared" si="5"/>
        <v>0</v>
      </c>
      <c r="J75" s="60">
        <f t="shared" si="7"/>
        <v>100</v>
      </c>
      <c r="K75" s="60">
        <f t="shared" si="8"/>
        <v>44.2230044155826</v>
      </c>
      <c r="L75" s="60">
        <f t="shared" si="6"/>
        <v>2046.7000000000007</v>
      </c>
      <c r="M75" s="60">
        <f t="shared" si="9"/>
        <v>106.92592204065473</v>
      </c>
    </row>
    <row r="76" spans="1:13" ht="19.5" customHeight="1">
      <c r="A76" s="77"/>
      <c r="B76" s="77"/>
      <c r="C76" s="32" t="s">
        <v>119</v>
      </c>
      <c r="D76" s="15" t="s">
        <v>120</v>
      </c>
      <c r="E76" s="61">
        <v>2244339.7</v>
      </c>
      <c r="F76" s="61">
        <v>7498185.3</v>
      </c>
      <c r="G76" s="61">
        <v>2862336.8</v>
      </c>
      <c r="H76" s="60">
        <v>2862336.8</v>
      </c>
      <c r="I76" s="60">
        <f t="shared" si="5"/>
        <v>0</v>
      </c>
      <c r="J76" s="60">
        <f t="shared" si="7"/>
        <v>100</v>
      </c>
      <c r="K76" s="60">
        <f t="shared" si="8"/>
        <v>38.17372718169555</v>
      </c>
      <c r="L76" s="60">
        <f t="shared" si="6"/>
        <v>617997.0999999996</v>
      </c>
      <c r="M76" s="60">
        <f t="shared" si="9"/>
        <v>127.53580930729869</v>
      </c>
    </row>
    <row r="77" spans="1:13" ht="15.75" hidden="1">
      <c r="A77" s="77"/>
      <c r="B77" s="77"/>
      <c r="C77" s="32" t="s">
        <v>121</v>
      </c>
      <c r="D77" s="15" t="s">
        <v>9</v>
      </c>
      <c r="E77" s="61"/>
      <c r="F77" s="61"/>
      <c r="G77" s="61"/>
      <c r="H77" s="60"/>
      <c r="I77" s="60">
        <f t="shared" si="5"/>
        <v>0</v>
      </c>
      <c r="J77" s="60" t="e">
        <f t="shared" si="7"/>
        <v>#DIV/0!</v>
      </c>
      <c r="K77" s="60" t="e">
        <f t="shared" si="8"/>
        <v>#DIV/0!</v>
      </c>
      <c r="L77" s="60">
        <f t="shared" si="6"/>
        <v>0</v>
      </c>
      <c r="M77" s="60" t="e">
        <f t="shared" si="9"/>
        <v>#DIV/0!</v>
      </c>
    </row>
    <row r="78" spans="1:13" ht="62.25" customHeight="1">
      <c r="A78" s="77"/>
      <c r="B78" s="77"/>
      <c r="C78" s="32" t="s">
        <v>99</v>
      </c>
      <c r="D78" s="52" t="s">
        <v>123</v>
      </c>
      <c r="E78" s="60">
        <f>178.4+772.9</f>
        <v>951.3</v>
      </c>
      <c r="F78" s="60"/>
      <c r="G78" s="60"/>
      <c r="H78" s="61">
        <v>873.3</v>
      </c>
      <c r="I78" s="61">
        <f t="shared" si="5"/>
        <v>873.3</v>
      </c>
      <c r="J78" s="61"/>
      <c r="K78" s="61"/>
      <c r="L78" s="61">
        <f t="shared" si="6"/>
        <v>-78</v>
      </c>
      <c r="M78" s="61">
        <f t="shared" si="9"/>
        <v>91.80069378744875</v>
      </c>
    </row>
    <row r="79" spans="1:13" ht="31.5">
      <c r="A79" s="77"/>
      <c r="B79" s="77"/>
      <c r="C79" s="32" t="s">
        <v>100</v>
      </c>
      <c r="D79" s="15" t="s">
        <v>122</v>
      </c>
      <c r="E79" s="60">
        <v>-3985.5</v>
      </c>
      <c r="F79" s="60"/>
      <c r="G79" s="60"/>
      <c r="H79" s="61">
        <v>-45380.3</v>
      </c>
      <c r="I79" s="61">
        <f t="shared" si="5"/>
        <v>-45380.3</v>
      </c>
      <c r="J79" s="61"/>
      <c r="K79" s="61"/>
      <c r="L79" s="61">
        <f t="shared" si="6"/>
        <v>-41394.8</v>
      </c>
      <c r="M79" s="61">
        <f t="shared" si="9"/>
        <v>1138.635052063731</v>
      </c>
    </row>
    <row r="80" spans="1:13" s="1" customFormat="1" ht="15.75">
      <c r="A80" s="78"/>
      <c r="B80" s="78"/>
      <c r="C80" s="35"/>
      <c r="D80" s="24" t="s">
        <v>11</v>
      </c>
      <c r="E80" s="3">
        <f>SUM(E68:E79)</f>
        <v>2272492.7</v>
      </c>
      <c r="F80" s="3">
        <f>SUM(F68:F79)</f>
        <v>7569636.8</v>
      </c>
      <c r="G80" s="3">
        <f>SUM(G68:G79)</f>
        <v>2893934.8</v>
      </c>
      <c r="H80" s="3">
        <f>SUM(H68:H79)</f>
        <v>2850053.1999999997</v>
      </c>
      <c r="I80" s="3">
        <f t="shared" si="5"/>
        <v>-43881.60000000009</v>
      </c>
      <c r="J80" s="3">
        <f t="shared" si="7"/>
        <v>98.48367005365843</v>
      </c>
      <c r="K80" s="3">
        <f t="shared" si="8"/>
        <v>37.65112217801519</v>
      </c>
      <c r="L80" s="3">
        <f t="shared" si="6"/>
        <v>577560.4999999995</v>
      </c>
      <c r="M80" s="3">
        <f t="shared" si="9"/>
        <v>125.41528516241216</v>
      </c>
    </row>
    <row r="81" spans="1:13" s="1" customFormat="1" ht="31.5">
      <c r="A81" s="100" t="s">
        <v>14</v>
      </c>
      <c r="B81" s="76" t="s">
        <v>67</v>
      </c>
      <c r="C81" s="32" t="s">
        <v>96</v>
      </c>
      <c r="D81" s="15" t="s">
        <v>95</v>
      </c>
      <c r="E81" s="11">
        <v>99</v>
      </c>
      <c r="F81" s="3"/>
      <c r="G81" s="3"/>
      <c r="H81" s="11">
        <v>182.8</v>
      </c>
      <c r="I81" s="11">
        <f t="shared" si="5"/>
        <v>182.8</v>
      </c>
      <c r="J81" s="11"/>
      <c r="K81" s="11"/>
      <c r="L81" s="11">
        <f t="shared" si="6"/>
        <v>83.80000000000001</v>
      </c>
      <c r="M81" s="11">
        <f t="shared" si="9"/>
        <v>184.64646464646466</v>
      </c>
    </row>
    <row r="82" spans="1:13" ht="15.75">
      <c r="A82" s="101"/>
      <c r="B82" s="77"/>
      <c r="C82" s="32" t="s">
        <v>4</v>
      </c>
      <c r="D82" s="15" t="s">
        <v>5</v>
      </c>
      <c r="E82" s="11">
        <v>691.6</v>
      </c>
      <c r="F82" s="11">
        <v>404.7</v>
      </c>
      <c r="G82" s="11">
        <v>81.2</v>
      </c>
      <c r="H82" s="11">
        <v>637.9</v>
      </c>
      <c r="I82" s="11">
        <f t="shared" si="5"/>
        <v>556.6999999999999</v>
      </c>
      <c r="J82" s="11">
        <f t="shared" si="7"/>
        <v>785.5911330049261</v>
      </c>
      <c r="K82" s="11">
        <f t="shared" si="8"/>
        <v>157.62293056585125</v>
      </c>
      <c r="L82" s="11">
        <f t="shared" si="6"/>
        <v>-53.700000000000045</v>
      </c>
      <c r="M82" s="11">
        <f t="shared" si="9"/>
        <v>92.23539618276459</v>
      </c>
    </row>
    <row r="83" spans="1:13" ht="15.75" hidden="1">
      <c r="A83" s="101"/>
      <c r="B83" s="77"/>
      <c r="C83" s="32" t="s">
        <v>114</v>
      </c>
      <c r="D83" s="15" t="s">
        <v>6</v>
      </c>
      <c r="E83" s="11"/>
      <c r="F83" s="11"/>
      <c r="G83" s="11"/>
      <c r="H83" s="11"/>
      <c r="I83" s="11">
        <f t="shared" si="5"/>
        <v>0</v>
      </c>
      <c r="J83" s="11" t="e">
        <f t="shared" si="7"/>
        <v>#DIV/0!</v>
      </c>
      <c r="K83" s="11" t="e">
        <f t="shared" si="8"/>
        <v>#DIV/0!</v>
      </c>
      <c r="L83" s="11">
        <f t="shared" si="6"/>
        <v>0</v>
      </c>
      <c r="M83" s="11" t="e">
        <f t="shared" si="9"/>
        <v>#DIV/0!</v>
      </c>
    </row>
    <row r="84" spans="1:13" ht="31.5" hidden="1">
      <c r="A84" s="101"/>
      <c r="B84" s="77"/>
      <c r="C84" s="32" t="s">
        <v>117</v>
      </c>
      <c r="D84" s="16" t="s">
        <v>118</v>
      </c>
      <c r="E84" s="11"/>
      <c r="F84" s="11"/>
      <c r="G84" s="11"/>
      <c r="H84" s="11"/>
      <c r="I84" s="11">
        <f t="shared" si="5"/>
        <v>0</v>
      </c>
      <c r="J84" s="11" t="e">
        <f t="shared" si="7"/>
        <v>#DIV/0!</v>
      </c>
      <c r="K84" s="11" t="e">
        <f t="shared" si="8"/>
        <v>#DIV/0!</v>
      </c>
      <c r="L84" s="11">
        <f t="shared" si="6"/>
        <v>0</v>
      </c>
      <c r="M84" s="11" t="e">
        <f t="shared" si="9"/>
        <v>#DIV/0!</v>
      </c>
    </row>
    <row r="85" spans="1:13" ht="18" customHeight="1">
      <c r="A85" s="101"/>
      <c r="B85" s="77"/>
      <c r="C85" s="32" t="s">
        <v>119</v>
      </c>
      <c r="D85" s="15" t="s">
        <v>120</v>
      </c>
      <c r="E85" s="11">
        <v>521.4</v>
      </c>
      <c r="F85" s="11">
        <v>1666</v>
      </c>
      <c r="G85" s="11">
        <v>542</v>
      </c>
      <c r="H85" s="11">
        <v>542</v>
      </c>
      <c r="I85" s="11">
        <f t="shared" si="5"/>
        <v>0</v>
      </c>
      <c r="J85" s="11">
        <f t="shared" si="7"/>
        <v>100</v>
      </c>
      <c r="K85" s="11">
        <f t="shared" si="8"/>
        <v>32.53301320528211</v>
      </c>
      <c r="L85" s="11">
        <f t="shared" si="6"/>
        <v>20.600000000000023</v>
      </c>
      <c r="M85" s="11">
        <f t="shared" si="9"/>
        <v>103.95090141925584</v>
      </c>
    </row>
    <row r="86" spans="1:13" ht="15.75" hidden="1">
      <c r="A86" s="101"/>
      <c r="B86" s="77"/>
      <c r="C86" s="32" t="s">
        <v>121</v>
      </c>
      <c r="D86" s="15" t="s">
        <v>9</v>
      </c>
      <c r="E86" s="11"/>
      <c r="F86" s="11"/>
      <c r="G86" s="11"/>
      <c r="H86" s="11"/>
      <c r="I86" s="11">
        <f t="shared" si="5"/>
        <v>0</v>
      </c>
      <c r="J86" s="11" t="e">
        <f t="shared" si="7"/>
        <v>#DIV/0!</v>
      </c>
      <c r="K86" s="11" t="e">
        <f t="shared" si="8"/>
        <v>#DIV/0!</v>
      </c>
      <c r="L86" s="11">
        <f t="shared" si="6"/>
        <v>0</v>
      </c>
      <c r="M86" s="11" t="e">
        <f t="shared" si="9"/>
        <v>#DIV/0!</v>
      </c>
    </row>
    <row r="87" spans="1:13" ht="31.5">
      <c r="A87" s="101"/>
      <c r="B87" s="77"/>
      <c r="C87" s="32" t="s">
        <v>100</v>
      </c>
      <c r="D87" s="15" t="s">
        <v>122</v>
      </c>
      <c r="E87" s="11">
        <v>-7.2</v>
      </c>
      <c r="F87" s="11"/>
      <c r="G87" s="11"/>
      <c r="H87" s="11"/>
      <c r="I87" s="11">
        <f t="shared" si="5"/>
        <v>0</v>
      </c>
      <c r="J87" s="11"/>
      <c r="K87" s="11"/>
      <c r="L87" s="11">
        <f t="shared" si="6"/>
        <v>7.2</v>
      </c>
      <c r="M87" s="11">
        <f t="shared" si="9"/>
        <v>0</v>
      </c>
    </row>
    <row r="88" spans="1:13" s="1" customFormat="1" ht="15.75">
      <c r="A88" s="102"/>
      <c r="B88" s="78"/>
      <c r="C88" s="33"/>
      <c r="D88" s="24" t="s">
        <v>11</v>
      </c>
      <c r="E88" s="59">
        <f>SUM(E81:E87)</f>
        <v>1304.8</v>
      </c>
      <c r="F88" s="59">
        <f>SUM(F81:F87)</f>
        <v>2070.7</v>
      </c>
      <c r="G88" s="59">
        <f>SUM(G81:G87)</f>
        <v>623.2</v>
      </c>
      <c r="H88" s="59">
        <f>SUM(H81:H87)</f>
        <v>1362.7</v>
      </c>
      <c r="I88" s="59">
        <f t="shared" si="5"/>
        <v>739.5</v>
      </c>
      <c r="J88" s="59">
        <f t="shared" si="7"/>
        <v>218.66174582798456</v>
      </c>
      <c r="K88" s="59">
        <f t="shared" si="8"/>
        <v>65.80866373690057</v>
      </c>
      <c r="L88" s="59">
        <f t="shared" si="6"/>
        <v>57.90000000000009</v>
      </c>
      <c r="M88" s="59">
        <f t="shared" si="9"/>
        <v>104.43746167995096</v>
      </c>
    </row>
    <row r="89" spans="1:13" ht="31.5">
      <c r="A89" s="76" t="s">
        <v>15</v>
      </c>
      <c r="B89" s="76" t="s">
        <v>68</v>
      </c>
      <c r="C89" s="32" t="s">
        <v>96</v>
      </c>
      <c r="D89" s="15" t="s">
        <v>95</v>
      </c>
      <c r="E89" s="11">
        <v>351.3</v>
      </c>
      <c r="F89" s="11"/>
      <c r="G89" s="11"/>
      <c r="H89" s="11">
        <v>24.5</v>
      </c>
      <c r="I89" s="11">
        <f t="shared" si="5"/>
        <v>24.5</v>
      </c>
      <c r="J89" s="11"/>
      <c r="K89" s="11"/>
      <c r="L89" s="11">
        <f t="shared" si="6"/>
        <v>-326.8</v>
      </c>
      <c r="M89" s="11">
        <f t="shared" si="9"/>
        <v>6.974096214062055</v>
      </c>
    </row>
    <row r="90" spans="1:13" ht="15.75">
      <c r="A90" s="77"/>
      <c r="B90" s="77"/>
      <c r="C90" s="32" t="s">
        <v>4</v>
      </c>
      <c r="D90" s="15" t="s">
        <v>5</v>
      </c>
      <c r="E90" s="11">
        <v>1370.5</v>
      </c>
      <c r="F90" s="11">
        <v>1914.7</v>
      </c>
      <c r="G90" s="11">
        <v>490</v>
      </c>
      <c r="H90" s="11">
        <v>4158.5</v>
      </c>
      <c r="I90" s="11">
        <f t="shared" si="5"/>
        <v>3668.5</v>
      </c>
      <c r="J90" s="11">
        <f t="shared" si="7"/>
        <v>848.6734693877552</v>
      </c>
      <c r="K90" s="11">
        <f t="shared" si="8"/>
        <v>217.18807123831408</v>
      </c>
      <c r="L90" s="11">
        <f t="shared" si="6"/>
        <v>2788</v>
      </c>
      <c r="M90" s="11">
        <f t="shared" si="9"/>
        <v>303.4294053265232</v>
      </c>
    </row>
    <row r="91" spans="1:13" ht="15.75" hidden="1">
      <c r="A91" s="77"/>
      <c r="B91" s="77"/>
      <c r="C91" s="32" t="s">
        <v>114</v>
      </c>
      <c r="D91" s="15" t="s">
        <v>6</v>
      </c>
      <c r="E91" s="11"/>
      <c r="F91" s="11"/>
      <c r="G91" s="11"/>
      <c r="H91" s="11"/>
      <c r="I91" s="11">
        <f t="shared" si="5"/>
        <v>0</v>
      </c>
      <c r="J91" s="11" t="e">
        <f t="shared" si="7"/>
        <v>#DIV/0!</v>
      </c>
      <c r="K91" s="11" t="e">
        <f t="shared" si="8"/>
        <v>#DIV/0!</v>
      </c>
      <c r="L91" s="11">
        <f t="shared" si="6"/>
        <v>0</v>
      </c>
      <c r="M91" s="11" t="e">
        <f t="shared" si="9"/>
        <v>#DIV/0!</v>
      </c>
    </row>
    <row r="92" spans="1:13" ht="15.75" hidden="1">
      <c r="A92" s="77"/>
      <c r="B92" s="77"/>
      <c r="C92" s="32" t="s">
        <v>115</v>
      </c>
      <c r="D92" s="15" t="s">
        <v>31</v>
      </c>
      <c r="E92" s="11"/>
      <c r="F92" s="11"/>
      <c r="G92" s="11"/>
      <c r="H92" s="11"/>
      <c r="I92" s="11">
        <f t="shared" si="5"/>
        <v>0</v>
      </c>
      <c r="J92" s="11" t="e">
        <f t="shared" si="7"/>
        <v>#DIV/0!</v>
      </c>
      <c r="K92" s="11" t="e">
        <f t="shared" si="8"/>
        <v>#DIV/0!</v>
      </c>
      <c r="L92" s="11">
        <f t="shared" si="6"/>
        <v>0</v>
      </c>
      <c r="M92" s="11" t="e">
        <f t="shared" si="9"/>
        <v>#DIV/0!</v>
      </c>
    </row>
    <row r="93" spans="1:13" ht="31.5" hidden="1">
      <c r="A93" s="77"/>
      <c r="B93" s="77"/>
      <c r="C93" s="32" t="s">
        <v>117</v>
      </c>
      <c r="D93" s="16" t="s">
        <v>118</v>
      </c>
      <c r="E93" s="11"/>
      <c r="F93" s="11"/>
      <c r="G93" s="11"/>
      <c r="H93" s="11"/>
      <c r="I93" s="11">
        <f t="shared" si="5"/>
        <v>0</v>
      </c>
      <c r="J93" s="11" t="e">
        <f t="shared" si="7"/>
        <v>#DIV/0!</v>
      </c>
      <c r="K93" s="11" t="e">
        <f t="shared" si="8"/>
        <v>#DIV/0!</v>
      </c>
      <c r="L93" s="11">
        <f t="shared" si="6"/>
        <v>0</v>
      </c>
      <c r="M93" s="11" t="e">
        <f t="shared" si="9"/>
        <v>#DIV/0!</v>
      </c>
    </row>
    <row r="94" spans="1:13" ht="16.5" customHeight="1">
      <c r="A94" s="77"/>
      <c r="B94" s="77"/>
      <c r="C94" s="32" t="s">
        <v>119</v>
      </c>
      <c r="D94" s="15" t="s">
        <v>120</v>
      </c>
      <c r="E94" s="11">
        <v>1595.2</v>
      </c>
      <c r="F94" s="11">
        <v>4611.3</v>
      </c>
      <c r="G94" s="11">
        <v>1500.3</v>
      </c>
      <c r="H94" s="11">
        <v>1500.3</v>
      </c>
      <c r="I94" s="11">
        <f t="shared" si="5"/>
        <v>0</v>
      </c>
      <c r="J94" s="11">
        <f t="shared" si="7"/>
        <v>100</v>
      </c>
      <c r="K94" s="11">
        <f t="shared" si="8"/>
        <v>32.53529373495543</v>
      </c>
      <c r="L94" s="11">
        <f t="shared" si="6"/>
        <v>-94.90000000000009</v>
      </c>
      <c r="M94" s="11">
        <f t="shared" si="9"/>
        <v>94.05090270812437</v>
      </c>
    </row>
    <row r="95" spans="1:13" ht="15.75" hidden="1">
      <c r="A95" s="77"/>
      <c r="B95" s="77"/>
      <c r="C95" s="32" t="s">
        <v>121</v>
      </c>
      <c r="D95" s="15" t="s">
        <v>9</v>
      </c>
      <c r="E95" s="11"/>
      <c r="F95" s="11"/>
      <c r="G95" s="11"/>
      <c r="H95" s="11"/>
      <c r="I95" s="11">
        <f t="shared" si="5"/>
        <v>0</v>
      </c>
      <c r="J95" s="11" t="e">
        <f t="shared" si="7"/>
        <v>#DIV/0!</v>
      </c>
      <c r="K95" s="11" t="e">
        <f t="shared" si="8"/>
        <v>#DIV/0!</v>
      </c>
      <c r="L95" s="11">
        <f t="shared" si="6"/>
        <v>0</v>
      </c>
      <c r="M95" s="11" t="e">
        <f t="shared" si="9"/>
        <v>#DIV/0!</v>
      </c>
    </row>
    <row r="96" spans="1:13" ht="31.5">
      <c r="A96" s="77"/>
      <c r="B96" s="77"/>
      <c r="C96" s="32" t="s">
        <v>100</v>
      </c>
      <c r="D96" s="15" t="s">
        <v>122</v>
      </c>
      <c r="E96" s="11">
        <v>-79.3</v>
      </c>
      <c r="F96" s="11"/>
      <c r="G96" s="11"/>
      <c r="H96" s="11">
        <v>-6.7</v>
      </c>
      <c r="I96" s="11">
        <f t="shared" si="5"/>
        <v>-6.7</v>
      </c>
      <c r="J96" s="11"/>
      <c r="K96" s="11"/>
      <c r="L96" s="11">
        <f t="shared" si="6"/>
        <v>72.6</v>
      </c>
      <c r="M96" s="11">
        <f t="shared" si="9"/>
        <v>8.44892812105927</v>
      </c>
    </row>
    <row r="97" spans="1:13" s="1" customFormat="1" ht="15.75">
      <c r="A97" s="78"/>
      <c r="B97" s="78"/>
      <c r="C97" s="33"/>
      <c r="D97" s="24" t="s">
        <v>11</v>
      </c>
      <c r="E97" s="59">
        <f>SUM(E89:E96)</f>
        <v>3237.7</v>
      </c>
      <c r="F97" s="59">
        <f>SUM(F89:F96)</f>
        <v>6526</v>
      </c>
      <c r="G97" s="59">
        <f>SUM(G89:G96)</f>
        <v>1990.3</v>
      </c>
      <c r="H97" s="59">
        <f>SUM(H89:H96)</f>
        <v>5676.6</v>
      </c>
      <c r="I97" s="59">
        <f t="shared" si="5"/>
        <v>3686.3</v>
      </c>
      <c r="J97" s="59">
        <f t="shared" si="7"/>
        <v>285.213284429483</v>
      </c>
      <c r="K97" s="59">
        <f t="shared" si="8"/>
        <v>86.98437021146185</v>
      </c>
      <c r="L97" s="59">
        <f t="shared" si="6"/>
        <v>2438.9000000000005</v>
      </c>
      <c r="M97" s="59">
        <f t="shared" si="9"/>
        <v>175.32816505544062</v>
      </c>
    </row>
    <row r="98" spans="1:13" ht="31.5">
      <c r="A98" s="76" t="s">
        <v>16</v>
      </c>
      <c r="B98" s="76" t="s">
        <v>69</v>
      </c>
      <c r="C98" s="32" t="s">
        <v>96</v>
      </c>
      <c r="D98" s="15" t="s">
        <v>95</v>
      </c>
      <c r="E98" s="11">
        <v>7</v>
      </c>
      <c r="F98" s="11"/>
      <c r="G98" s="11"/>
      <c r="H98" s="11">
        <v>1.6</v>
      </c>
      <c r="I98" s="11">
        <f t="shared" si="5"/>
        <v>1.6</v>
      </c>
      <c r="J98" s="11"/>
      <c r="K98" s="11"/>
      <c r="L98" s="11">
        <f t="shared" si="6"/>
        <v>-5.4</v>
      </c>
      <c r="M98" s="11">
        <f t="shared" si="9"/>
        <v>22.857142857142858</v>
      </c>
    </row>
    <row r="99" spans="1:13" ht="15.75">
      <c r="A99" s="77"/>
      <c r="B99" s="77"/>
      <c r="C99" s="32" t="s">
        <v>4</v>
      </c>
      <c r="D99" s="15" t="s">
        <v>5</v>
      </c>
      <c r="E99" s="11">
        <v>2768</v>
      </c>
      <c r="F99" s="11">
        <v>3145.1</v>
      </c>
      <c r="G99" s="11">
        <v>964.2</v>
      </c>
      <c r="H99" s="11">
        <v>2420.9</v>
      </c>
      <c r="I99" s="11">
        <f t="shared" si="5"/>
        <v>1456.7</v>
      </c>
      <c r="J99" s="11">
        <f t="shared" si="7"/>
        <v>251.07861439535367</v>
      </c>
      <c r="K99" s="11">
        <f t="shared" si="8"/>
        <v>76.97370512861276</v>
      </c>
      <c r="L99" s="11">
        <f t="shared" si="6"/>
        <v>-347.0999999999999</v>
      </c>
      <c r="M99" s="11">
        <f t="shared" si="9"/>
        <v>87.46026011560694</v>
      </c>
    </row>
    <row r="100" spans="1:13" ht="15.75" hidden="1">
      <c r="A100" s="77"/>
      <c r="B100" s="77"/>
      <c r="C100" s="32" t="s">
        <v>114</v>
      </c>
      <c r="D100" s="15" t="s">
        <v>6</v>
      </c>
      <c r="E100" s="11"/>
      <c r="F100" s="11"/>
      <c r="G100" s="11"/>
      <c r="H100" s="11"/>
      <c r="I100" s="11">
        <f t="shared" si="5"/>
        <v>0</v>
      </c>
      <c r="J100" s="11" t="e">
        <f t="shared" si="7"/>
        <v>#DIV/0!</v>
      </c>
      <c r="K100" s="11" t="e">
        <f t="shared" si="8"/>
        <v>#DIV/0!</v>
      </c>
      <c r="L100" s="11">
        <f t="shared" si="6"/>
        <v>0</v>
      </c>
      <c r="M100" s="11" t="e">
        <f t="shared" si="9"/>
        <v>#DIV/0!</v>
      </c>
    </row>
    <row r="101" spans="1:13" ht="31.5" hidden="1">
      <c r="A101" s="77"/>
      <c r="B101" s="77"/>
      <c r="C101" s="32" t="s">
        <v>117</v>
      </c>
      <c r="D101" s="16" t="s">
        <v>118</v>
      </c>
      <c r="E101" s="11"/>
      <c r="F101" s="11"/>
      <c r="G101" s="11"/>
      <c r="H101" s="11"/>
      <c r="I101" s="11">
        <f t="shared" si="5"/>
        <v>0</v>
      </c>
      <c r="J101" s="11" t="e">
        <f t="shared" si="7"/>
        <v>#DIV/0!</v>
      </c>
      <c r="K101" s="11" t="e">
        <f t="shared" si="8"/>
        <v>#DIV/0!</v>
      </c>
      <c r="L101" s="11">
        <f t="shared" si="6"/>
        <v>0</v>
      </c>
      <c r="M101" s="11" t="e">
        <f t="shared" si="9"/>
        <v>#DIV/0!</v>
      </c>
    </row>
    <row r="102" spans="1:13" ht="15.75" customHeight="1">
      <c r="A102" s="77"/>
      <c r="B102" s="77"/>
      <c r="C102" s="32" t="s">
        <v>119</v>
      </c>
      <c r="D102" s="15" t="s">
        <v>120</v>
      </c>
      <c r="E102" s="11">
        <v>1738.7</v>
      </c>
      <c r="F102" s="11">
        <v>5114.9</v>
      </c>
      <c r="G102" s="11">
        <v>1664.1</v>
      </c>
      <c r="H102" s="11">
        <v>1664.1</v>
      </c>
      <c r="I102" s="11">
        <f t="shared" si="5"/>
        <v>0</v>
      </c>
      <c r="J102" s="11">
        <f t="shared" si="7"/>
        <v>100</v>
      </c>
      <c r="K102" s="11">
        <f t="shared" si="8"/>
        <v>32.53436039805275</v>
      </c>
      <c r="L102" s="11">
        <f t="shared" si="6"/>
        <v>-74.60000000000014</v>
      </c>
      <c r="M102" s="11">
        <f t="shared" si="9"/>
        <v>95.70943808592625</v>
      </c>
    </row>
    <row r="103" spans="1:13" ht="15.75" hidden="1">
      <c r="A103" s="77"/>
      <c r="B103" s="77"/>
      <c r="C103" s="32" t="s">
        <v>121</v>
      </c>
      <c r="D103" s="15" t="s">
        <v>9</v>
      </c>
      <c r="E103" s="11"/>
      <c r="F103" s="11"/>
      <c r="G103" s="11"/>
      <c r="H103" s="11"/>
      <c r="I103" s="11">
        <f t="shared" si="5"/>
        <v>0</v>
      </c>
      <c r="J103" s="11" t="e">
        <f t="shared" si="7"/>
        <v>#DIV/0!</v>
      </c>
      <c r="K103" s="11" t="e">
        <f t="shared" si="8"/>
        <v>#DIV/0!</v>
      </c>
      <c r="L103" s="11">
        <f t="shared" si="6"/>
        <v>0</v>
      </c>
      <c r="M103" s="11" t="e">
        <f t="shared" si="9"/>
        <v>#DIV/0!</v>
      </c>
    </row>
    <row r="104" spans="1:13" ht="31.5" hidden="1">
      <c r="A104" s="77"/>
      <c r="B104" s="77"/>
      <c r="C104" s="32" t="s">
        <v>100</v>
      </c>
      <c r="D104" s="15" t="s">
        <v>122</v>
      </c>
      <c r="E104" s="11"/>
      <c r="F104" s="11"/>
      <c r="G104" s="11"/>
      <c r="H104" s="11"/>
      <c r="I104" s="11">
        <f t="shared" si="5"/>
        <v>0</v>
      </c>
      <c r="J104" s="11" t="e">
        <f t="shared" si="7"/>
        <v>#DIV/0!</v>
      </c>
      <c r="K104" s="11" t="e">
        <f t="shared" si="8"/>
        <v>#DIV/0!</v>
      </c>
      <c r="L104" s="11">
        <f t="shared" si="6"/>
        <v>0</v>
      </c>
      <c r="M104" s="11" t="e">
        <f t="shared" si="9"/>
        <v>#DIV/0!</v>
      </c>
    </row>
    <row r="105" spans="1:13" s="1" customFormat="1" ht="15.75">
      <c r="A105" s="78"/>
      <c r="B105" s="78"/>
      <c r="C105" s="33"/>
      <c r="D105" s="24" t="s">
        <v>11</v>
      </c>
      <c r="E105" s="59">
        <f>SUM(E98:E104)</f>
        <v>4513.7</v>
      </c>
      <c r="F105" s="59">
        <f>SUM(F98:F104)</f>
        <v>8260</v>
      </c>
      <c r="G105" s="59">
        <f>SUM(G98:G104)</f>
        <v>2628.3</v>
      </c>
      <c r="H105" s="59">
        <f>SUM(H98:H104)</f>
        <v>4086.6</v>
      </c>
      <c r="I105" s="59">
        <f t="shared" si="5"/>
        <v>1458.2999999999997</v>
      </c>
      <c r="J105" s="59">
        <f t="shared" si="7"/>
        <v>155.48453372902634</v>
      </c>
      <c r="K105" s="59">
        <f t="shared" si="8"/>
        <v>49.474576271186436</v>
      </c>
      <c r="L105" s="59">
        <f t="shared" si="6"/>
        <v>-427.0999999999999</v>
      </c>
      <c r="M105" s="59">
        <f t="shared" si="9"/>
        <v>90.5376963466779</v>
      </c>
    </row>
    <row r="106" spans="1:13" ht="31.5">
      <c r="A106" s="76" t="s">
        <v>17</v>
      </c>
      <c r="B106" s="76" t="s">
        <v>70</v>
      </c>
      <c r="C106" s="32" t="s">
        <v>96</v>
      </c>
      <c r="D106" s="15" t="s">
        <v>95</v>
      </c>
      <c r="E106" s="11">
        <v>219.9</v>
      </c>
      <c r="F106" s="11"/>
      <c r="G106" s="11"/>
      <c r="H106" s="11">
        <v>70.9</v>
      </c>
      <c r="I106" s="11">
        <f t="shared" si="5"/>
        <v>70.9</v>
      </c>
      <c r="J106" s="11"/>
      <c r="K106" s="11"/>
      <c r="L106" s="11">
        <f t="shared" si="6"/>
        <v>-149</v>
      </c>
      <c r="M106" s="11">
        <f t="shared" si="9"/>
        <v>32.24192814915871</v>
      </c>
    </row>
    <row r="107" spans="1:13" ht="15.75">
      <c r="A107" s="77"/>
      <c r="B107" s="77"/>
      <c r="C107" s="32" t="s">
        <v>97</v>
      </c>
      <c r="D107" s="15" t="s">
        <v>98</v>
      </c>
      <c r="E107" s="11"/>
      <c r="F107" s="11"/>
      <c r="G107" s="11"/>
      <c r="H107" s="11">
        <v>0.3</v>
      </c>
      <c r="I107" s="11">
        <f t="shared" si="5"/>
        <v>0.3</v>
      </c>
      <c r="J107" s="11"/>
      <c r="K107" s="11"/>
      <c r="L107" s="11">
        <f t="shared" si="6"/>
        <v>0.3</v>
      </c>
      <c r="M107" s="11"/>
    </row>
    <row r="108" spans="1:13" ht="15.75">
      <c r="A108" s="77"/>
      <c r="B108" s="77"/>
      <c r="C108" s="32" t="s">
        <v>4</v>
      </c>
      <c r="D108" s="15" t="s">
        <v>5</v>
      </c>
      <c r="E108" s="11">
        <v>356.9</v>
      </c>
      <c r="F108" s="11">
        <v>457</v>
      </c>
      <c r="G108" s="11">
        <v>95.5</v>
      </c>
      <c r="H108" s="11">
        <v>332.1</v>
      </c>
      <c r="I108" s="11">
        <f t="shared" si="5"/>
        <v>236.60000000000002</v>
      </c>
      <c r="J108" s="11">
        <f t="shared" si="7"/>
        <v>347.7486910994765</v>
      </c>
      <c r="K108" s="11">
        <f t="shared" si="8"/>
        <v>72.66958424507659</v>
      </c>
      <c r="L108" s="11">
        <f t="shared" si="6"/>
        <v>-24.799999999999955</v>
      </c>
      <c r="M108" s="11">
        <f t="shared" si="9"/>
        <v>93.05127486690951</v>
      </c>
    </row>
    <row r="109" spans="1:13" ht="15.75" hidden="1">
      <c r="A109" s="77"/>
      <c r="B109" s="77"/>
      <c r="C109" s="32" t="s">
        <v>114</v>
      </c>
      <c r="D109" s="15" t="s">
        <v>6</v>
      </c>
      <c r="E109" s="11"/>
      <c r="F109" s="11"/>
      <c r="G109" s="11"/>
      <c r="H109" s="11"/>
      <c r="I109" s="11">
        <f t="shared" si="5"/>
        <v>0</v>
      </c>
      <c r="J109" s="11" t="e">
        <f t="shared" si="7"/>
        <v>#DIV/0!</v>
      </c>
      <c r="K109" s="11" t="e">
        <f t="shared" si="8"/>
        <v>#DIV/0!</v>
      </c>
      <c r="L109" s="11">
        <f t="shared" si="6"/>
        <v>0</v>
      </c>
      <c r="M109" s="11" t="e">
        <f t="shared" si="9"/>
        <v>#DIV/0!</v>
      </c>
    </row>
    <row r="110" spans="1:13" ht="31.5" hidden="1">
      <c r="A110" s="77"/>
      <c r="B110" s="77"/>
      <c r="C110" s="32" t="s">
        <v>117</v>
      </c>
      <c r="D110" s="16" t="s">
        <v>118</v>
      </c>
      <c r="E110" s="11"/>
      <c r="F110" s="11"/>
      <c r="G110" s="11"/>
      <c r="H110" s="11"/>
      <c r="I110" s="11">
        <f t="shared" si="5"/>
        <v>0</v>
      </c>
      <c r="J110" s="11" t="e">
        <f t="shared" si="7"/>
        <v>#DIV/0!</v>
      </c>
      <c r="K110" s="11" t="e">
        <f t="shared" si="8"/>
        <v>#DIV/0!</v>
      </c>
      <c r="L110" s="11">
        <f t="shared" si="6"/>
        <v>0</v>
      </c>
      <c r="M110" s="11" t="e">
        <f t="shared" si="9"/>
        <v>#DIV/0!</v>
      </c>
    </row>
    <row r="111" spans="1:13" ht="15.75" customHeight="1">
      <c r="A111" s="77"/>
      <c r="B111" s="77"/>
      <c r="C111" s="32" t="s">
        <v>119</v>
      </c>
      <c r="D111" s="15" t="s">
        <v>120</v>
      </c>
      <c r="E111" s="11">
        <v>1406.1</v>
      </c>
      <c r="F111" s="11">
        <v>4032</v>
      </c>
      <c r="G111" s="11">
        <v>1311.8</v>
      </c>
      <c r="H111" s="11">
        <v>1311.8</v>
      </c>
      <c r="I111" s="11">
        <f t="shared" si="5"/>
        <v>0</v>
      </c>
      <c r="J111" s="11">
        <f t="shared" si="7"/>
        <v>100</v>
      </c>
      <c r="K111" s="11">
        <f t="shared" si="8"/>
        <v>32.53472222222222</v>
      </c>
      <c r="L111" s="11">
        <f t="shared" si="6"/>
        <v>-94.29999999999995</v>
      </c>
      <c r="M111" s="11">
        <f t="shared" si="9"/>
        <v>93.29350686295427</v>
      </c>
    </row>
    <row r="112" spans="1:13" ht="15.75" hidden="1">
      <c r="A112" s="77"/>
      <c r="B112" s="77"/>
      <c r="C112" s="32" t="s">
        <v>121</v>
      </c>
      <c r="D112" s="15" t="s">
        <v>9</v>
      </c>
      <c r="E112" s="11"/>
      <c r="F112" s="11"/>
      <c r="G112" s="11"/>
      <c r="H112" s="11"/>
      <c r="I112" s="11">
        <f t="shared" si="5"/>
        <v>0</v>
      </c>
      <c r="J112" s="11" t="e">
        <f t="shared" si="7"/>
        <v>#DIV/0!</v>
      </c>
      <c r="K112" s="11" t="e">
        <f t="shared" si="8"/>
        <v>#DIV/0!</v>
      </c>
      <c r="L112" s="11">
        <f t="shared" si="6"/>
        <v>0</v>
      </c>
      <c r="M112" s="11" t="e">
        <f t="shared" si="9"/>
        <v>#DIV/0!</v>
      </c>
    </row>
    <row r="113" spans="1:13" ht="31.5" hidden="1">
      <c r="A113" s="77"/>
      <c r="B113" s="77"/>
      <c r="C113" s="32" t="s">
        <v>100</v>
      </c>
      <c r="D113" s="15" t="s">
        <v>122</v>
      </c>
      <c r="E113" s="11"/>
      <c r="F113" s="11"/>
      <c r="G113" s="11"/>
      <c r="H113" s="11"/>
      <c r="I113" s="11">
        <f t="shared" si="5"/>
        <v>0</v>
      </c>
      <c r="J113" s="11" t="e">
        <f t="shared" si="7"/>
        <v>#DIV/0!</v>
      </c>
      <c r="K113" s="11" t="e">
        <f t="shared" si="8"/>
        <v>#DIV/0!</v>
      </c>
      <c r="L113" s="11">
        <f t="shared" si="6"/>
        <v>0</v>
      </c>
      <c r="M113" s="11" t="e">
        <f t="shared" si="9"/>
        <v>#DIV/0!</v>
      </c>
    </row>
    <row r="114" spans="1:13" s="1" customFormat="1" ht="15.75">
      <c r="A114" s="78"/>
      <c r="B114" s="78"/>
      <c r="C114" s="33"/>
      <c r="D114" s="24" t="s">
        <v>11</v>
      </c>
      <c r="E114" s="59">
        <f>SUM(E106:E113)</f>
        <v>1982.8999999999999</v>
      </c>
      <c r="F114" s="59">
        <f>SUM(F106:F113)</f>
        <v>4489</v>
      </c>
      <c r="G114" s="59">
        <f>SUM(G106:G113)</f>
        <v>1407.3</v>
      </c>
      <c r="H114" s="59">
        <f>SUM(H106:H113)</f>
        <v>1715.1</v>
      </c>
      <c r="I114" s="59">
        <f t="shared" si="5"/>
        <v>307.79999999999995</v>
      </c>
      <c r="J114" s="59">
        <f t="shared" si="7"/>
        <v>121.87166915369856</v>
      </c>
      <c r="K114" s="59">
        <f t="shared" si="8"/>
        <v>38.2067275562486</v>
      </c>
      <c r="L114" s="59">
        <f t="shared" si="6"/>
        <v>-267.79999999999995</v>
      </c>
      <c r="M114" s="59">
        <f t="shared" si="9"/>
        <v>86.49452821624894</v>
      </c>
    </row>
    <row r="115" spans="1:13" s="1" customFormat="1" ht="94.5" hidden="1">
      <c r="A115" s="76" t="s">
        <v>18</v>
      </c>
      <c r="B115" s="76" t="s">
        <v>71</v>
      </c>
      <c r="C115" s="34" t="s">
        <v>112</v>
      </c>
      <c r="D115" s="11" t="s">
        <v>91</v>
      </c>
      <c r="E115" s="60"/>
      <c r="F115" s="59"/>
      <c r="G115" s="59"/>
      <c r="H115" s="60"/>
      <c r="I115" s="60">
        <f t="shared" si="5"/>
        <v>0</v>
      </c>
      <c r="J115" s="60" t="e">
        <f t="shared" si="7"/>
        <v>#DIV/0!</v>
      </c>
      <c r="K115" s="60" t="e">
        <f t="shared" si="8"/>
        <v>#DIV/0!</v>
      </c>
      <c r="L115" s="60">
        <f t="shared" si="6"/>
        <v>0</v>
      </c>
      <c r="M115" s="60" t="e">
        <f t="shared" si="9"/>
        <v>#DIV/0!</v>
      </c>
    </row>
    <row r="116" spans="1:13" ht="31.5">
      <c r="A116" s="77"/>
      <c r="B116" s="77"/>
      <c r="C116" s="32" t="s">
        <v>96</v>
      </c>
      <c r="D116" s="15" t="s">
        <v>95</v>
      </c>
      <c r="E116" s="11">
        <v>205.3</v>
      </c>
      <c r="F116" s="11"/>
      <c r="G116" s="11"/>
      <c r="H116" s="11">
        <v>15.6</v>
      </c>
      <c r="I116" s="11">
        <f t="shared" si="5"/>
        <v>15.6</v>
      </c>
      <c r="J116" s="11"/>
      <c r="K116" s="11"/>
      <c r="L116" s="11">
        <f t="shared" si="6"/>
        <v>-189.70000000000002</v>
      </c>
      <c r="M116" s="11">
        <f t="shared" si="9"/>
        <v>7.598636142230881</v>
      </c>
    </row>
    <row r="117" spans="1:13" ht="15.75">
      <c r="A117" s="77"/>
      <c r="B117" s="77"/>
      <c r="C117" s="32" t="s">
        <v>4</v>
      </c>
      <c r="D117" s="15" t="s">
        <v>5</v>
      </c>
      <c r="E117" s="11">
        <v>500.3</v>
      </c>
      <c r="F117" s="11">
        <v>418.7</v>
      </c>
      <c r="G117" s="11">
        <v>90</v>
      </c>
      <c r="H117" s="11">
        <v>598.4</v>
      </c>
      <c r="I117" s="11">
        <f t="shared" si="5"/>
        <v>508.4</v>
      </c>
      <c r="J117" s="11">
        <f t="shared" si="7"/>
        <v>664.8888888888889</v>
      </c>
      <c r="K117" s="11">
        <f t="shared" si="8"/>
        <v>142.91855743969427</v>
      </c>
      <c r="L117" s="11">
        <f t="shared" si="6"/>
        <v>98.09999999999997</v>
      </c>
      <c r="M117" s="11">
        <f t="shared" si="9"/>
        <v>119.60823505896461</v>
      </c>
    </row>
    <row r="118" spans="1:13" ht="15.75" hidden="1">
      <c r="A118" s="77"/>
      <c r="B118" s="77"/>
      <c r="C118" s="32" t="s">
        <v>114</v>
      </c>
      <c r="D118" s="15" t="s">
        <v>6</v>
      </c>
      <c r="E118" s="11"/>
      <c r="F118" s="11"/>
      <c r="G118" s="11"/>
      <c r="H118" s="11"/>
      <c r="I118" s="11">
        <f t="shared" si="5"/>
        <v>0</v>
      </c>
      <c r="J118" s="11" t="e">
        <f t="shared" si="7"/>
        <v>#DIV/0!</v>
      </c>
      <c r="K118" s="11" t="e">
        <f t="shared" si="8"/>
        <v>#DIV/0!</v>
      </c>
      <c r="L118" s="11">
        <f t="shared" si="6"/>
        <v>0</v>
      </c>
      <c r="M118" s="11" t="e">
        <f t="shared" si="9"/>
        <v>#DIV/0!</v>
      </c>
    </row>
    <row r="119" spans="1:13" ht="31.5" hidden="1">
      <c r="A119" s="77"/>
      <c r="B119" s="77"/>
      <c r="C119" s="32" t="s">
        <v>117</v>
      </c>
      <c r="D119" s="16" t="s">
        <v>118</v>
      </c>
      <c r="E119" s="11"/>
      <c r="F119" s="11"/>
      <c r="G119" s="11"/>
      <c r="H119" s="11"/>
      <c r="I119" s="11">
        <f t="shared" si="5"/>
        <v>0</v>
      </c>
      <c r="J119" s="11" t="e">
        <f t="shared" si="7"/>
        <v>#DIV/0!</v>
      </c>
      <c r="K119" s="11" t="e">
        <f t="shared" si="8"/>
        <v>#DIV/0!</v>
      </c>
      <c r="L119" s="11">
        <f t="shared" si="6"/>
        <v>0</v>
      </c>
      <c r="M119" s="11" t="e">
        <f t="shared" si="9"/>
        <v>#DIV/0!</v>
      </c>
    </row>
    <row r="120" spans="1:13" ht="15.75" customHeight="1">
      <c r="A120" s="77"/>
      <c r="B120" s="77"/>
      <c r="C120" s="32" t="s">
        <v>119</v>
      </c>
      <c r="D120" s="15" t="s">
        <v>120</v>
      </c>
      <c r="E120" s="11">
        <v>1524.6</v>
      </c>
      <c r="F120" s="11">
        <v>4496.3</v>
      </c>
      <c r="G120" s="11">
        <v>1462.8</v>
      </c>
      <c r="H120" s="11">
        <v>1462.8</v>
      </c>
      <c r="I120" s="11">
        <f t="shared" si="5"/>
        <v>0</v>
      </c>
      <c r="J120" s="11">
        <f t="shared" si="7"/>
        <v>100</v>
      </c>
      <c r="K120" s="11">
        <f t="shared" si="8"/>
        <v>32.53341636456642</v>
      </c>
      <c r="L120" s="11">
        <f t="shared" si="6"/>
        <v>-61.799999999999955</v>
      </c>
      <c r="M120" s="11">
        <f t="shared" si="9"/>
        <v>95.94647776465959</v>
      </c>
    </row>
    <row r="121" spans="1:13" ht="15.75" hidden="1">
      <c r="A121" s="77"/>
      <c r="B121" s="77"/>
      <c r="C121" s="32" t="s">
        <v>121</v>
      </c>
      <c r="D121" s="15" t="s">
        <v>9</v>
      </c>
      <c r="E121" s="11"/>
      <c r="F121" s="11"/>
      <c r="G121" s="11"/>
      <c r="H121" s="11"/>
      <c r="I121" s="11">
        <f t="shared" si="5"/>
        <v>0</v>
      </c>
      <c r="J121" s="11" t="e">
        <f t="shared" si="7"/>
        <v>#DIV/0!</v>
      </c>
      <c r="K121" s="11" t="e">
        <f t="shared" si="8"/>
        <v>#DIV/0!</v>
      </c>
      <c r="L121" s="11">
        <f t="shared" si="6"/>
        <v>0</v>
      </c>
      <c r="M121" s="11" t="e">
        <f t="shared" si="9"/>
        <v>#DIV/0!</v>
      </c>
    </row>
    <row r="122" spans="1:13" ht="31.5">
      <c r="A122" s="77"/>
      <c r="B122" s="77"/>
      <c r="C122" s="32" t="s">
        <v>100</v>
      </c>
      <c r="D122" s="15" t="s">
        <v>122</v>
      </c>
      <c r="E122" s="11">
        <v>-0.4</v>
      </c>
      <c r="F122" s="11"/>
      <c r="G122" s="11"/>
      <c r="H122" s="11"/>
      <c r="I122" s="11">
        <f t="shared" si="5"/>
        <v>0</v>
      </c>
      <c r="J122" s="11"/>
      <c r="K122" s="11"/>
      <c r="L122" s="11">
        <f t="shared" si="6"/>
        <v>0.4</v>
      </c>
      <c r="M122" s="11">
        <f t="shared" si="9"/>
        <v>0</v>
      </c>
    </row>
    <row r="123" spans="1:13" s="1" customFormat="1" ht="15.75">
      <c r="A123" s="78"/>
      <c r="B123" s="78"/>
      <c r="C123" s="33"/>
      <c r="D123" s="24" t="s">
        <v>11</v>
      </c>
      <c r="E123" s="59">
        <f>SUM(E115:E122)</f>
        <v>2229.7999999999997</v>
      </c>
      <c r="F123" s="59">
        <f>SUM(F115:F122)</f>
        <v>4915</v>
      </c>
      <c r="G123" s="59">
        <f>SUM(G115:G122)</f>
        <v>1552.8</v>
      </c>
      <c r="H123" s="59">
        <f>SUM(H115:H122)</f>
        <v>2076.8</v>
      </c>
      <c r="I123" s="59">
        <f t="shared" si="5"/>
        <v>524.0000000000002</v>
      </c>
      <c r="J123" s="59">
        <f t="shared" si="7"/>
        <v>133.74549201442557</v>
      </c>
      <c r="K123" s="59">
        <f t="shared" si="8"/>
        <v>42.254323499491356</v>
      </c>
      <c r="L123" s="59">
        <f t="shared" si="6"/>
        <v>-152.99999999999955</v>
      </c>
      <c r="M123" s="59">
        <f t="shared" si="9"/>
        <v>93.13839806260653</v>
      </c>
    </row>
    <row r="124" spans="1:13" ht="31.5">
      <c r="A124" s="79">
        <v>936</v>
      </c>
      <c r="B124" s="76" t="s">
        <v>72</v>
      </c>
      <c r="C124" s="32" t="s">
        <v>96</v>
      </c>
      <c r="D124" s="15" t="s">
        <v>95</v>
      </c>
      <c r="E124" s="62">
        <v>40.3</v>
      </c>
      <c r="F124" s="62"/>
      <c r="G124" s="62"/>
      <c r="H124" s="62">
        <v>90</v>
      </c>
      <c r="I124" s="62">
        <f t="shared" si="5"/>
        <v>90</v>
      </c>
      <c r="J124" s="62"/>
      <c r="K124" s="62"/>
      <c r="L124" s="62">
        <f t="shared" si="6"/>
        <v>49.7</v>
      </c>
      <c r="M124" s="62">
        <f t="shared" si="9"/>
        <v>223.32506203473946</v>
      </c>
    </row>
    <row r="125" spans="1:13" s="1" customFormat="1" ht="15.75">
      <c r="A125" s="80"/>
      <c r="B125" s="77"/>
      <c r="C125" s="32" t="s">
        <v>4</v>
      </c>
      <c r="D125" s="15" t="s">
        <v>5</v>
      </c>
      <c r="E125" s="11">
        <v>590.2</v>
      </c>
      <c r="F125" s="11">
        <v>400.8</v>
      </c>
      <c r="G125" s="11">
        <v>80.1</v>
      </c>
      <c r="H125" s="11">
        <v>169.9</v>
      </c>
      <c r="I125" s="11">
        <f t="shared" si="5"/>
        <v>89.80000000000001</v>
      </c>
      <c r="J125" s="11">
        <f t="shared" si="7"/>
        <v>212.10986267166044</v>
      </c>
      <c r="K125" s="11">
        <f t="shared" si="8"/>
        <v>42.39021956087824</v>
      </c>
      <c r="L125" s="11">
        <f t="shared" si="6"/>
        <v>-420.30000000000007</v>
      </c>
      <c r="M125" s="11">
        <f t="shared" si="9"/>
        <v>28.786851914605215</v>
      </c>
    </row>
    <row r="126" spans="1:13" ht="15.75" hidden="1">
      <c r="A126" s="80"/>
      <c r="B126" s="77"/>
      <c r="C126" s="32" t="s">
        <v>114</v>
      </c>
      <c r="D126" s="15" t="s">
        <v>6</v>
      </c>
      <c r="E126" s="11"/>
      <c r="F126" s="11"/>
      <c r="G126" s="11"/>
      <c r="H126" s="11"/>
      <c r="I126" s="11">
        <f t="shared" si="5"/>
        <v>0</v>
      </c>
      <c r="J126" s="11" t="e">
        <f t="shared" si="7"/>
        <v>#DIV/0!</v>
      </c>
      <c r="K126" s="11" t="e">
        <f t="shared" si="8"/>
        <v>#DIV/0!</v>
      </c>
      <c r="L126" s="11">
        <f t="shared" si="6"/>
        <v>0</v>
      </c>
      <c r="M126" s="11" t="e">
        <f t="shared" si="9"/>
        <v>#DIV/0!</v>
      </c>
    </row>
    <row r="127" spans="1:13" ht="15.75" hidden="1">
      <c r="A127" s="80"/>
      <c r="B127" s="77"/>
      <c r="C127" s="32" t="s">
        <v>115</v>
      </c>
      <c r="D127" s="15" t="s">
        <v>31</v>
      </c>
      <c r="E127" s="11"/>
      <c r="F127" s="11"/>
      <c r="G127" s="11"/>
      <c r="H127" s="11"/>
      <c r="I127" s="11">
        <f t="shared" si="5"/>
        <v>0</v>
      </c>
      <c r="J127" s="11" t="e">
        <f t="shared" si="7"/>
        <v>#DIV/0!</v>
      </c>
      <c r="K127" s="11" t="e">
        <f t="shared" si="8"/>
        <v>#DIV/0!</v>
      </c>
      <c r="L127" s="11">
        <f t="shared" si="6"/>
        <v>0</v>
      </c>
      <c r="M127" s="11" t="e">
        <f t="shared" si="9"/>
        <v>#DIV/0!</v>
      </c>
    </row>
    <row r="128" spans="1:13" ht="31.5" hidden="1">
      <c r="A128" s="80"/>
      <c r="B128" s="77"/>
      <c r="C128" s="32" t="s">
        <v>117</v>
      </c>
      <c r="D128" s="16" t="s">
        <v>118</v>
      </c>
      <c r="E128" s="11"/>
      <c r="F128" s="11"/>
      <c r="G128" s="11"/>
      <c r="H128" s="11"/>
      <c r="I128" s="11">
        <f t="shared" si="5"/>
        <v>0</v>
      </c>
      <c r="J128" s="11" t="e">
        <f t="shared" si="7"/>
        <v>#DIV/0!</v>
      </c>
      <c r="K128" s="11" t="e">
        <f t="shared" si="8"/>
        <v>#DIV/0!</v>
      </c>
      <c r="L128" s="11">
        <f t="shared" si="6"/>
        <v>0</v>
      </c>
      <c r="M128" s="11" t="e">
        <f t="shared" si="9"/>
        <v>#DIV/0!</v>
      </c>
    </row>
    <row r="129" spans="1:13" ht="16.5" customHeight="1">
      <c r="A129" s="80"/>
      <c r="B129" s="77"/>
      <c r="C129" s="32" t="s">
        <v>119</v>
      </c>
      <c r="D129" s="15" t="s">
        <v>120</v>
      </c>
      <c r="E129" s="11">
        <v>1381</v>
      </c>
      <c r="F129" s="11">
        <v>4066</v>
      </c>
      <c r="G129" s="11">
        <v>1322.9</v>
      </c>
      <c r="H129" s="11">
        <v>1322.9</v>
      </c>
      <c r="I129" s="11">
        <f t="shared" si="5"/>
        <v>0</v>
      </c>
      <c r="J129" s="11">
        <f t="shared" si="7"/>
        <v>100</v>
      </c>
      <c r="K129" s="11">
        <f t="shared" si="8"/>
        <v>32.53566158386621</v>
      </c>
      <c r="L129" s="11">
        <f t="shared" si="6"/>
        <v>-58.09999999999991</v>
      </c>
      <c r="M129" s="11">
        <f t="shared" si="9"/>
        <v>95.79290369297611</v>
      </c>
    </row>
    <row r="130" spans="1:13" ht="15.75" hidden="1">
      <c r="A130" s="80"/>
      <c r="B130" s="77"/>
      <c r="C130" s="32" t="s">
        <v>121</v>
      </c>
      <c r="D130" s="15" t="s">
        <v>9</v>
      </c>
      <c r="E130" s="11"/>
      <c r="F130" s="11"/>
      <c r="G130" s="11"/>
      <c r="H130" s="11"/>
      <c r="I130" s="11">
        <f t="shared" si="5"/>
        <v>0</v>
      </c>
      <c r="J130" s="11" t="e">
        <f t="shared" si="7"/>
        <v>#DIV/0!</v>
      </c>
      <c r="K130" s="11" t="e">
        <f t="shared" si="8"/>
        <v>#DIV/0!</v>
      </c>
      <c r="L130" s="11">
        <f t="shared" si="6"/>
        <v>0</v>
      </c>
      <c r="M130" s="11" t="e">
        <f t="shared" si="9"/>
        <v>#DIV/0!</v>
      </c>
    </row>
    <row r="131" spans="1:13" ht="31.5">
      <c r="A131" s="80"/>
      <c r="B131" s="77"/>
      <c r="C131" s="32" t="s">
        <v>100</v>
      </c>
      <c r="D131" s="15" t="s">
        <v>122</v>
      </c>
      <c r="E131" s="11">
        <v>-6.1</v>
      </c>
      <c r="F131" s="11"/>
      <c r="G131" s="11"/>
      <c r="H131" s="11">
        <v>-0.1</v>
      </c>
      <c r="I131" s="11">
        <f t="shared" si="5"/>
        <v>-0.1</v>
      </c>
      <c r="J131" s="11"/>
      <c r="K131" s="11"/>
      <c r="L131" s="11">
        <f t="shared" si="6"/>
        <v>6</v>
      </c>
      <c r="M131" s="11">
        <f t="shared" si="9"/>
        <v>1.639344262295082</v>
      </c>
    </row>
    <row r="132" spans="1:13" s="1" customFormat="1" ht="15.75">
      <c r="A132" s="81"/>
      <c r="B132" s="78"/>
      <c r="C132" s="33"/>
      <c r="D132" s="24" t="s">
        <v>11</v>
      </c>
      <c r="E132" s="59">
        <f>SUM(E124:E131)</f>
        <v>2005.4</v>
      </c>
      <c r="F132" s="59">
        <f>SUM(F124:F131)</f>
        <v>4466.8</v>
      </c>
      <c r="G132" s="59">
        <f>SUM(G124:G131)</f>
        <v>1403</v>
      </c>
      <c r="H132" s="59">
        <f>SUM(H124:H131)</f>
        <v>1582.7000000000003</v>
      </c>
      <c r="I132" s="59">
        <f t="shared" si="5"/>
        <v>179.70000000000027</v>
      </c>
      <c r="J132" s="59">
        <f t="shared" si="7"/>
        <v>112.80826799714899</v>
      </c>
      <c r="K132" s="59">
        <f t="shared" si="8"/>
        <v>35.432524402256654</v>
      </c>
      <c r="L132" s="59">
        <f t="shared" si="6"/>
        <v>-422.6999999999998</v>
      </c>
      <c r="M132" s="59">
        <f t="shared" si="9"/>
        <v>78.92191084073004</v>
      </c>
    </row>
    <row r="133" spans="1:13" ht="94.5" hidden="1">
      <c r="A133" s="76" t="s">
        <v>19</v>
      </c>
      <c r="B133" s="76" t="s">
        <v>73</v>
      </c>
      <c r="C133" s="34" t="s">
        <v>112</v>
      </c>
      <c r="D133" s="11" t="s">
        <v>91</v>
      </c>
      <c r="E133" s="11"/>
      <c r="F133" s="11"/>
      <c r="G133" s="11"/>
      <c r="H133" s="11"/>
      <c r="I133" s="11">
        <f t="shared" si="5"/>
        <v>0</v>
      </c>
      <c r="J133" s="11" t="e">
        <f t="shared" si="7"/>
        <v>#DIV/0!</v>
      </c>
      <c r="K133" s="11" t="e">
        <f t="shared" si="8"/>
        <v>#DIV/0!</v>
      </c>
      <c r="L133" s="11">
        <f t="shared" si="6"/>
        <v>0</v>
      </c>
      <c r="M133" s="11" t="e">
        <f t="shared" si="9"/>
        <v>#DIV/0!</v>
      </c>
    </row>
    <row r="134" spans="1:13" ht="31.5">
      <c r="A134" s="77"/>
      <c r="B134" s="77"/>
      <c r="C134" s="32" t="s">
        <v>96</v>
      </c>
      <c r="D134" s="15" t="s">
        <v>95</v>
      </c>
      <c r="E134" s="11">
        <v>110.3</v>
      </c>
      <c r="F134" s="11"/>
      <c r="G134" s="11"/>
      <c r="H134" s="11">
        <v>17.2</v>
      </c>
      <c r="I134" s="11">
        <f t="shared" si="5"/>
        <v>17.2</v>
      </c>
      <c r="J134" s="11"/>
      <c r="K134" s="11"/>
      <c r="L134" s="11">
        <f t="shared" si="6"/>
        <v>-93.1</v>
      </c>
      <c r="M134" s="11">
        <f t="shared" si="9"/>
        <v>15.593834995466906</v>
      </c>
    </row>
    <row r="135" spans="1:13" ht="15.75">
      <c r="A135" s="77"/>
      <c r="B135" s="77"/>
      <c r="C135" s="32" t="s">
        <v>4</v>
      </c>
      <c r="D135" s="15" t="s">
        <v>5</v>
      </c>
      <c r="E135" s="11">
        <v>441.8</v>
      </c>
      <c r="F135" s="11">
        <v>447.4</v>
      </c>
      <c r="G135" s="11">
        <v>73.9</v>
      </c>
      <c r="H135" s="11">
        <v>1074</v>
      </c>
      <c r="I135" s="11">
        <f t="shared" si="5"/>
        <v>1000.1</v>
      </c>
      <c r="J135" s="11">
        <f t="shared" si="7"/>
        <v>1453.315290933694</v>
      </c>
      <c r="K135" s="11">
        <f t="shared" si="8"/>
        <v>240.05364327223964</v>
      </c>
      <c r="L135" s="11">
        <f t="shared" si="6"/>
        <v>632.2</v>
      </c>
      <c r="M135" s="11">
        <f t="shared" si="9"/>
        <v>243.09642372114078</v>
      </c>
    </row>
    <row r="136" spans="1:13" ht="15.75" hidden="1">
      <c r="A136" s="77"/>
      <c r="B136" s="77"/>
      <c r="C136" s="32" t="s">
        <v>114</v>
      </c>
      <c r="D136" s="15" t="s">
        <v>6</v>
      </c>
      <c r="E136" s="11"/>
      <c r="F136" s="11"/>
      <c r="G136" s="11"/>
      <c r="H136" s="11"/>
      <c r="I136" s="11">
        <f aca="true" t="shared" si="10" ref="I136:I199">H136-G136</f>
        <v>0</v>
      </c>
      <c r="J136" s="11" t="e">
        <f aca="true" t="shared" si="11" ref="J136:J195">H136/G136*100</f>
        <v>#DIV/0!</v>
      </c>
      <c r="K136" s="11" t="e">
        <f aca="true" t="shared" si="12" ref="K136:K197">H136/F136*100</f>
        <v>#DIV/0!</v>
      </c>
      <c r="L136" s="11">
        <f aca="true" t="shared" si="13" ref="L136:L199">H136-E136</f>
        <v>0</v>
      </c>
      <c r="M136" s="11" t="e">
        <f aca="true" t="shared" si="14" ref="M136:M199">H136/E136*100</f>
        <v>#DIV/0!</v>
      </c>
    </row>
    <row r="137" spans="1:13" ht="31.5" hidden="1">
      <c r="A137" s="77"/>
      <c r="B137" s="77"/>
      <c r="C137" s="32" t="s">
        <v>117</v>
      </c>
      <c r="D137" s="16" t="s">
        <v>118</v>
      </c>
      <c r="E137" s="11"/>
      <c r="F137" s="11"/>
      <c r="G137" s="11"/>
      <c r="H137" s="11"/>
      <c r="I137" s="11">
        <f t="shared" si="10"/>
        <v>0</v>
      </c>
      <c r="J137" s="11" t="e">
        <f t="shared" si="11"/>
        <v>#DIV/0!</v>
      </c>
      <c r="K137" s="11" t="e">
        <f t="shared" si="12"/>
        <v>#DIV/0!</v>
      </c>
      <c r="L137" s="11">
        <f t="shared" si="13"/>
        <v>0</v>
      </c>
      <c r="M137" s="11" t="e">
        <f t="shared" si="14"/>
        <v>#DIV/0!</v>
      </c>
    </row>
    <row r="138" spans="1:13" ht="16.5" customHeight="1">
      <c r="A138" s="77"/>
      <c r="B138" s="77"/>
      <c r="C138" s="32" t="s">
        <v>119</v>
      </c>
      <c r="D138" s="15" t="s">
        <v>120</v>
      </c>
      <c r="E138" s="11">
        <v>1007.4</v>
      </c>
      <c r="F138" s="11">
        <v>3229.2</v>
      </c>
      <c r="G138" s="11">
        <v>1050.6</v>
      </c>
      <c r="H138" s="11">
        <v>1050.6</v>
      </c>
      <c r="I138" s="11">
        <f t="shared" si="10"/>
        <v>0</v>
      </c>
      <c r="J138" s="11">
        <f t="shared" si="11"/>
        <v>100</v>
      </c>
      <c r="K138" s="11">
        <f t="shared" si="12"/>
        <v>32.53437383872166</v>
      </c>
      <c r="L138" s="11">
        <f t="shared" si="13"/>
        <v>43.19999999999993</v>
      </c>
      <c r="M138" s="11">
        <f t="shared" si="14"/>
        <v>104.28826682549135</v>
      </c>
    </row>
    <row r="139" spans="1:13" ht="15.75" hidden="1">
      <c r="A139" s="77"/>
      <c r="B139" s="77"/>
      <c r="C139" s="32" t="s">
        <v>121</v>
      </c>
      <c r="D139" s="15" t="s">
        <v>9</v>
      </c>
      <c r="E139" s="11"/>
      <c r="F139" s="11"/>
      <c r="G139" s="11"/>
      <c r="H139" s="11"/>
      <c r="I139" s="11">
        <f t="shared" si="10"/>
        <v>0</v>
      </c>
      <c r="J139" s="11" t="e">
        <f t="shared" si="11"/>
        <v>#DIV/0!</v>
      </c>
      <c r="K139" s="11" t="e">
        <f t="shared" si="12"/>
        <v>#DIV/0!</v>
      </c>
      <c r="L139" s="11">
        <f t="shared" si="13"/>
        <v>0</v>
      </c>
      <c r="M139" s="11" t="e">
        <f t="shared" si="14"/>
        <v>#DIV/0!</v>
      </c>
    </row>
    <row r="140" spans="1:13" ht="31.5">
      <c r="A140" s="77"/>
      <c r="B140" s="77"/>
      <c r="C140" s="32" t="s">
        <v>100</v>
      </c>
      <c r="D140" s="15" t="s">
        <v>122</v>
      </c>
      <c r="E140" s="11">
        <v>-16.2</v>
      </c>
      <c r="F140" s="11"/>
      <c r="G140" s="11"/>
      <c r="H140" s="11"/>
      <c r="I140" s="11">
        <f t="shared" si="10"/>
        <v>0</v>
      </c>
      <c r="J140" s="11"/>
      <c r="K140" s="11"/>
      <c r="L140" s="11">
        <f t="shared" si="13"/>
        <v>16.2</v>
      </c>
      <c r="M140" s="11">
        <f t="shared" si="14"/>
        <v>0</v>
      </c>
    </row>
    <row r="141" spans="1:13" s="1" customFormat="1" ht="15.75">
      <c r="A141" s="78"/>
      <c r="B141" s="78"/>
      <c r="C141" s="35"/>
      <c r="D141" s="24" t="s">
        <v>11</v>
      </c>
      <c r="E141" s="59">
        <f>SUM(E133:E140)</f>
        <v>1543.3</v>
      </c>
      <c r="F141" s="59">
        <f>SUM(F133:F140)</f>
        <v>3676.6</v>
      </c>
      <c r="G141" s="59">
        <f>SUM(G133:G140)</f>
        <v>1124.5</v>
      </c>
      <c r="H141" s="59">
        <f>SUM(H133:H140)</f>
        <v>2141.8</v>
      </c>
      <c r="I141" s="59">
        <f t="shared" si="10"/>
        <v>1017.3000000000002</v>
      </c>
      <c r="J141" s="59">
        <f t="shared" si="11"/>
        <v>190.46687416629615</v>
      </c>
      <c r="K141" s="59">
        <f t="shared" si="12"/>
        <v>58.254909427188174</v>
      </c>
      <c r="L141" s="59">
        <f t="shared" si="13"/>
        <v>598.5000000000002</v>
      </c>
      <c r="M141" s="59">
        <f t="shared" si="14"/>
        <v>138.78053521674337</v>
      </c>
    </row>
    <row r="142" spans="1:13" ht="31.5" hidden="1">
      <c r="A142" s="76" t="s">
        <v>20</v>
      </c>
      <c r="B142" s="76" t="s">
        <v>74</v>
      </c>
      <c r="C142" s="32" t="s">
        <v>96</v>
      </c>
      <c r="D142" s="16" t="s">
        <v>95</v>
      </c>
      <c r="E142" s="11"/>
      <c r="F142" s="11"/>
      <c r="G142" s="11"/>
      <c r="H142" s="11"/>
      <c r="I142" s="11">
        <f t="shared" si="10"/>
        <v>0</v>
      </c>
      <c r="J142" s="11" t="e">
        <f t="shared" si="11"/>
        <v>#DIV/0!</v>
      </c>
      <c r="K142" s="11" t="e">
        <f t="shared" si="12"/>
        <v>#DIV/0!</v>
      </c>
      <c r="L142" s="11">
        <f t="shared" si="13"/>
        <v>0</v>
      </c>
      <c r="M142" s="11" t="e">
        <f t="shared" si="14"/>
        <v>#DIV/0!</v>
      </c>
    </row>
    <row r="143" spans="1:13" ht="15.75">
      <c r="A143" s="77"/>
      <c r="B143" s="77"/>
      <c r="C143" s="32" t="s">
        <v>4</v>
      </c>
      <c r="D143" s="15" t="s">
        <v>5</v>
      </c>
      <c r="E143" s="11">
        <v>96.1</v>
      </c>
      <c r="F143" s="11">
        <v>141.3</v>
      </c>
      <c r="G143" s="11">
        <v>46.8</v>
      </c>
      <c r="H143" s="11">
        <v>13.5</v>
      </c>
      <c r="I143" s="11">
        <f t="shared" si="10"/>
        <v>-33.3</v>
      </c>
      <c r="J143" s="11">
        <f t="shared" si="11"/>
        <v>28.84615384615385</v>
      </c>
      <c r="K143" s="11">
        <f t="shared" si="12"/>
        <v>9.554140127388534</v>
      </c>
      <c r="L143" s="11">
        <f t="shared" si="13"/>
        <v>-82.6</v>
      </c>
      <c r="M143" s="11">
        <f t="shared" si="14"/>
        <v>14.04786680541103</v>
      </c>
    </row>
    <row r="144" spans="1:13" ht="15.75" hidden="1">
      <c r="A144" s="77"/>
      <c r="B144" s="77"/>
      <c r="C144" s="32" t="s">
        <v>114</v>
      </c>
      <c r="D144" s="15" t="s">
        <v>6</v>
      </c>
      <c r="E144" s="17"/>
      <c r="F144" s="11"/>
      <c r="G144" s="11"/>
      <c r="H144" s="11"/>
      <c r="I144" s="11">
        <f t="shared" si="10"/>
        <v>0</v>
      </c>
      <c r="J144" s="11" t="e">
        <f t="shared" si="11"/>
        <v>#DIV/0!</v>
      </c>
      <c r="K144" s="11" t="e">
        <f t="shared" si="12"/>
        <v>#DIV/0!</v>
      </c>
      <c r="L144" s="11">
        <f t="shared" si="13"/>
        <v>0</v>
      </c>
      <c r="M144" s="11" t="e">
        <f t="shared" si="14"/>
        <v>#DIV/0!</v>
      </c>
    </row>
    <row r="145" spans="1:13" ht="31.5" hidden="1">
      <c r="A145" s="77"/>
      <c r="B145" s="77"/>
      <c r="C145" s="32" t="s">
        <v>117</v>
      </c>
      <c r="D145" s="16" t="s">
        <v>118</v>
      </c>
      <c r="E145" s="11"/>
      <c r="F145" s="11"/>
      <c r="G145" s="11"/>
      <c r="H145" s="11"/>
      <c r="I145" s="11">
        <f t="shared" si="10"/>
        <v>0</v>
      </c>
      <c r="J145" s="11" t="e">
        <f t="shared" si="11"/>
        <v>#DIV/0!</v>
      </c>
      <c r="K145" s="11" t="e">
        <f t="shared" si="12"/>
        <v>#DIV/0!</v>
      </c>
      <c r="L145" s="11">
        <f t="shared" si="13"/>
        <v>0</v>
      </c>
      <c r="M145" s="11" t="e">
        <f t="shared" si="14"/>
        <v>#DIV/0!</v>
      </c>
    </row>
    <row r="146" spans="1:13" ht="16.5" customHeight="1">
      <c r="A146" s="77"/>
      <c r="B146" s="77"/>
      <c r="C146" s="32" t="s">
        <v>119</v>
      </c>
      <c r="D146" s="15" t="s">
        <v>120</v>
      </c>
      <c r="E146" s="11">
        <v>200.8</v>
      </c>
      <c r="F146" s="11">
        <v>610.8</v>
      </c>
      <c r="G146" s="11">
        <v>198.7</v>
      </c>
      <c r="H146" s="11">
        <v>198.7</v>
      </c>
      <c r="I146" s="11">
        <f t="shared" si="10"/>
        <v>0</v>
      </c>
      <c r="J146" s="11">
        <f t="shared" si="11"/>
        <v>100</v>
      </c>
      <c r="K146" s="11">
        <f t="shared" si="12"/>
        <v>32.53110674525213</v>
      </c>
      <c r="L146" s="11">
        <f t="shared" si="13"/>
        <v>-2.1000000000000227</v>
      </c>
      <c r="M146" s="11">
        <f t="shared" si="14"/>
        <v>98.95418326693226</v>
      </c>
    </row>
    <row r="147" spans="1:13" ht="15.75" hidden="1">
      <c r="A147" s="77"/>
      <c r="B147" s="77"/>
      <c r="C147" s="32" t="s">
        <v>121</v>
      </c>
      <c r="D147" s="15" t="s">
        <v>9</v>
      </c>
      <c r="E147" s="11"/>
      <c r="F147" s="11"/>
      <c r="G147" s="11"/>
      <c r="H147" s="11"/>
      <c r="I147" s="11">
        <f t="shared" si="10"/>
        <v>0</v>
      </c>
      <c r="J147" s="11" t="e">
        <f t="shared" si="11"/>
        <v>#DIV/0!</v>
      </c>
      <c r="K147" s="11" t="e">
        <f t="shared" si="12"/>
        <v>#DIV/0!</v>
      </c>
      <c r="L147" s="11">
        <f t="shared" si="13"/>
        <v>0</v>
      </c>
      <c r="M147" s="11" t="e">
        <f t="shared" si="14"/>
        <v>#DIV/0!</v>
      </c>
    </row>
    <row r="148" spans="1:13" ht="31.5" hidden="1">
      <c r="A148" s="77"/>
      <c r="B148" s="77"/>
      <c r="C148" s="32" t="s">
        <v>100</v>
      </c>
      <c r="D148" s="15" t="s">
        <v>122</v>
      </c>
      <c r="E148" s="11"/>
      <c r="F148" s="11"/>
      <c r="G148" s="11"/>
      <c r="H148" s="11"/>
      <c r="I148" s="11">
        <f t="shared" si="10"/>
        <v>0</v>
      </c>
      <c r="J148" s="11" t="e">
        <f t="shared" si="11"/>
        <v>#DIV/0!</v>
      </c>
      <c r="K148" s="11" t="e">
        <f t="shared" si="12"/>
        <v>#DIV/0!</v>
      </c>
      <c r="L148" s="11">
        <f t="shared" si="13"/>
        <v>0</v>
      </c>
      <c r="M148" s="11" t="e">
        <f t="shared" si="14"/>
        <v>#DIV/0!</v>
      </c>
    </row>
    <row r="149" spans="1:13" s="1" customFormat="1" ht="15.75">
      <c r="A149" s="78"/>
      <c r="B149" s="78"/>
      <c r="C149" s="35"/>
      <c r="D149" s="24" t="s">
        <v>11</v>
      </c>
      <c r="E149" s="59">
        <f>SUM(E142:E148)</f>
        <v>296.9</v>
      </c>
      <c r="F149" s="59">
        <f>SUM(F142:F148)</f>
        <v>752.0999999999999</v>
      </c>
      <c r="G149" s="59">
        <f>SUM(G142:G148)</f>
        <v>245.5</v>
      </c>
      <c r="H149" s="59">
        <f>SUM(H142:H148)</f>
        <v>212.2</v>
      </c>
      <c r="I149" s="59">
        <f t="shared" si="10"/>
        <v>-33.30000000000001</v>
      </c>
      <c r="J149" s="59">
        <f t="shared" si="11"/>
        <v>86.43584521384928</v>
      </c>
      <c r="K149" s="59">
        <f t="shared" si="12"/>
        <v>28.214333200372295</v>
      </c>
      <c r="L149" s="59">
        <f t="shared" si="13"/>
        <v>-84.69999999999999</v>
      </c>
      <c r="M149" s="59">
        <f t="shared" si="14"/>
        <v>71.47187605254295</v>
      </c>
    </row>
    <row r="150" spans="1:13" s="1" customFormat="1" ht="47.25">
      <c r="A150" s="76" t="s">
        <v>52</v>
      </c>
      <c r="B150" s="76" t="s">
        <v>53</v>
      </c>
      <c r="C150" s="32" t="s">
        <v>145</v>
      </c>
      <c r="D150" s="11" t="s">
        <v>144</v>
      </c>
      <c r="E150" s="61">
        <v>17572.5</v>
      </c>
      <c r="F150" s="61">
        <v>2025.2</v>
      </c>
      <c r="G150" s="61">
        <v>2025.2</v>
      </c>
      <c r="H150" s="61">
        <v>9662</v>
      </c>
      <c r="I150" s="61">
        <f t="shared" si="10"/>
        <v>7636.8</v>
      </c>
      <c r="J150" s="61">
        <f t="shared" si="11"/>
        <v>477.08868259924947</v>
      </c>
      <c r="K150" s="61">
        <f t="shared" si="12"/>
        <v>477.08868259924947</v>
      </c>
      <c r="L150" s="61">
        <f t="shared" si="13"/>
        <v>-7910.5</v>
      </c>
      <c r="M150" s="61">
        <f t="shared" si="14"/>
        <v>54.98363920899132</v>
      </c>
    </row>
    <row r="151" spans="1:13" ht="78.75" hidden="1">
      <c r="A151" s="77"/>
      <c r="B151" s="77"/>
      <c r="C151" s="34" t="s">
        <v>113</v>
      </c>
      <c r="D151" s="11" t="s">
        <v>92</v>
      </c>
      <c r="E151" s="11"/>
      <c r="F151" s="11"/>
      <c r="G151" s="11"/>
      <c r="H151" s="11"/>
      <c r="I151" s="11">
        <f t="shared" si="10"/>
        <v>0</v>
      </c>
      <c r="J151" s="11" t="e">
        <f t="shared" si="11"/>
        <v>#DIV/0!</v>
      </c>
      <c r="K151" s="11" t="e">
        <f t="shared" si="12"/>
        <v>#DIV/0!</v>
      </c>
      <c r="L151" s="11">
        <f t="shared" si="13"/>
        <v>0</v>
      </c>
      <c r="M151" s="11" t="e">
        <f t="shared" si="14"/>
        <v>#DIV/0!</v>
      </c>
    </row>
    <row r="152" spans="1:13" ht="31.5">
      <c r="A152" s="77"/>
      <c r="B152" s="77"/>
      <c r="C152" s="32" t="s">
        <v>96</v>
      </c>
      <c r="D152" s="15" t="s">
        <v>95</v>
      </c>
      <c r="E152" s="60">
        <f>776.9+912.8</f>
        <v>1689.6999999999998</v>
      </c>
      <c r="F152" s="11">
        <v>1484.3</v>
      </c>
      <c r="G152" s="11">
        <v>343.3</v>
      </c>
      <c r="H152" s="61">
        <v>797.4</v>
      </c>
      <c r="I152" s="61">
        <f t="shared" si="10"/>
        <v>454.09999999999997</v>
      </c>
      <c r="J152" s="61">
        <f t="shared" si="11"/>
        <v>232.27497815321874</v>
      </c>
      <c r="K152" s="61">
        <f t="shared" si="12"/>
        <v>53.7222933369265</v>
      </c>
      <c r="L152" s="61">
        <f t="shared" si="13"/>
        <v>-892.2999999999998</v>
      </c>
      <c r="M152" s="61">
        <f t="shared" si="14"/>
        <v>47.19180919689886</v>
      </c>
    </row>
    <row r="153" spans="1:13" ht="15.75" hidden="1">
      <c r="A153" s="77"/>
      <c r="B153" s="77"/>
      <c r="C153" s="32" t="s">
        <v>97</v>
      </c>
      <c r="D153" s="15" t="s">
        <v>98</v>
      </c>
      <c r="E153" s="60"/>
      <c r="F153" s="11"/>
      <c r="G153" s="11"/>
      <c r="H153" s="60"/>
      <c r="I153" s="60">
        <f t="shared" si="10"/>
        <v>0</v>
      </c>
      <c r="J153" s="60" t="e">
        <f t="shared" si="11"/>
        <v>#DIV/0!</v>
      </c>
      <c r="K153" s="60" t="e">
        <f t="shared" si="12"/>
        <v>#DIV/0!</v>
      </c>
      <c r="L153" s="60">
        <f t="shared" si="13"/>
        <v>0</v>
      </c>
      <c r="M153" s="60" t="e">
        <f t="shared" si="14"/>
        <v>#DIV/0!</v>
      </c>
    </row>
    <row r="154" spans="1:13" ht="15.75">
      <c r="A154" s="77"/>
      <c r="B154" s="77"/>
      <c r="C154" s="32" t="s">
        <v>4</v>
      </c>
      <c r="D154" s="15" t="s">
        <v>5</v>
      </c>
      <c r="E154" s="11"/>
      <c r="F154" s="11"/>
      <c r="G154" s="11"/>
      <c r="H154" s="11">
        <v>0.2</v>
      </c>
      <c r="I154" s="11">
        <f t="shared" si="10"/>
        <v>0.2</v>
      </c>
      <c r="J154" s="11"/>
      <c r="K154" s="11"/>
      <c r="L154" s="11">
        <f t="shared" si="13"/>
        <v>0.2</v>
      </c>
      <c r="M154" s="11"/>
    </row>
    <row r="155" spans="1:13" ht="15.75">
      <c r="A155" s="77"/>
      <c r="B155" s="77"/>
      <c r="C155" s="32" t="s">
        <v>114</v>
      </c>
      <c r="D155" s="15" t="s">
        <v>6</v>
      </c>
      <c r="E155" s="11">
        <v>5.9</v>
      </c>
      <c r="F155" s="11"/>
      <c r="G155" s="11"/>
      <c r="H155" s="11"/>
      <c r="I155" s="11">
        <f t="shared" si="10"/>
        <v>0</v>
      </c>
      <c r="J155" s="11"/>
      <c r="K155" s="11"/>
      <c r="L155" s="11">
        <f t="shared" si="13"/>
        <v>-5.9</v>
      </c>
      <c r="M155" s="11">
        <f t="shared" si="14"/>
        <v>0</v>
      </c>
    </row>
    <row r="156" spans="1:13" ht="15.75" hidden="1">
      <c r="A156" s="77"/>
      <c r="B156" s="77"/>
      <c r="C156" s="32" t="s">
        <v>115</v>
      </c>
      <c r="D156" s="15" t="s">
        <v>31</v>
      </c>
      <c r="E156" s="11"/>
      <c r="F156" s="11"/>
      <c r="G156" s="11"/>
      <c r="H156" s="11"/>
      <c r="I156" s="11">
        <f t="shared" si="10"/>
        <v>0</v>
      </c>
      <c r="J156" s="11" t="e">
        <f t="shared" si="11"/>
        <v>#DIV/0!</v>
      </c>
      <c r="K156" s="11" t="e">
        <f t="shared" si="12"/>
        <v>#DIV/0!</v>
      </c>
      <c r="L156" s="11">
        <f t="shared" si="13"/>
        <v>0</v>
      </c>
      <c r="M156" s="11" t="e">
        <f t="shared" si="14"/>
        <v>#DIV/0!</v>
      </c>
    </row>
    <row r="157" spans="1:13" ht="31.5">
      <c r="A157" s="77"/>
      <c r="B157" s="77"/>
      <c r="C157" s="32" t="s">
        <v>117</v>
      </c>
      <c r="D157" s="16" t="s">
        <v>118</v>
      </c>
      <c r="E157" s="11"/>
      <c r="F157" s="61">
        <v>215006.1</v>
      </c>
      <c r="G157" s="61"/>
      <c r="H157" s="11"/>
      <c r="I157" s="11">
        <f t="shared" si="10"/>
        <v>0</v>
      </c>
      <c r="J157" s="11"/>
      <c r="K157" s="11">
        <f t="shared" si="12"/>
        <v>0</v>
      </c>
      <c r="L157" s="11">
        <f t="shared" si="13"/>
        <v>0</v>
      </c>
      <c r="M157" s="11"/>
    </row>
    <row r="158" spans="1:13" ht="31.5" hidden="1">
      <c r="A158" s="77"/>
      <c r="B158" s="77"/>
      <c r="C158" s="32" t="s">
        <v>119</v>
      </c>
      <c r="D158" s="15" t="s">
        <v>120</v>
      </c>
      <c r="E158" s="11"/>
      <c r="F158" s="61"/>
      <c r="G158" s="61"/>
      <c r="H158" s="11"/>
      <c r="I158" s="11">
        <f t="shared" si="10"/>
        <v>0</v>
      </c>
      <c r="J158" s="11"/>
      <c r="K158" s="11" t="e">
        <f t="shared" si="12"/>
        <v>#DIV/0!</v>
      </c>
      <c r="L158" s="11">
        <f t="shared" si="13"/>
        <v>0</v>
      </c>
      <c r="M158" s="11" t="e">
        <f t="shared" si="14"/>
        <v>#DIV/0!</v>
      </c>
    </row>
    <row r="159" spans="1:13" ht="15.75" hidden="1">
      <c r="A159" s="77"/>
      <c r="B159" s="77"/>
      <c r="C159" s="32" t="s">
        <v>121</v>
      </c>
      <c r="D159" s="15" t="s">
        <v>9</v>
      </c>
      <c r="E159" s="11"/>
      <c r="F159" s="61"/>
      <c r="G159" s="61"/>
      <c r="H159" s="11"/>
      <c r="I159" s="11">
        <f t="shared" si="10"/>
        <v>0</v>
      </c>
      <c r="J159" s="11"/>
      <c r="K159" s="11" t="e">
        <f t="shared" si="12"/>
        <v>#DIV/0!</v>
      </c>
      <c r="L159" s="11">
        <f t="shared" si="13"/>
        <v>0</v>
      </c>
      <c r="M159" s="11" t="e">
        <f t="shared" si="14"/>
        <v>#DIV/0!</v>
      </c>
    </row>
    <row r="160" spans="1:13" ht="31.5">
      <c r="A160" s="77"/>
      <c r="B160" s="77"/>
      <c r="C160" s="32" t="s">
        <v>100</v>
      </c>
      <c r="D160" s="15" t="s">
        <v>122</v>
      </c>
      <c r="E160" s="11">
        <v>-29787.3</v>
      </c>
      <c r="F160" s="60"/>
      <c r="G160" s="60"/>
      <c r="H160" s="11"/>
      <c r="I160" s="11">
        <f t="shared" si="10"/>
        <v>0</v>
      </c>
      <c r="J160" s="11"/>
      <c r="K160" s="11"/>
      <c r="L160" s="11">
        <f t="shared" si="13"/>
        <v>29787.3</v>
      </c>
      <c r="M160" s="11">
        <f t="shared" si="14"/>
        <v>0</v>
      </c>
    </row>
    <row r="161" spans="1:13" s="1" customFormat="1" ht="15.75">
      <c r="A161" s="77"/>
      <c r="B161" s="77"/>
      <c r="C161" s="33"/>
      <c r="D161" s="24" t="s">
        <v>85</v>
      </c>
      <c r="E161" s="59">
        <f>SUM(E150:E160)</f>
        <v>-10519.199999999997</v>
      </c>
      <c r="F161" s="59">
        <f>SUM(F150:F160)</f>
        <v>218515.6</v>
      </c>
      <c r="G161" s="59">
        <f>SUM(G150:G160)</f>
        <v>2368.5</v>
      </c>
      <c r="H161" s="59">
        <f>SUM(H150:H160)</f>
        <v>10459.6</v>
      </c>
      <c r="I161" s="59">
        <f t="shared" si="10"/>
        <v>8091.1</v>
      </c>
      <c r="J161" s="59">
        <f t="shared" si="11"/>
        <v>441.6128351277179</v>
      </c>
      <c r="K161" s="59">
        <f t="shared" si="12"/>
        <v>4.786660540483151</v>
      </c>
      <c r="L161" s="59">
        <f t="shared" si="13"/>
        <v>20978.799999999996</v>
      </c>
      <c r="M161" s="59">
        <f t="shared" si="14"/>
        <v>-99.43341698988519</v>
      </c>
    </row>
    <row r="162" spans="1:13" ht="15.75">
      <c r="A162" s="77"/>
      <c r="B162" s="77"/>
      <c r="C162" s="32" t="s">
        <v>4</v>
      </c>
      <c r="D162" s="15" t="s">
        <v>5</v>
      </c>
      <c r="E162" s="11">
        <v>38182.6</v>
      </c>
      <c r="F162" s="11">
        <v>56000</v>
      </c>
      <c r="G162" s="11">
        <v>21000</v>
      </c>
      <c r="H162" s="11">
        <v>22350.6</v>
      </c>
      <c r="I162" s="11">
        <f t="shared" si="10"/>
        <v>1350.5999999999985</v>
      </c>
      <c r="J162" s="11">
        <f t="shared" si="11"/>
        <v>106.43142857142855</v>
      </c>
      <c r="K162" s="11">
        <f t="shared" si="12"/>
        <v>39.91178571428571</v>
      </c>
      <c r="L162" s="11">
        <f t="shared" si="13"/>
        <v>-15832</v>
      </c>
      <c r="M162" s="11">
        <f t="shared" si="14"/>
        <v>58.53608711821615</v>
      </c>
    </row>
    <row r="163" spans="1:13" s="1" customFormat="1" ht="15.75">
      <c r="A163" s="77"/>
      <c r="B163" s="77"/>
      <c r="C163" s="33"/>
      <c r="D163" s="24" t="s">
        <v>7</v>
      </c>
      <c r="E163" s="59">
        <f>SUM(E162)</f>
        <v>38182.6</v>
      </c>
      <c r="F163" s="59">
        <f>SUM(F162)</f>
        <v>56000</v>
      </c>
      <c r="G163" s="59">
        <f>SUM(G162)</f>
        <v>21000</v>
      </c>
      <c r="H163" s="59">
        <f>SUM(H162)</f>
        <v>22350.6</v>
      </c>
      <c r="I163" s="59">
        <f t="shared" si="10"/>
        <v>1350.5999999999985</v>
      </c>
      <c r="J163" s="59">
        <f t="shared" si="11"/>
        <v>106.43142857142855</v>
      </c>
      <c r="K163" s="59">
        <f t="shared" si="12"/>
        <v>39.91178571428571</v>
      </c>
      <c r="L163" s="59">
        <f t="shared" si="13"/>
        <v>-15832</v>
      </c>
      <c r="M163" s="59">
        <f t="shared" si="14"/>
        <v>58.53608711821615</v>
      </c>
    </row>
    <row r="164" spans="1:13" s="1" customFormat="1" ht="15.75">
      <c r="A164" s="78"/>
      <c r="B164" s="78"/>
      <c r="C164" s="33"/>
      <c r="D164" s="24" t="s">
        <v>11</v>
      </c>
      <c r="E164" s="59">
        <f>E161+E163</f>
        <v>27663.4</v>
      </c>
      <c r="F164" s="59">
        <f>F161+F163</f>
        <v>274515.6</v>
      </c>
      <c r="G164" s="59">
        <f>G161+G163</f>
        <v>23368.5</v>
      </c>
      <c r="H164" s="59">
        <f>H161+H163</f>
        <v>32810.2</v>
      </c>
      <c r="I164" s="59">
        <f t="shared" si="10"/>
        <v>9441.699999999997</v>
      </c>
      <c r="J164" s="59">
        <f t="shared" si="11"/>
        <v>140.4035346727432</v>
      </c>
      <c r="K164" s="59">
        <f t="shared" si="12"/>
        <v>11.952034784179842</v>
      </c>
      <c r="L164" s="59">
        <f t="shared" si="13"/>
        <v>5146.799999999996</v>
      </c>
      <c r="M164" s="59">
        <f t="shared" si="14"/>
        <v>118.60508831163197</v>
      </c>
    </row>
    <row r="165" spans="1:13" s="1" customFormat="1" ht="94.5" hidden="1">
      <c r="A165" s="92">
        <v>942</v>
      </c>
      <c r="B165" s="76" t="s">
        <v>76</v>
      </c>
      <c r="C165" s="34" t="s">
        <v>112</v>
      </c>
      <c r="D165" s="11" t="s">
        <v>91</v>
      </c>
      <c r="E165" s="59"/>
      <c r="F165" s="59"/>
      <c r="G165" s="59"/>
      <c r="H165" s="61"/>
      <c r="I165" s="61">
        <f t="shared" si="10"/>
        <v>0</v>
      </c>
      <c r="J165" s="61" t="e">
        <f t="shared" si="11"/>
        <v>#DIV/0!</v>
      </c>
      <c r="K165" s="61" t="e">
        <f t="shared" si="12"/>
        <v>#DIV/0!</v>
      </c>
      <c r="L165" s="61">
        <f t="shared" si="13"/>
        <v>0</v>
      </c>
      <c r="M165" s="61" t="e">
        <f t="shared" si="14"/>
        <v>#DIV/0!</v>
      </c>
    </row>
    <row r="166" spans="1:13" s="1" customFormat="1" ht="31.5">
      <c r="A166" s="93"/>
      <c r="B166" s="77"/>
      <c r="C166" s="32" t="s">
        <v>96</v>
      </c>
      <c r="D166" s="15" t="s">
        <v>95</v>
      </c>
      <c r="E166" s="61">
        <v>-16.2</v>
      </c>
      <c r="F166" s="59"/>
      <c r="G166" s="59"/>
      <c r="H166" s="61">
        <v>187.8</v>
      </c>
      <c r="I166" s="61">
        <f t="shared" si="10"/>
        <v>187.8</v>
      </c>
      <c r="J166" s="61"/>
      <c r="K166" s="61"/>
      <c r="L166" s="61">
        <f t="shared" si="13"/>
        <v>204</v>
      </c>
      <c r="M166" s="61">
        <f t="shared" si="14"/>
        <v>-1159.2592592592594</v>
      </c>
    </row>
    <row r="167" spans="1:13" s="1" customFormat="1" ht="15.75">
      <c r="A167" s="93"/>
      <c r="B167" s="77"/>
      <c r="C167" s="32" t="s">
        <v>4</v>
      </c>
      <c r="D167" s="15" t="s">
        <v>5</v>
      </c>
      <c r="E167" s="61">
        <v>28.4</v>
      </c>
      <c r="F167" s="61"/>
      <c r="G167" s="61"/>
      <c r="H167" s="61">
        <v>0.1</v>
      </c>
      <c r="I167" s="61">
        <f t="shared" si="10"/>
        <v>0.1</v>
      </c>
      <c r="J167" s="61"/>
      <c r="K167" s="61"/>
      <c r="L167" s="61">
        <f t="shared" si="13"/>
        <v>-28.299999999999997</v>
      </c>
      <c r="M167" s="61">
        <f t="shared" si="14"/>
        <v>0.35211267605633806</v>
      </c>
    </row>
    <row r="168" spans="1:13" s="1" customFormat="1" ht="15.75" hidden="1">
      <c r="A168" s="93"/>
      <c r="B168" s="77"/>
      <c r="C168" s="32" t="s">
        <v>114</v>
      </c>
      <c r="D168" s="15" t="s">
        <v>6</v>
      </c>
      <c r="E168" s="61"/>
      <c r="F168" s="59"/>
      <c r="G168" s="59"/>
      <c r="H168" s="61"/>
      <c r="I168" s="61">
        <f t="shared" si="10"/>
        <v>0</v>
      </c>
      <c r="J168" s="61" t="e">
        <f t="shared" si="11"/>
        <v>#DIV/0!</v>
      </c>
      <c r="K168" s="61" t="e">
        <f t="shared" si="12"/>
        <v>#DIV/0!</v>
      </c>
      <c r="L168" s="61">
        <f t="shared" si="13"/>
        <v>0</v>
      </c>
      <c r="M168" s="61" t="e">
        <f t="shared" si="14"/>
        <v>#DIV/0!</v>
      </c>
    </row>
    <row r="169" spans="1:13" s="1" customFormat="1" ht="31.5" hidden="1">
      <c r="A169" s="93"/>
      <c r="B169" s="77"/>
      <c r="C169" s="32" t="s">
        <v>117</v>
      </c>
      <c r="D169" s="16" t="s">
        <v>118</v>
      </c>
      <c r="E169" s="61"/>
      <c r="F169" s="61"/>
      <c r="G169" s="61"/>
      <c r="H169" s="61"/>
      <c r="I169" s="61">
        <f t="shared" si="10"/>
        <v>0</v>
      </c>
      <c r="J169" s="61" t="e">
        <f t="shared" si="11"/>
        <v>#DIV/0!</v>
      </c>
      <c r="K169" s="61" t="e">
        <f t="shared" si="12"/>
        <v>#DIV/0!</v>
      </c>
      <c r="L169" s="61">
        <f t="shared" si="13"/>
        <v>0</v>
      </c>
      <c r="M169" s="61" t="e">
        <f t="shared" si="14"/>
        <v>#DIV/0!</v>
      </c>
    </row>
    <row r="170" spans="1:13" s="1" customFormat="1" ht="31.5">
      <c r="A170" s="93"/>
      <c r="B170" s="77"/>
      <c r="C170" s="32" t="s">
        <v>100</v>
      </c>
      <c r="D170" s="15" t="s">
        <v>122</v>
      </c>
      <c r="E170" s="61"/>
      <c r="F170" s="59"/>
      <c r="G170" s="59"/>
      <c r="H170" s="61">
        <v>-50000</v>
      </c>
      <c r="I170" s="61">
        <f t="shared" si="10"/>
        <v>-50000</v>
      </c>
      <c r="J170" s="61"/>
      <c r="K170" s="61"/>
      <c r="L170" s="61">
        <f t="shared" si="13"/>
        <v>-50000</v>
      </c>
      <c r="M170" s="61"/>
    </row>
    <row r="171" spans="1:13" s="1" customFormat="1" ht="15.75">
      <c r="A171" s="94"/>
      <c r="B171" s="78"/>
      <c r="C171" s="33"/>
      <c r="D171" s="24" t="s">
        <v>11</v>
      </c>
      <c r="E171" s="59">
        <f>SUM(E165:E170)</f>
        <v>12.2</v>
      </c>
      <c r="F171" s="59">
        <f>SUM(F165:F170)</f>
        <v>0</v>
      </c>
      <c r="G171" s="59">
        <f>SUM(G165:G170)</f>
        <v>0</v>
      </c>
      <c r="H171" s="59">
        <f>SUM(H165:H170)</f>
        <v>-49812.1</v>
      </c>
      <c r="I171" s="59">
        <f t="shared" si="10"/>
        <v>-49812.1</v>
      </c>
      <c r="J171" s="59"/>
      <c r="K171" s="59"/>
      <c r="L171" s="59">
        <f t="shared" si="13"/>
        <v>-49824.299999999996</v>
      </c>
      <c r="M171" s="59">
        <f t="shared" si="14"/>
        <v>-408295.9016393443</v>
      </c>
    </row>
    <row r="172" spans="1:13" s="1" customFormat="1" ht="15.75">
      <c r="A172" s="76" t="s">
        <v>21</v>
      </c>
      <c r="B172" s="76" t="s">
        <v>75</v>
      </c>
      <c r="C172" s="32" t="s">
        <v>108</v>
      </c>
      <c r="D172" s="15" t="s">
        <v>41</v>
      </c>
      <c r="E172" s="11">
        <v>486.4</v>
      </c>
      <c r="F172" s="11">
        <v>1547.2</v>
      </c>
      <c r="G172" s="11">
        <v>520</v>
      </c>
      <c r="H172" s="11">
        <v>584</v>
      </c>
      <c r="I172" s="11">
        <f t="shared" si="10"/>
        <v>64</v>
      </c>
      <c r="J172" s="11">
        <f t="shared" si="11"/>
        <v>112.3076923076923</v>
      </c>
      <c r="K172" s="11">
        <f t="shared" si="12"/>
        <v>37.74560496380558</v>
      </c>
      <c r="L172" s="11">
        <f t="shared" si="13"/>
        <v>97.60000000000002</v>
      </c>
      <c r="M172" s="11">
        <f t="shared" si="14"/>
        <v>120.06578947368422</v>
      </c>
    </row>
    <row r="173" spans="1:13" s="1" customFormat="1" ht="80.25" customHeight="1">
      <c r="A173" s="77"/>
      <c r="B173" s="77"/>
      <c r="C173" s="34" t="s">
        <v>112</v>
      </c>
      <c r="D173" s="15" t="s">
        <v>91</v>
      </c>
      <c r="E173" s="11">
        <v>462.3</v>
      </c>
      <c r="F173" s="11">
        <v>1488.1</v>
      </c>
      <c r="G173" s="11">
        <v>462.3</v>
      </c>
      <c r="H173" s="11">
        <v>462.3</v>
      </c>
      <c r="I173" s="11">
        <f t="shared" si="10"/>
        <v>0</v>
      </c>
      <c r="J173" s="11">
        <f t="shared" si="11"/>
        <v>100</v>
      </c>
      <c r="K173" s="11">
        <f t="shared" si="12"/>
        <v>31.066460587326123</v>
      </c>
      <c r="L173" s="11">
        <f t="shared" si="13"/>
        <v>0</v>
      </c>
      <c r="M173" s="11">
        <f t="shared" si="14"/>
        <v>100</v>
      </c>
    </row>
    <row r="174" spans="1:13" s="1" customFormat="1" ht="94.5">
      <c r="A174" s="77"/>
      <c r="B174" s="77"/>
      <c r="C174" s="32" t="s">
        <v>134</v>
      </c>
      <c r="D174" s="57" t="s">
        <v>135</v>
      </c>
      <c r="E174" s="11">
        <v>3.5</v>
      </c>
      <c r="F174" s="11">
        <v>102.6</v>
      </c>
      <c r="G174" s="11">
        <v>7.9</v>
      </c>
      <c r="H174" s="11">
        <v>95.8</v>
      </c>
      <c r="I174" s="11">
        <f t="shared" si="10"/>
        <v>87.89999999999999</v>
      </c>
      <c r="J174" s="11">
        <f t="shared" si="11"/>
        <v>1212.6582278481012</v>
      </c>
      <c r="K174" s="11">
        <f t="shared" si="12"/>
        <v>93.37231968810916</v>
      </c>
      <c r="L174" s="11">
        <f t="shared" si="13"/>
        <v>92.3</v>
      </c>
      <c r="M174" s="11">
        <f t="shared" si="14"/>
        <v>2737.142857142857</v>
      </c>
    </row>
    <row r="175" spans="1:13" s="1" customFormat="1" ht="47.25">
      <c r="A175" s="77"/>
      <c r="B175" s="77"/>
      <c r="C175" s="32" t="s">
        <v>145</v>
      </c>
      <c r="D175" s="11" t="s">
        <v>144</v>
      </c>
      <c r="E175" s="11">
        <v>11758.4</v>
      </c>
      <c r="F175" s="11">
        <v>8653.5</v>
      </c>
      <c r="G175" s="11">
        <v>8653.5</v>
      </c>
      <c r="H175" s="11">
        <v>12004.5</v>
      </c>
      <c r="I175" s="11">
        <f t="shared" si="10"/>
        <v>3351</v>
      </c>
      <c r="J175" s="11">
        <f t="shared" si="11"/>
        <v>138.72421563529207</v>
      </c>
      <c r="K175" s="11">
        <f t="shared" si="12"/>
        <v>138.72421563529207</v>
      </c>
      <c r="L175" s="11">
        <f t="shared" si="13"/>
        <v>246.10000000000036</v>
      </c>
      <c r="M175" s="11">
        <f t="shared" si="14"/>
        <v>102.09297183290245</v>
      </c>
    </row>
    <row r="176" spans="1:13" s="1" customFormat="1" ht="31.5">
      <c r="A176" s="77"/>
      <c r="B176" s="77"/>
      <c r="C176" s="32" t="s">
        <v>96</v>
      </c>
      <c r="D176" s="15" t="s">
        <v>95</v>
      </c>
      <c r="E176" s="11">
        <v>828.3</v>
      </c>
      <c r="F176" s="11">
        <v>35</v>
      </c>
      <c r="G176" s="11"/>
      <c r="H176" s="11">
        <v>31.9</v>
      </c>
      <c r="I176" s="11">
        <f t="shared" si="10"/>
        <v>31.9</v>
      </c>
      <c r="J176" s="11"/>
      <c r="K176" s="11">
        <f t="shared" si="12"/>
        <v>91.14285714285714</v>
      </c>
      <c r="L176" s="11">
        <f t="shared" si="13"/>
        <v>-796.4</v>
      </c>
      <c r="M176" s="11">
        <f t="shared" si="14"/>
        <v>3.851261620185923</v>
      </c>
    </row>
    <row r="177" spans="1:13" ht="15.75" hidden="1">
      <c r="A177" s="77"/>
      <c r="B177" s="77"/>
      <c r="C177" s="32" t="s">
        <v>97</v>
      </c>
      <c r="D177" s="15" t="s">
        <v>98</v>
      </c>
      <c r="E177" s="11"/>
      <c r="F177" s="11"/>
      <c r="G177" s="11"/>
      <c r="H177" s="11"/>
      <c r="I177" s="11">
        <f t="shared" si="10"/>
        <v>0</v>
      </c>
      <c r="J177" s="11" t="e">
        <f t="shared" si="11"/>
        <v>#DIV/0!</v>
      </c>
      <c r="K177" s="11" t="e">
        <f t="shared" si="12"/>
        <v>#DIV/0!</v>
      </c>
      <c r="L177" s="11">
        <f t="shared" si="13"/>
        <v>0</v>
      </c>
      <c r="M177" s="11" t="e">
        <f t="shared" si="14"/>
        <v>#DIV/0!</v>
      </c>
    </row>
    <row r="178" spans="1:13" ht="15.75">
      <c r="A178" s="77"/>
      <c r="B178" s="77"/>
      <c r="C178" s="32" t="s">
        <v>4</v>
      </c>
      <c r="D178" s="15" t="s">
        <v>5</v>
      </c>
      <c r="E178" s="11">
        <v>1994.8</v>
      </c>
      <c r="F178" s="11">
        <v>1540.7</v>
      </c>
      <c r="G178" s="11">
        <v>560</v>
      </c>
      <c r="H178" s="11">
        <v>1023.3</v>
      </c>
      <c r="I178" s="11">
        <f t="shared" si="10"/>
        <v>463.29999999999995</v>
      </c>
      <c r="J178" s="11">
        <f t="shared" si="11"/>
        <v>182.73214285714286</v>
      </c>
      <c r="K178" s="11">
        <f t="shared" si="12"/>
        <v>66.41786201077431</v>
      </c>
      <c r="L178" s="11">
        <f t="shared" si="13"/>
        <v>-971.5</v>
      </c>
      <c r="M178" s="11">
        <f t="shared" si="14"/>
        <v>51.298375777020254</v>
      </c>
    </row>
    <row r="179" spans="1:13" ht="15.75" hidden="1">
      <c r="A179" s="77"/>
      <c r="B179" s="77"/>
      <c r="C179" s="32" t="s">
        <v>114</v>
      </c>
      <c r="D179" s="15" t="s">
        <v>6</v>
      </c>
      <c r="E179" s="11"/>
      <c r="F179" s="11"/>
      <c r="G179" s="11"/>
      <c r="H179" s="11"/>
      <c r="I179" s="11">
        <f t="shared" si="10"/>
        <v>0</v>
      </c>
      <c r="J179" s="11" t="e">
        <f t="shared" si="11"/>
        <v>#DIV/0!</v>
      </c>
      <c r="K179" s="11" t="e">
        <f t="shared" si="12"/>
        <v>#DIV/0!</v>
      </c>
      <c r="L179" s="11">
        <f t="shared" si="13"/>
        <v>0</v>
      </c>
      <c r="M179" s="11" t="e">
        <f t="shared" si="14"/>
        <v>#DIV/0!</v>
      </c>
    </row>
    <row r="180" spans="1:13" ht="15.75" hidden="1">
      <c r="A180" s="77"/>
      <c r="B180" s="77"/>
      <c r="C180" s="32" t="s">
        <v>115</v>
      </c>
      <c r="D180" s="15" t="s">
        <v>31</v>
      </c>
      <c r="E180" s="11"/>
      <c r="F180" s="11"/>
      <c r="G180" s="11"/>
      <c r="H180" s="11"/>
      <c r="I180" s="11">
        <f t="shared" si="10"/>
        <v>0</v>
      </c>
      <c r="J180" s="11" t="e">
        <f t="shared" si="11"/>
        <v>#DIV/0!</v>
      </c>
      <c r="K180" s="11" t="e">
        <f t="shared" si="12"/>
        <v>#DIV/0!</v>
      </c>
      <c r="L180" s="11">
        <f t="shared" si="13"/>
        <v>0</v>
      </c>
      <c r="M180" s="11" t="e">
        <f t="shared" si="14"/>
        <v>#DIV/0!</v>
      </c>
    </row>
    <row r="181" spans="1:13" ht="31.5">
      <c r="A181" s="77"/>
      <c r="B181" s="77"/>
      <c r="C181" s="32" t="s">
        <v>117</v>
      </c>
      <c r="D181" s="16" t="s">
        <v>118</v>
      </c>
      <c r="E181" s="11"/>
      <c r="F181" s="11">
        <v>536420.1</v>
      </c>
      <c r="G181" s="11"/>
      <c r="H181" s="11"/>
      <c r="I181" s="11">
        <f t="shared" si="10"/>
        <v>0</v>
      </c>
      <c r="J181" s="11"/>
      <c r="K181" s="11">
        <f t="shared" si="12"/>
        <v>0</v>
      </c>
      <c r="L181" s="11">
        <f t="shared" si="13"/>
        <v>0</v>
      </c>
      <c r="M181" s="11"/>
    </row>
    <row r="182" spans="1:13" ht="31.5" hidden="1">
      <c r="A182" s="77"/>
      <c r="B182" s="77"/>
      <c r="C182" s="32" t="s">
        <v>119</v>
      </c>
      <c r="D182" s="15" t="s">
        <v>120</v>
      </c>
      <c r="E182" s="11"/>
      <c r="F182" s="11"/>
      <c r="G182" s="11"/>
      <c r="H182" s="11"/>
      <c r="I182" s="11">
        <f t="shared" si="10"/>
        <v>0</v>
      </c>
      <c r="J182" s="11"/>
      <c r="K182" s="11" t="e">
        <f t="shared" si="12"/>
        <v>#DIV/0!</v>
      </c>
      <c r="L182" s="11">
        <f t="shared" si="13"/>
        <v>0</v>
      </c>
      <c r="M182" s="11"/>
    </row>
    <row r="183" spans="1:13" ht="15.75">
      <c r="A183" s="77"/>
      <c r="B183" s="77"/>
      <c r="C183" s="32" t="s">
        <v>121</v>
      </c>
      <c r="D183" s="15" t="s">
        <v>9</v>
      </c>
      <c r="E183" s="11"/>
      <c r="F183" s="11">
        <v>500000</v>
      </c>
      <c r="G183" s="11"/>
      <c r="H183" s="11"/>
      <c r="I183" s="11">
        <f t="shared" si="10"/>
        <v>0</v>
      </c>
      <c r="J183" s="11"/>
      <c r="K183" s="11">
        <f t="shared" si="12"/>
        <v>0</v>
      </c>
      <c r="L183" s="11">
        <f t="shared" si="13"/>
        <v>0</v>
      </c>
      <c r="M183" s="11"/>
    </row>
    <row r="184" spans="1:13" ht="31.5" hidden="1">
      <c r="A184" s="77"/>
      <c r="B184" s="77"/>
      <c r="C184" s="32" t="s">
        <v>100</v>
      </c>
      <c r="D184" s="15" t="s">
        <v>122</v>
      </c>
      <c r="E184" s="11"/>
      <c r="F184" s="11"/>
      <c r="G184" s="11"/>
      <c r="H184" s="11"/>
      <c r="I184" s="11">
        <f t="shared" si="10"/>
        <v>0</v>
      </c>
      <c r="J184" s="11" t="e">
        <f t="shared" si="11"/>
        <v>#DIV/0!</v>
      </c>
      <c r="K184" s="11" t="e">
        <f t="shared" si="12"/>
        <v>#DIV/0!</v>
      </c>
      <c r="L184" s="11">
        <f t="shared" si="13"/>
        <v>0</v>
      </c>
      <c r="M184" s="11" t="e">
        <f t="shared" si="14"/>
        <v>#DIV/0!</v>
      </c>
    </row>
    <row r="185" spans="1:13" ht="15.75">
      <c r="A185" s="77"/>
      <c r="B185" s="77"/>
      <c r="C185" s="32"/>
      <c r="D185" s="24" t="s">
        <v>85</v>
      </c>
      <c r="E185" s="3">
        <f>SUM(E172:E184)</f>
        <v>15533.699999999999</v>
      </c>
      <c r="F185" s="3">
        <f>SUM(F172:F184)</f>
        <v>1049787.2</v>
      </c>
      <c r="G185" s="3">
        <f>SUM(G172:G184)</f>
        <v>10203.7</v>
      </c>
      <c r="H185" s="3">
        <f>SUM(H172:H184)</f>
        <v>14201.8</v>
      </c>
      <c r="I185" s="3">
        <f t="shared" si="10"/>
        <v>3998.0999999999985</v>
      </c>
      <c r="J185" s="3">
        <f t="shared" si="11"/>
        <v>139.18284543841938</v>
      </c>
      <c r="K185" s="3">
        <f t="shared" si="12"/>
        <v>1.352826553800618</v>
      </c>
      <c r="L185" s="3">
        <f t="shared" si="13"/>
        <v>-1331.8999999999996</v>
      </c>
      <c r="M185" s="3">
        <f t="shared" si="14"/>
        <v>91.42573887740848</v>
      </c>
    </row>
    <row r="186" spans="1:13" ht="31.5">
      <c r="A186" s="77"/>
      <c r="B186" s="77"/>
      <c r="C186" s="32" t="s">
        <v>57</v>
      </c>
      <c r="D186" s="15" t="s">
        <v>103</v>
      </c>
      <c r="E186" s="11">
        <v>9326.2</v>
      </c>
      <c r="F186" s="11">
        <v>48861.2</v>
      </c>
      <c r="G186" s="11">
        <v>14004.3</v>
      </c>
      <c r="H186" s="11">
        <v>14304.8</v>
      </c>
      <c r="I186" s="11">
        <f t="shared" si="10"/>
        <v>300.5</v>
      </c>
      <c r="J186" s="11">
        <f t="shared" si="11"/>
        <v>102.14576951364937</v>
      </c>
      <c r="K186" s="11">
        <f t="shared" si="12"/>
        <v>29.276399269768245</v>
      </c>
      <c r="L186" s="11">
        <f t="shared" si="13"/>
        <v>4978.5999999999985</v>
      </c>
      <c r="M186" s="11">
        <f t="shared" si="14"/>
        <v>153.38294267761788</v>
      </c>
    </row>
    <row r="187" spans="1:13" ht="15.75">
      <c r="A187" s="77"/>
      <c r="B187" s="77"/>
      <c r="C187" s="32" t="s">
        <v>4</v>
      </c>
      <c r="D187" s="15" t="s">
        <v>5</v>
      </c>
      <c r="E187" s="11">
        <v>1411</v>
      </c>
      <c r="F187" s="11">
        <v>2700</v>
      </c>
      <c r="G187" s="11">
        <v>900</v>
      </c>
      <c r="H187" s="11">
        <v>5997.8</v>
      </c>
      <c r="I187" s="11">
        <f t="shared" si="10"/>
        <v>5097.8</v>
      </c>
      <c r="J187" s="11">
        <f t="shared" si="11"/>
        <v>666.4222222222222</v>
      </c>
      <c r="K187" s="11">
        <f t="shared" si="12"/>
        <v>222.14074074074074</v>
      </c>
      <c r="L187" s="11">
        <f t="shared" si="13"/>
        <v>4586.8</v>
      </c>
      <c r="M187" s="11">
        <f t="shared" si="14"/>
        <v>425.074415308292</v>
      </c>
    </row>
    <row r="188" spans="1:13" ht="15.75">
      <c r="A188" s="77"/>
      <c r="B188" s="77"/>
      <c r="C188" s="38"/>
      <c r="D188" s="24" t="s">
        <v>7</v>
      </c>
      <c r="E188" s="3">
        <f>SUM(E186:E187)</f>
        <v>10737.2</v>
      </c>
      <c r="F188" s="3">
        <f>SUM(F186:F187)</f>
        <v>51561.2</v>
      </c>
      <c r="G188" s="3">
        <f>SUM(G186:G187)</f>
        <v>14904.3</v>
      </c>
      <c r="H188" s="3">
        <f>SUM(H186:H187)</f>
        <v>20302.6</v>
      </c>
      <c r="I188" s="3">
        <f t="shared" si="10"/>
        <v>5398.299999999999</v>
      </c>
      <c r="J188" s="3">
        <f t="shared" si="11"/>
        <v>136.2197486631375</v>
      </c>
      <c r="K188" s="3">
        <f t="shared" si="12"/>
        <v>39.375732139670916</v>
      </c>
      <c r="L188" s="3">
        <f t="shared" si="13"/>
        <v>9565.399999999998</v>
      </c>
      <c r="M188" s="3">
        <f t="shared" si="14"/>
        <v>189.0865402525798</v>
      </c>
    </row>
    <row r="189" spans="1:13" s="1" customFormat="1" ht="15.75">
      <c r="A189" s="78"/>
      <c r="B189" s="78"/>
      <c r="C189" s="35"/>
      <c r="D189" s="24" t="s">
        <v>11</v>
      </c>
      <c r="E189" s="3">
        <f>E185+E188</f>
        <v>26270.9</v>
      </c>
      <c r="F189" s="3">
        <f>F185+F188</f>
        <v>1101348.4</v>
      </c>
      <c r="G189" s="3">
        <f>G185+G188</f>
        <v>25108</v>
      </c>
      <c r="H189" s="3">
        <f>H185+H188</f>
        <v>34504.399999999994</v>
      </c>
      <c r="I189" s="3">
        <f t="shared" si="10"/>
        <v>9396.399999999994</v>
      </c>
      <c r="J189" s="3">
        <f t="shared" si="11"/>
        <v>137.42392862832563</v>
      </c>
      <c r="K189" s="3">
        <f t="shared" si="12"/>
        <v>3.1329232420912403</v>
      </c>
      <c r="L189" s="3">
        <f t="shared" si="13"/>
        <v>8233.499999999993</v>
      </c>
      <c r="M189" s="3">
        <f t="shared" si="14"/>
        <v>131.34076107023358</v>
      </c>
    </row>
    <row r="190" spans="1:13" s="1" customFormat="1" ht="78.75" customHeight="1">
      <c r="A190" s="76" t="s">
        <v>22</v>
      </c>
      <c r="B190" s="76" t="s">
        <v>77</v>
      </c>
      <c r="C190" s="34" t="s">
        <v>112</v>
      </c>
      <c r="D190" s="15" t="s">
        <v>91</v>
      </c>
      <c r="E190" s="11"/>
      <c r="F190" s="11">
        <v>41137.1</v>
      </c>
      <c r="G190" s="11">
        <v>11700</v>
      </c>
      <c r="H190" s="11">
        <v>13039.3</v>
      </c>
      <c r="I190" s="11">
        <f t="shared" si="10"/>
        <v>1339.2999999999993</v>
      </c>
      <c r="J190" s="11">
        <f t="shared" si="11"/>
        <v>111.44700854700854</v>
      </c>
      <c r="K190" s="11">
        <f t="shared" si="12"/>
        <v>31.697178459346915</v>
      </c>
      <c r="L190" s="11">
        <f t="shared" si="13"/>
        <v>13039.3</v>
      </c>
      <c r="M190" s="11"/>
    </row>
    <row r="191" spans="1:13" s="1" customFormat="1" ht="31.5">
      <c r="A191" s="77"/>
      <c r="B191" s="77"/>
      <c r="C191" s="32" t="s">
        <v>96</v>
      </c>
      <c r="D191" s="15" t="s">
        <v>95</v>
      </c>
      <c r="E191" s="11">
        <f>11.4+182388.8</f>
        <v>182400.19999999998</v>
      </c>
      <c r="F191" s="11">
        <v>340047.1</v>
      </c>
      <c r="G191" s="11">
        <v>132936.6</v>
      </c>
      <c r="H191" s="11">
        <v>72545</v>
      </c>
      <c r="I191" s="11">
        <f t="shared" si="10"/>
        <v>-60391.600000000006</v>
      </c>
      <c r="J191" s="11">
        <f t="shared" si="11"/>
        <v>54.571126386563215</v>
      </c>
      <c r="K191" s="11">
        <f t="shared" si="12"/>
        <v>21.333809345822978</v>
      </c>
      <c r="L191" s="11">
        <f t="shared" si="13"/>
        <v>-109855.19999999998</v>
      </c>
      <c r="M191" s="11">
        <f t="shared" si="14"/>
        <v>39.772434460049936</v>
      </c>
    </row>
    <row r="192" spans="1:13" s="1" customFormat="1" ht="15.75">
      <c r="A192" s="77"/>
      <c r="B192" s="77"/>
      <c r="C192" s="32" t="s">
        <v>4</v>
      </c>
      <c r="D192" s="15" t="s">
        <v>5</v>
      </c>
      <c r="E192" s="11">
        <v>811.8</v>
      </c>
      <c r="F192" s="11">
        <v>48414.4</v>
      </c>
      <c r="G192" s="11">
        <v>6414.4</v>
      </c>
      <c r="H192" s="11">
        <v>3645.4</v>
      </c>
      <c r="I192" s="11">
        <f t="shared" si="10"/>
        <v>-2768.9999999999995</v>
      </c>
      <c r="J192" s="11">
        <f t="shared" si="11"/>
        <v>56.8315041157396</v>
      </c>
      <c r="K192" s="11">
        <f t="shared" si="12"/>
        <v>7.52957797680029</v>
      </c>
      <c r="L192" s="11">
        <f t="shared" si="13"/>
        <v>2833.6000000000004</v>
      </c>
      <c r="M192" s="11">
        <f t="shared" si="14"/>
        <v>449.0514905149052</v>
      </c>
    </row>
    <row r="193" spans="1:13" s="1" customFormat="1" ht="15.75" hidden="1">
      <c r="A193" s="77"/>
      <c r="B193" s="77"/>
      <c r="C193" s="32" t="s">
        <v>114</v>
      </c>
      <c r="D193" s="15" t="s">
        <v>6</v>
      </c>
      <c r="E193" s="11"/>
      <c r="F193" s="11"/>
      <c r="G193" s="11"/>
      <c r="H193" s="11"/>
      <c r="I193" s="11">
        <f t="shared" si="10"/>
        <v>0</v>
      </c>
      <c r="J193" s="11" t="e">
        <f t="shared" si="11"/>
        <v>#DIV/0!</v>
      </c>
      <c r="K193" s="11" t="e">
        <f t="shared" si="12"/>
        <v>#DIV/0!</v>
      </c>
      <c r="L193" s="11">
        <f t="shared" si="13"/>
        <v>0</v>
      </c>
      <c r="M193" s="11" t="e">
        <f t="shared" si="14"/>
        <v>#DIV/0!</v>
      </c>
    </row>
    <row r="194" spans="1:13" s="1" customFormat="1" ht="15.75" hidden="1">
      <c r="A194" s="77"/>
      <c r="B194" s="77"/>
      <c r="C194" s="32" t="s">
        <v>115</v>
      </c>
      <c r="D194" s="15" t="s">
        <v>31</v>
      </c>
      <c r="E194" s="11"/>
      <c r="F194" s="11"/>
      <c r="G194" s="11"/>
      <c r="H194" s="11"/>
      <c r="I194" s="11">
        <f t="shared" si="10"/>
        <v>0</v>
      </c>
      <c r="J194" s="11" t="e">
        <f t="shared" si="11"/>
        <v>#DIV/0!</v>
      </c>
      <c r="K194" s="11" t="e">
        <f t="shared" si="12"/>
        <v>#DIV/0!</v>
      </c>
      <c r="L194" s="11">
        <f t="shared" si="13"/>
        <v>0</v>
      </c>
      <c r="M194" s="11" t="e">
        <f t="shared" si="14"/>
        <v>#DIV/0!</v>
      </c>
    </row>
    <row r="195" spans="1:13" s="1" customFormat="1" ht="31.5" hidden="1">
      <c r="A195" s="77"/>
      <c r="B195" s="77"/>
      <c r="C195" s="32" t="s">
        <v>117</v>
      </c>
      <c r="D195" s="16" t="s">
        <v>118</v>
      </c>
      <c r="E195" s="11"/>
      <c r="F195" s="11"/>
      <c r="G195" s="11"/>
      <c r="H195" s="11"/>
      <c r="I195" s="11">
        <f t="shared" si="10"/>
        <v>0</v>
      </c>
      <c r="J195" s="11" t="e">
        <f t="shared" si="11"/>
        <v>#DIV/0!</v>
      </c>
      <c r="K195" s="11" t="e">
        <f t="shared" si="12"/>
        <v>#DIV/0!</v>
      </c>
      <c r="L195" s="11">
        <f t="shared" si="13"/>
        <v>0</v>
      </c>
      <c r="M195" s="11" t="e">
        <f t="shared" si="14"/>
        <v>#DIV/0!</v>
      </c>
    </row>
    <row r="196" spans="1:13" s="1" customFormat="1" ht="15.75" customHeight="1">
      <c r="A196" s="77"/>
      <c r="B196" s="77"/>
      <c r="C196" s="32" t="s">
        <v>119</v>
      </c>
      <c r="D196" s="15" t="s">
        <v>120</v>
      </c>
      <c r="E196" s="11"/>
      <c r="F196" s="11">
        <v>36.7</v>
      </c>
      <c r="G196" s="11"/>
      <c r="H196" s="11"/>
      <c r="I196" s="11">
        <f t="shared" si="10"/>
        <v>0</v>
      </c>
      <c r="J196" s="11"/>
      <c r="K196" s="11">
        <f t="shared" si="12"/>
        <v>0</v>
      </c>
      <c r="L196" s="11">
        <f t="shared" si="13"/>
        <v>0</v>
      </c>
      <c r="M196" s="11"/>
    </row>
    <row r="197" spans="1:13" s="1" customFormat="1" ht="15.75">
      <c r="A197" s="77"/>
      <c r="B197" s="77"/>
      <c r="C197" s="32" t="s">
        <v>121</v>
      </c>
      <c r="D197" s="15" t="s">
        <v>9</v>
      </c>
      <c r="E197" s="11">
        <v>33217.2</v>
      </c>
      <c r="F197" s="11">
        <v>179449.3</v>
      </c>
      <c r="G197" s="11"/>
      <c r="H197" s="11"/>
      <c r="I197" s="11">
        <f t="shared" si="10"/>
        <v>0</v>
      </c>
      <c r="J197" s="11"/>
      <c r="K197" s="11">
        <f t="shared" si="12"/>
        <v>0</v>
      </c>
      <c r="L197" s="11">
        <f t="shared" si="13"/>
        <v>-33217.2</v>
      </c>
      <c r="M197" s="11">
        <f t="shared" si="14"/>
        <v>0</v>
      </c>
    </row>
    <row r="198" spans="1:13" s="1" customFormat="1" ht="63" customHeight="1">
      <c r="A198" s="77"/>
      <c r="B198" s="77"/>
      <c r="C198" s="32" t="s">
        <v>99</v>
      </c>
      <c r="D198" s="52" t="s">
        <v>123</v>
      </c>
      <c r="E198" s="11">
        <v>4055.7</v>
      </c>
      <c r="F198" s="11"/>
      <c r="G198" s="11"/>
      <c r="H198" s="11"/>
      <c r="I198" s="11">
        <f t="shared" si="10"/>
        <v>0</v>
      </c>
      <c r="J198" s="11"/>
      <c r="K198" s="11"/>
      <c r="L198" s="11">
        <f t="shared" si="13"/>
        <v>-4055.7</v>
      </c>
      <c r="M198" s="11">
        <f t="shared" si="14"/>
        <v>0</v>
      </c>
    </row>
    <row r="199" spans="1:13" s="1" customFormat="1" ht="31.5">
      <c r="A199" s="77"/>
      <c r="B199" s="77"/>
      <c r="C199" s="32" t="s">
        <v>100</v>
      </c>
      <c r="D199" s="15" t="s">
        <v>122</v>
      </c>
      <c r="E199" s="11">
        <v>-4434.1</v>
      </c>
      <c r="F199" s="11"/>
      <c r="G199" s="11"/>
      <c r="H199" s="11"/>
      <c r="I199" s="11">
        <f t="shared" si="10"/>
        <v>0</v>
      </c>
      <c r="J199" s="11"/>
      <c r="K199" s="11"/>
      <c r="L199" s="11">
        <f t="shared" si="13"/>
        <v>4434.1</v>
      </c>
      <c r="M199" s="11">
        <f t="shared" si="14"/>
        <v>0</v>
      </c>
    </row>
    <row r="200" spans="1:13" s="1" customFormat="1" ht="15.75">
      <c r="A200" s="77"/>
      <c r="B200" s="77"/>
      <c r="C200" s="35"/>
      <c r="D200" s="24" t="s">
        <v>85</v>
      </c>
      <c r="E200" s="3">
        <f>SUM(E190:E199)</f>
        <v>216050.79999999996</v>
      </c>
      <c r="F200" s="3">
        <f>SUM(F190:F199)</f>
        <v>609084.6</v>
      </c>
      <c r="G200" s="3">
        <f>SUM(G190:G199)</f>
        <v>151051</v>
      </c>
      <c r="H200" s="3">
        <f>SUM(H190:H199)</f>
        <v>89229.7</v>
      </c>
      <c r="I200" s="3">
        <f aca="true" t="shared" si="15" ref="I200:I263">H200-G200</f>
        <v>-61821.3</v>
      </c>
      <c r="J200" s="3">
        <f aca="true" t="shared" si="16" ref="J200:J259">H200/G200*100</f>
        <v>59.07256489530026</v>
      </c>
      <c r="K200" s="3">
        <f aca="true" t="shared" si="17" ref="K200:K259">H200/F200*100</f>
        <v>14.649803984536794</v>
      </c>
      <c r="L200" s="3">
        <f aca="true" t="shared" si="18" ref="L200:L263">H200-E200</f>
        <v>-126821.09999999996</v>
      </c>
      <c r="M200" s="3">
        <f aca="true" t="shared" si="19" ref="M200:M261">H200/E200*100</f>
        <v>41.30033306981507</v>
      </c>
    </row>
    <row r="201" spans="1:13" ht="15.75">
      <c r="A201" s="77"/>
      <c r="B201" s="77"/>
      <c r="C201" s="32" t="s">
        <v>106</v>
      </c>
      <c r="D201" s="15" t="s">
        <v>107</v>
      </c>
      <c r="E201" s="11">
        <v>161660.8</v>
      </c>
      <c r="F201" s="104">
        <v>1248459.2</v>
      </c>
      <c r="G201" s="104">
        <v>235080</v>
      </c>
      <c r="H201" s="11">
        <v>228743.1</v>
      </c>
      <c r="I201" s="11">
        <f t="shared" si="15"/>
        <v>-6336.899999999994</v>
      </c>
      <c r="J201" s="11">
        <f t="shared" si="16"/>
        <v>97.30436447166923</v>
      </c>
      <c r="K201" s="11">
        <f t="shared" si="17"/>
        <v>18.32203247010395</v>
      </c>
      <c r="L201" s="11">
        <f t="shared" si="18"/>
        <v>67082.30000000002</v>
      </c>
      <c r="M201" s="11">
        <f t="shared" si="19"/>
        <v>141.49571200934304</v>
      </c>
    </row>
    <row r="202" spans="1:13" ht="15.75">
      <c r="A202" s="77"/>
      <c r="B202" s="77"/>
      <c r="C202" s="32" t="s">
        <v>4</v>
      </c>
      <c r="D202" s="15" t="s">
        <v>5</v>
      </c>
      <c r="E202" s="11">
        <v>6106.3</v>
      </c>
      <c r="F202" s="11">
        <v>12900</v>
      </c>
      <c r="G202" s="11">
        <v>4240</v>
      </c>
      <c r="H202" s="11">
        <v>7304.9</v>
      </c>
      <c r="I202" s="11">
        <f t="shared" si="15"/>
        <v>3064.8999999999996</v>
      </c>
      <c r="J202" s="11">
        <f t="shared" si="16"/>
        <v>172.28537735849056</v>
      </c>
      <c r="K202" s="11">
        <f t="shared" si="17"/>
        <v>56.62713178294574</v>
      </c>
      <c r="L202" s="11">
        <f t="shared" si="18"/>
        <v>1198.5999999999995</v>
      </c>
      <c r="M202" s="11">
        <f t="shared" si="19"/>
        <v>119.62890784927043</v>
      </c>
    </row>
    <row r="203" spans="1:13" s="1" customFormat="1" ht="15.75">
      <c r="A203" s="77"/>
      <c r="B203" s="77"/>
      <c r="C203" s="35"/>
      <c r="D203" s="24" t="s">
        <v>7</v>
      </c>
      <c r="E203" s="3">
        <f>SUM(E201:E202)</f>
        <v>167767.09999999998</v>
      </c>
      <c r="F203" s="3">
        <f>SUM(F201:F202)</f>
        <v>1261359.2</v>
      </c>
      <c r="G203" s="3">
        <f>SUM(G201:G202)</f>
        <v>239320</v>
      </c>
      <c r="H203" s="3">
        <f>SUM(H201:H202)</f>
        <v>236048</v>
      </c>
      <c r="I203" s="3">
        <f t="shared" si="15"/>
        <v>-3272</v>
      </c>
      <c r="J203" s="3">
        <f t="shared" si="16"/>
        <v>98.63279291325422</v>
      </c>
      <c r="K203" s="3">
        <f t="shared" si="17"/>
        <v>18.71378113387527</v>
      </c>
      <c r="L203" s="3">
        <f t="shared" si="18"/>
        <v>68280.90000000002</v>
      </c>
      <c r="M203" s="3">
        <f t="shared" si="19"/>
        <v>140.6998153988476</v>
      </c>
    </row>
    <row r="204" spans="1:13" s="1" customFormat="1" ht="15.75">
      <c r="A204" s="78"/>
      <c r="B204" s="78"/>
      <c r="C204" s="35"/>
      <c r="D204" s="24" t="s">
        <v>11</v>
      </c>
      <c r="E204" s="3">
        <f>E200+E203</f>
        <v>383817.8999999999</v>
      </c>
      <c r="F204" s="3">
        <f>F200+F203</f>
        <v>1870443.7999999998</v>
      </c>
      <c r="G204" s="3">
        <f>G200+G203</f>
        <v>390371</v>
      </c>
      <c r="H204" s="3">
        <f>H200+H203</f>
        <v>325277.7</v>
      </c>
      <c r="I204" s="3">
        <f t="shared" si="15"/>
        <v>-65093.29999999999</v>
      </c>
      <c r="J204" s="3">
        <f t="shared" si="16"/>
        <v>83.32527262527186</v>
      </c>
      <c r="K204" s="3">
        <f t="shared" si="17"/>
        <v>17.390402213635074</v>
      </c>
      <c r="L204" s="3">
        <f t="shared" si="18"/>
        <v>-58540.199999999895</v>
      </c>
      <c r="M204" s="3">
        <f t="shared" si="19"/>
        <v>84.74792342931377</v>
      </c>
    </row>
    <row r="205" spans="1:13" s="1" customFormat="1" ht="15.75">
      <c r="A205" s="76" t="s">
        <v>23</v>
      </c>
      <c r="B205" s="76" t="s">
        <v>78</v>
      </c>
      <c r="C205" s="32" t="s">
        <v>108</v>
      </c>
      <c r="D205" s="15" t="s">
        <v>41</v>
      </c>
      <c r="E205" s="11">
        <v>40</v>
      </c>
      <c r="F205" s="11">
        <v>215</v>
      </c>
      <c r="G205" s="11">
        <v>35</v>
      </c>
      <c r="H205" s="11">
        <v>5</v>
      </c>
      <c r="I205" s="11">
        <f t="shared" si="15"/>
        <v>-30</v>
      </c>
      <c r="J205" s="11">
        <f t="shared" si="16"/>
        <v>14.285714285714285</v>
      </c>
      <c r="K205" s="11">
        <f t="shared" si="17"/>
        <v>2.3255813953488373</v>
      </c>
      <c r="L205" s="11">
        <f t="shared" si="18"/>
        <v>-35</v>
      </c>
      <c r="M205" s="11">
        <f t="shared" si="19"/>
        <v>12.5</v>
      </c>
    </row>
    <row r="206" spans="1:13" s="1" customFormat="1" ht="78.75">
      <c r="A206" s="77"/>
      <c r="B206" s="77"/>
      <c r="C206" s="34" t="s">
        <v>113</v>
      </c>
      <c r="D206" s="15" t="s">
        <v>92</v>
      </c>
      <c r="E206" s="11">
        <v>35745.7</v>
      </c>
      <c r="F206" s="11">
        <v>69376.9</v>
      </c>
      <c r="G206" s="11">
        <v>22900</v>
      </c>
      <c r="H206" s="11">
        <v>28282.3</v>
      </c>
      <c r="I206" s="11">
        <f t="shared" si="15"/>
        <v>5382.299999999999</v>
      </c>
      <c r="J206" s="11">
        <f t="shared" si="16"/>
        <v>123.50349344978167</v>
      </c>
      <c r="K206" s="11">
        <f t="shared" si="17"/>
        <v>40.766162800586365</v>
      </c>
      <c r="L206" s="11">
        <f t="shared" si="18"/>
        <v>-7463.399999999998</v>
      </c>
      <c r="M206" s="11">
        <f t="shared" si="19"/>
        <v>79.1208453044702</v>
      </c>
    </row>
    <row r="207" spans="1:13" s="1" customFormat="1" ht="31.5">
      <c r="A207" s="77"/>
      <c r="B207" s="77"/>
      <c r="C207" s="32" t="s">
        <v>96</v>
      </c>
      <c r="D207" s="16" t="s">
        <v>95</v>
      </c>
      <c r="E207" s="11"/>
      <c r="F207" s="3"/>
      <c r="G207" s="3"/>
      <c r="H207" s="11">
        <v>-0.2</v>
      </c>
      <c r="I207" s="11">
        <f t="shared" si="15"/>
        <v>-0.2</v>
      </c>
      <c r="J207" s="11"/>
      <c r="K207" s="11"/>
      <c r="L207" s="11">
        <f t="shared" si="18"/>
        <v>-0.2</v>
      </c>
      <c r="M207" s="11"/>
    </row>
    <row r="208" spans="1:13" s="1" customFormat="1" ht="15.75">
      <c r="A208" s="77"/>
      <c r="B208" s="77"/>
      <c r="C208" s="32" t="s">
        <v>4</v>
      </c>
      <c r="D208" s="15" t="s">
        <v>5</v>
      </c>
      <c r="E208" s="11">
        <v>57.3</v>
      </c>
      <c r="F208" s="11"/>
      <c r="G208" s="11"/>
      <c r="H208" s="11">
        <v>1.3</v>
      </c>
      <c r="I208" s="11">
        <f t="shared" si="15"/>
        <v>1.3</v>
      </c>
      <c r="J208" s="11"/>
      <c r="K208" s="11"/>
      <c r="L208" s="11">
        <f t="shared" si="18"/>
        <v>-56</v>
      </c>
      <c r="M208" s="11">
        <f t="shared" si="19"/>
        <v>2.268760907504363</v>
      </c>
    </row>
    <row r="209" spans="1:13" s="1" customFormat="1" ht="15.75" hidden="1">
      <c r="A209" s="77"/>
      <c r="B209" s="77"/>
      <c r="C209" s="32" t="s">
        <v>114</v>
      </c>
      <c r="D209" s="15" t="s">
        <v>6</v>
      </c>
      <c r="E209" s="11"/>
      <c r="F209" s="3"/>
      <c r="G209" s="3"/>
      <c r="H209" s="11"/>
      <c r="I209" s="11">
        <f t="shared" si="15"/>
        <v>0</v>
      </c>
      <c r="J209" s="11" t="e">
        <f t="shared" si="16"/>
        <v>#DIV/0!</v>
      </c>
      <c r="K209" s="11" t="e">
        <f t="shared" si="17"/>
        <v>#DIV/0!</v>
      </c>
      <c r="L209" s="11">
        <f t="shared" si="18"/>
        <v>0</v>
      </c>
      <c r="M209" s="11" t="e">
        <f t="shared" si="19"/>
        <v>#DIV/0!</v>
      </c>
    </row>
    <row r="210" spans="1:13" s="1" customFormat="1" ht="15.75">
      <c r="A210" s="77"/>
      <c r="B210" s="77"/>
      <c r="C210" s="32" t="s">
        <v>115</v>
      </c>
      <c r="D210" s="15" t="s">
        <v>31</v>
      </c>
      <c r="E210" s="11">
        <v>11959</v>
      </c>
      <c r="F210" s="11">
        <v>47269.8</v>
      </c>
      <c r="G210" s="11">
        <v>11869.8</v>
      </c>
      <c r="H210" s="11">
        <v>13373.1</v>
      </c>
      <c r="I210" s="11">
        <f t="shared" si="15"/>
        <v>1503.300000000001</v>
      </c>
      <c r="J210" s="11">
        <f t="shared" si="16"/>
        <v>112.66491432037608</v>
      </c>
      <c r="K210" s="11">
        <f t="shared" si="17"/>
        <v>28.29100186588477</v>
      </c>
      <c r="L210" s="11">
        <f t="shared" si="18"/>
        <v>1414.1000000000004</v>
      </c>
      <c r="M210" s="11">
        <f t="shared" si="19"/>
        <v>111.824567271511</v>
      </c>
    </row>
    <row r="211" spans="1:13" s="1" customFormat="1" ht="31.5" hidden="1">
      <c r="A211" s="77"/>
      <c r="B211" s="77"/>
      <c r="C211" s="32" t="s">
        <v>117</v>
      </c>
      <c r="D211" s="16" t="s">
        <v>118</v>
      </c>
      <c r="E211" s="11"/>
      <c r="F211" s="11"/>
      <c r="G211" s="11"/>
      <c r="H211" s="11"/>
      <c r="I211" s="11">
        <f t="shared" si="15"/>
        <v>0</v>
      </c>
      <c r="J211" s="11" t="e">
        <f t="shared" si="16"/>
        <v>#DIV/0!</v>
      </c>
      <c r="K211" s="11" t="e">
        <f t="shared" si="17"/>
        <v>#DIV/0!</v>
      </c>
      <c r="L211" s="11">
        <f t="shared" si="18"/>
        <v>0</v>
      </c>
      <c r="M211" s="11" t="e">
        <f t="shared" si="19"/>
        <v>#DIV/0!</v>
      </c>
    </row>
    <row r="212" spans="1:13" s="1" customFormat="1" ht="31.5" hidden="1">
      <c r="A212" s="77"/>
      <c r="B212" s="77"/>
      <c r="C212" s="32" t="s">
        <v>119</v>
      </c>
      <c r="D212" s="15" t="s">
        <v>120</v>
      </c>
      <c r="E212" s="11"/>
      <c r="F212" s="11"/>
      <c r="G212" s="11"/>
      <c r="H212" s="11"/>
      <c r="I212" s="11">
        <f t="shared" si="15"/>
        <v>0</v>
      </c>
      <c r="J212" s="11" t="e">
        <f t="shared" si="16"/>
        <v>#DIV/0!</v>
      </c>
      <c r="K212" s="11" t="e">
        <f t="shared" si="17"/>
        <v>#DIV/0!</v>
      </c>
      <c r="L212" s="11">
        <f t="shared" si="18"/>
        <v>0</v>
      </c>
      <c r="M212" s="11" t="e">
        <f t="shared" si="19"/>
        <v>#DIV/0!</v>
      </c>
    </row>
    <row r="213" spans="1:13" s="1" customFormat="1" ht="78.75" hidden="1">
      <c r="A213" s="77"/>
      <c r="B213" s="77"/>
      <c r="C213" s="32" t="s">
        <v>99</v>
      </c>
      <c r="D213" s="52" t="s">
        <v>123</v>
      </c>
      <c r="E213" s="11"/>
      <c r="F213" s="11"/>
      <c r="G213" s="11"/>
      <c r="H213" s="11"/>
      <c r="I213" s="11">
        <f t="shared" si="15"/>
        <v>0</v>
      </c>
      <c r="J213" s="11" t="e">
        <f t="shared" si="16"/>
        <v>#DIV/0!</v>
      </c>
      <c r="K213" s="11" t="e">
        <f t="shared" si="17"/>
        <v>#DIV/0!</v>
      </c>
      <c r="L213" s="11">
        <f t="shared" si="18"/>
        <v>0</v>
      </c>
      <c r="M213" s="11" t="e">
        <f t="shared" si="19"/>
        <v>#DIV/0!</v>
      </c>
    </row>
    <row r="214" spans="1:13" s="1" customFormat="1" ht="31.5">
      <c r="A214" s="77"/>
      <c r="B214" s="77"/>
      <c r="C214" s="32" t="s">
        <v>100</v>
      </c>
      <c r="D214" s="15" t="s">
        <v>122</v>
      </c>
      <c r="E214" s="11"/>
      <c r="F214" s="11"/>
      <c r="G214" s="11"/>
      <c r="H214" s="11">
        <v>-0.2</v>
      </c>
      <c r="I214" s="11">
        <f t="shared" si="15"/>
        <v>-0.2</v>
      </c>
      <c r="J214" s="11"/>
      <c r="K214" s="11"/>
      <c r="L214" s="11">
        <f t="shared" si="18"/>
        <v>-0.2</v>
      </c>
      <c r="M214" s="11"/>
    </row>
    <row r="215" spans="1:13" s="1" customFormat="1" ht="15.75">
      <c r="A215" s="77"/>
      <c r="B215" s="77"/>
      <c r="C215" s="35"/>
      <c r="D215" s="24" t="s">
        <v>85</v>
      </c>
      <c r="E215" s="3">
        <f>SUM(E205:E214)</f>
        <v>47802</v>
      </c>
      <c r="F215" s="3">
        <f>SUM(F205:F214)</f>
        <v>116861.7</v>
      </c>
      <c r="G215" s="3">
        <f>SUM(G205:G214)</f>
        <v>34804.8</v>
      </c>
      <c r="H215" s="3">
        <f>SUM(H205:H214)</f>
        <v>41661.3</v>
      </c>
      <c r="I215" s="3">
        <f t="shared" si="15"/>
        <v>6856.5</v>
      </c>
      <c r="J215" s="3">
        <f t="shared" si="16"/>
        <v>119.69986898358846</v>
      </c>
      <c r="K215" s="3">
        <f t="shared" si="17"/>
        <v>35.65008895129885</v>
      </c>
      <c r="L215" s="3">
        <f t="shared" si="18"/>
        <v>-6140.699999999997</v>
      </c>
      <c r="M215" s="3">
        <f t="shared" si="19"/>
        <v>87.15388477469563</v>
      </c>
    </row>
    <row r="216" spans="1:13" ht="15.75">
      <c r="A216" s="77"/>
      <c r="B216" s="77"/>
      <c r="C216" s="32" t="s">
        <v>24</v>
      </c>
      <c r="D216" s="15" t="s">
        <v>25</v>
      </c>
      <c r="E216" s="11">
        <v>2058580.1</v>
      </c>
      <c r="F216" s="11">
        <v>7472582.1</v>
      </c>
      <c r="G216" s="11">
        <v>2175060.9</v>
      </c>
      <c r="H216" s="11">
        <v>2181554.4</v>
      </c>
      <c r="I216" s="11">
        <f t="shared" si="15"/>
        <v>6493.5</v>
      </c>
      <c r="J216" s="11">
        <f t="shared" si="16"/>
        <v>100.29854336492372</v>
      </c>
      <c r="K216" s="11">
        <f t="shared" si="17"/>
        <v>29.194117519297645</v>
      </c>
      <c r="L216" s="11">
        <f t="shared" si="18"/>
        <v>122974.29999999981</v>
      </c>
      <c r="M216" s="11">
        <f t="shared" si="19"/>
        <v>105.97374374696422</v>
      </c>
    </row>
    <row r="217" spans="1:13" ht="18" customHeight="1">
      <c r="A217" s="77"/>
      <c r="B217" s="77"/>
      <c r="C217" s="32" t="s">
        <v>48</v>
      </c>
      <c r="D217" s="15" t="s">
        <v>90</v>
      </c>
      <c r="E217" s="11">
        <v>249764.8</v>
      </c>
      <c r="F217" s="11">
        <v>587942.7</v>
      </c>
      <c r="G217" s="11">
        <v>257774.7</v>
      </c>
      <c r="H217" s="11">
        <v>237903.3</v>
      </c>
      <c r="I217" s="11">
        <f t="shared" si="15"/>
        <v>-19871.400000000023</v>
      </c>
      <c r="J217" s="11">
        <f t="shared" si="16"/>
        <v>92.29117520066941</v>
      </c>
      <c r="K217" s="11">
        <f t="shared" si="17"/>
        <v>40.46368804306951</v>
      </c>
      <c r="L217" s="11">
        <f t="shared" si="18"/>
        <v>-11861.5</v>
      </c>
      <c r="M217" s="11">
        <f t="shared" si="19"/>
        <v>95.25093207689794</v>
      </c>
    </row>
    <row r="218" spans="1:13" ht="15.75">
      <c r="A218" s="77"/>
      <c r="B218" s="77"/>
      <c r="C218" s="32" t="s">
        <v>49</v>
      </c>
      <c r="D218" s="15" t="s">
        <v>27</v>
      </c>
      <c r="E218" s="11">
        <v>788.1</v>
      </c>
      <c r="F218" s="11">
        <v>2357.6</v>
      </c>
      <c r="G218" s="11">
        <v>1147.6</v>
      </c>
      <c r="H218" s="11">
        <v>683.5</v>
      </c>
      <c r="I218" s="11">
        <f t="shared" si="15"/>
        <v>-464.0999999999999</v>
      </c>
      <c r="J218" s="11">
        <f t="shared" si="16"/>
        <v>59.55907981875218</v>
      </c>
      <c r="K218" s="11">
        <f t="shared" si="17"/>
        <v>28.991347132677298</v>
      </c>
      <c r="L218" s="11">
        <f t="shared" si="18"/>
        <v>-104.60000000000002</v>
      </c>
      <c r="M218" s="11">
        <f t="shared" si="19"/>
        <v>86.7275726430656</v>
      </c>
    </row>
    <row r="219" spans="1:13" ht="31.5">
      <c r="A219" s="77"/>
      <c r="B219" s="77"/>
      <c r="C219" s="32" t="s">
        <v>104</v>
      </c>
      <c r="D219" s="15" t="s">
        <v>105</v>
      </c>
      <c r="E219" s="11">
        <v>7738.9</v>
      </c>
      <c r="F219" s="11">
        <v>23881.8</v>
      </c>
      <c r="G219" s="11">
        <v>7689.3</v>
      </c>
      <c r="H219" s="11">
        <v>12958.6</v>
      </c>
      <c r="I219" s="11">
        <f t="shared" si="15"/>
        <v>5269.3</v>
      </c>
      <c r="J219" s="11">
        <f t="shared" si="16"/>
        <v>168.52769432848245</v>
      </c>
      <c r="K219" s="11">
        <f t="shared" si="17"/>
        <v>54.261404081769385</v>
      </c>
      <c r="L219" s="11">
        <f t="shared" si="18"/>
        <v>5219.700000000001</v>
      </c>
      <c r="M219" s="11">
        <f t="shared" si="19"/>
        <v>167.44757006809755</v>
      </c>
    </row>
    <row r="220" spans="1:13" ht="15.75">
      <c r="A220" s="77"/>
      <c r="B220" s="77"/>
      <c r="C220" s="32" t="s">
        <v>4</v>
      </c>
      <c r="D220" s="15" t="s">
        <v>5</v>
      </c>
      <c r="E220" s="11">
        <v>6941.2</v>
      </c>
      <c r="F220" s="11">
        <v>25175</v>
      </c>
      <c r="G220" s="11">
        <v>7254.9</v>
      </c>
      <c r="H220" s="11">
        <v>10006.1</v>
      </c>
      <c r="I220" s="11">
        <f t="shared" si="15"/>
        <v>2751.2000000000007</v>
      </c>
      <c r="J220" s="11">
        <f t="shared" si="16"/>
        <v>137.9219561951233</v>
      </c>
      <c r="K220" s="11">
        <f t="shared" si="17"/>
        <v>39.74617676266137</v>
      </c>
      <c r="L220" s="11">
        <f t="shared" si="18"/>
        <v>3064.9000000000005</v>
      </c>
      <c r="M220" s="11">
        <f t="shared" si="19"/>
        <v>144.15518930444304</v>
      </c>
    </row>
    <row r="221" spans="1:13" s="1" customFormat="1" ht="15.75">
      <c r="A221" s="77"/>
      <c r="B221" s="77"/>
      <c r="C221" s="38"/>
      <c r="D221" s="24" t="s">
        <v>7</v>
      </c>
      <c r="E221" s="3">
        <f>SUM(E216:E220)</f>
        <v>2323813.1</v>
      </c>
      <c r="F221" s="3">
        <f>SUM(F216:F220)</f>
        <v>8111939.199999999</v>
      </c>
      <c r="G221" s="3">
        <f>SUM(G216:G220)</f>
        <v>2448927.4</v>
      </c>
      <c r="H221" s="3">
        <f>SUM(H216:H220)</f>
        <v>2443105.9</v>
      </c>
      <c r="I221" s="3">
        <f t="shared" si="15"/>
        <v>-5821.5</v>
      </c>
      <c r="J221" s="3">
        <f t="shared" si="16"/>
        <v>99.76228368386911</v>
      </c>
      <c r="K221" s="3">
        <f t="shared" si="17"/>
        <v>30.11740891746329</v>
      </c>
      <c r="L221" s="3">
        <f t="shared" si="18"/>
        <v>119292.79999999981</v>
      </c>
      <c r="M221" s="3">
        <f t="shared" si="19"/>
        <v>105.13349373923401</v>
      </c>
    </row>
    <row r="222" spans="1:13" s="1" customFormat="1" ht="15.75">
      <c r="A222" s="78"/>
      <c r="B222" s="78"/>
      <c r="C222" s="35"/>
      <c r="D222" s="24" t="s">
        <v>11</v>
      </c>
      <c r="E222" s="3">
        <f>E215+E221</f>
        <v>2371615.1</v>
      </c>
      <c r="F222" s="3">
        <f>F215+F221</f>
        <v>8228800.899999999</v>
      </c>
      <c r="G222" s="3">
        <f>G215+G221</f>
        <v>2483732.1999999997</v>
      </c>
      <c r="H222" s="3">
        <f>H215+H221</f>
        <v>2484767.1999999997</v>
      </c>
      <c r="I222" s="3">
        <f t="shared" si="15"/>
        <v>1035</v>
      </c>
      <c r="J222" s="3">
        <f t="shared" si="16"/>
        <v>100.04167115923369</v>
      </c>
      <c r="K222" s="3">
        <f t="shared" si="17"/>
        <v>30.195981531160875</v>
      </c>
      <c r="L222" s="3">
        <f t="shared" si="18"/>
        <v>113152.09999999963</v>
      </c>
      <c r="M222" s="3">
        <f t="shared" si="19"/>
        <v>104.77109881784779</v>
      </c>
    </row>
    <row r="223" spans="1:13" s="1" customFormat="1" ht="31.5">
      <c r="A223" s="92">
        <v>955</v>
      </c>
      <c r="B223" s="76" t="s">
        <v>79</v>
      </c>
      <c r="C223" s="32" t="s">
        <v>96</v>
      </c>
      <c r="D223" s="15" t="s">
        <v>95</v>
      </c>
      <c r="E223" s="11">
        <v>17.4</v>
      </c>
      <c r="F223" s="3"/>
      <c r="G223" s="3"/>
      <c r="H223" s="11">
        <v>35.4</v>
      </c>
      <c r="I223" s="11">
        <f t="shared" si="15"/>
        <v>35.4</v>
      </c>
      <c r="J223" s="11"/>
      <c r="K223" s="11"/>
      <c r="L223" s="11">
        <f t="shared" si="18"/>
        <v>18</v>
      </c>
      <c r="M223" s="11">
        <f t="shared" si="19"/>
        <v>203.44827586206898</v>
      </c>
    </row>
    <row r="224" spans="1:13" s="1" customFormat="1" ht="15.75" hidden="1">
      <c r="A224" s="93"/>
      <c r="B224" s="77"/>
      <c r="C224" s="32" t="s">
        <v>4</v>
      </c>
      <c r="D224" s="15" t="s">
        <v>5</v>
      </c>
      <c r="E224" s="11"/>
      <c r="F224" s="11"/>
      <c r="G224" s="11"/>
      <c r="H224" s="11"/>
      <c r="I224" s="11">
        <f t="shared" si="15"/>
        <v>0</v>
      </c>
      <c r="J224" s="11" t="e">
        <f t="shared" si="16"/>
        <v>#DIV/0!</v>
      </c>
      <c r="K224" s="11" t="e">
        <f t="shared" si="17"/>
        <v>#DIV/0!</v>
      </c>
      <c r="L224" s="11">
        <f t="shared" si="18"/>
        <v>0</v>
      </c>
      <c r="M224" s="11" t="e">
        <f t="shared" si="19"/>
        <v>#DIV/0!</v>
      </c>
    </row>
    <row r="225" spans="1:13" s="1" customFormat="1" ht="15.75" hidden="1">
      <c r="A225" s="93"/>
      <c r="B225" s="77"/>
      <c r="C225" s="32" t="s">
        <v>114</v>
      </c>
      <c r="D225" s="15" t="s">
        <v>6</v>
      </c>
      <c r="E225" s="11"/>
      <c r="F225" s="105"/>
      <c r="G225" s="105"/>
      <c r="H225" s="11"/>
      <c r="I225" s="11">
        <f t="shared" si="15"/>
        <v>0</v>
      </c>
      <c r="J225" s="11" t="e">
        <f t="shared" si="16"/>
        <v>#DIV/0!</v>
      </c>
      <c r="K225" s="11" t="e">
        <f t="shared" si="17"/>
        <v>#DIV/0!</v>
      </c>
      <c r="L225" s="11">
        <f t="shared" si="18"/>
        <v>0</v>
      </c>
      <c r="M225" s="11" t="e">
        <f t="shared" si="19"/>
        <v>#DIV/0!</v>
      </c>
    </row>
    <row r="226" spans="1:13" s="1" customFormat="1" ht="15.75" hidden="1">
      <c r="A226" s="93"/>
      <c r="B226" s="77"/>
      <c r="C226" s="32" t="s">
        <v>115</v>
      </c>
      <c r="D226" s="15" t="s">
        <v>31</v>
      </c>
      <c r="E226" s="11"/>
      <c r="F226" s="11"/>
      <c r="G226" s="11"/>
      <c r="H226" s="11"/>
      <c r="I226" s="11">
        <f t="shared" si="15"/>
        <v>0</v>
      </c>
      <c r="J226" s="11" t="e">
        <f t="shared" si="16"/>
        <v>#DIV/0!</v>
      </c>
      <c r="K226" s="11" t="e">
        <f t="shared" si="17"/>
        <v>#DIV/0!</v>
      </c>
      <c r="L226" s="11">
        <f t="shared" si="18"/>
        <v>0</v>
      </c>
      <c r="M226" s="11" t="e">
        <f t="shared" si="19"/>
        <v>#DIV/0!</v>
      </c>
    </row>
    <row r="227" spans="1:13" ht="31.5" hidden="1">
      <c r="A227" s="93"/>
      <c r="B227" s="77"/>
      <c r="C227" s="32" t="s">
        <v>117</v>
      </c>
      <c r="D227" s="16" t="s">
        <v>118</v>
      </c>
      <c r="E227" s="60"/>
      <c r="F227" s="60"/>
      <c r="G227" s="60"/>
      <c r="H227" s="60"/>
      <c r="I227" s="60">
        <f t="shared" si="15"/>
        <v>0</v>
      </c>
      <c r="J227" s="60" t="e">
        <f t="shared" si="16"/>
        <v>#DIV/0!</v>
      </c>
      <c r="K227" s="60" t="e">
        <f t="shared" si="17"/>
        <v>#DIV/0!</v>
      </c>
      <c r="L227" s="60">
        <f t="shared" si="18"/>
        <v>0</v>
      </c>
      <c r="M227" s="60" t="e">
        <f t="shared" si="19"/>
        <v>#DIV/0!</v>
      </c>
    </row>
    <row r="228" spans="1:13" ht="15.75" customHeight="1">
      <c r="A228" s="93"/>
      <c r="B228" s="77"/>
      <c r="C228" s="32" t="s">
        <v>119</v>
      </c>
      <c r="D228" s="15" t="s">
        <v>120</v>
      </c>
      <c r="E228" s="11">
        <v>34679.9</v>
      </c>
      <c r="F228" s="11">
        <v>152186.2</v>
      </c>
      <c r="G228" s="11">
        <v>1417.5</v>
      </c>
      <c r="H228" s="60">
        <v>1417.5</v>
      </c>
      <c r="I228" s="60">
        <f t="shared" si="15"/>
        <v>0</v>
      </c>
      <c r="J228" s="60">
        <f t="shared" si="16"/>
        <v>100</v>
      </c>
      <c r="K228" s="60">
        <f t="shared" si="17"/>
        <v>0.9314247941009105</v>
      </c>
      <c r="L228" s="60">
        <f t="shared" si="18"/>
        <v>-33262.4</v>
      </c>
      <c r="M228" s="60">
        <f t="shared" si="19"/>
        <v>4.08738202820654</v>
      </c>
    </row>
    <row r="229" spans="1:13" ht="15.75" hidden="1">
      <c r="A229" s="93"/>
      <c r="B229" s="77"/>
      <c r="C229" s="32" t="s">
        <v>121</v>
      </c>
      <c r="D229" s="15" t="s">
        <v>9</v>
      </c>
      <c r="E229" s="60"/>
      <c r="F229" s="61"/>
      <c r="G229" s="61"/>
      <c r="H229" s="60"/>
      <c r="I229" s="60">
        <f t="shared" si="15"/>
        <v>0</v>
      </c>
      <c r="J229" s="60" t="e">
        <f t="shared" si="16"/>
        <v>#DIV/0!</v>
      </c>
      <c r="K229" s="60" t="e">
        <f t="shared" si="17"/>
        <v>#DIV/0!</v>
      </c>
      <c r="L229" s="60">
        <f t="shared" si="18"/>
        <v>0</v>
      </c>
      <c r="M229" s="60" t="e">
        <f t="shared" si="19"/>
        <v>#DIV/0!</v>
      </c>
    </row>
    <row r="230" spans="1:13" ht="31.5" hidden="1">
      <c r="A230" s="93"/>
      <c r="B230" s="77"/>
      <c r="C230" s="32" t="s">
        <v>100</v>
      </c>
      <c r="D230" s="15" t="s">
        <v>122</v>
      </c>
      <c r="E230" s="60"/>
      <c r="F230" s="60"/>
      <c r="G230" s="60"/>
      <c r="H230" s="60"/>
      <c r="I230" s="60">
        <f t="shared" si="15"/>
        <v>0</v>
      </c>
      <c r="J230" s="60" t="e">
        <f t="shared" si="16"/>
        <v>#DIV/0!</v>
      </c>
      <c r="K230" s="60" t="e">
        <f t="shared" si="17"/>
        <v>#DIV/0!</v>
      </c>
      <c r="L230" s="60">
        <f t="shared" si="18"/>
        <v>0</v>
      </c>
      <c r="M230" s="60" t="e">
        <f t="shared" si="19"/>
        <v>#DIV/0!</v>
      </c>
    </row>
    <row r="231" spans="1:13" s="1" customFormat="1" ht="15.75" hidden="1">
      <c r="A231" s="93"/>
      <c r="B231" s="77"/>
      <c r="C231" s="35"/>
      <c r="D231" s="24" t="s">
        <v>85</v>
      </c>
      <c r="E231" s="59">
        <f>SUM(E223:E230)</f>
        <v>34697.3</v>
      </c>
      <c r="F231" s="59">
        <f>SUM(F223:F230)</f>
        <v>152186.2</v>
      </c>
      <c r="G231" s="59">
        <f>SUM(G223:G230)</f>
        <v>1417.5</v>
      </c>
      <c r="H231" s="59">
        <f>SUM(H223:H230)</f>
        <v>1452.9</v>
      </c>
      <c r="I231" s="59">
        <f t="shared" si="15"/>
        <v>35.40000000000009</v>
      </c>
      <c r="J231" s="59">
        <f t="shared" si="16"/>
        <v>102.49735449735451</v>
      </c>
      <c r="K231" s="59">
        <f t="shared" si="17"/>
        <v>0.9546857730858646</v>
      </c>
      <c r="L231" s="59">
        <f t="shared" si="18"/>
        <v>-33244.4</v>
      </c>
      <c r="M231" s="59">
        <f t="shared" si="19"/>
        <v>4.187357517731927</v>
      </c>
    </row>
    <row r="232" spans="1:13" ht="15.75" hidden="1">
      <c r="A232" s="93"/>
      <c r="B232" s="77"/>
      <c r="C232" s="32" t="s">
        <v>4</v>
      </c>
      <c r="D232" s="15" t="s">
        <v>5</v>
      </c>
      <c r="E232" s="60"/>
      <c r="F232" s="60"/>
      <c r="G232" s="60"/>
      <c r="H232" s="60"/>
      <c r="I232" s="60">
        <f t="shared" si="15"/>
        <v>0</v>
      </c>
      <c r="J232" s="60" t="e">
        <f t="shared" si="16"/>
        <v>#DIV/0!</v>
      </c>
      <c r="K232" s="60" t="e">
        <f t="shared" si="17"/>
        <v>#DIV/0!</v>
      </c>
      <c r="L232" s="60">
        <f t="shared" si="18"/>
        <v>0</v>
      </c>
      <c r="M232" s="60" t="e">
        <f t="shared" si="19"/>
        <v>#DIV/0!</v>
      </c>
    </row>
    <row r="233" spans="1:13" ht="15.75" hidden="1">
      <c r="A233" s="93"/>
      <c r="B233" s="77"/>
      <c r="C233" s="32"/>
      <c r="D233" s="24" t="s">
        <v>7</v>
      </c>
      <c r="E233" s="59">
        <f>SUM(E232)</f>
        <v>0</v>
      </c>
      <c r="F233" s="59">
        <f>SUM(F232)</f>
        <v>0</v>
      </c>
      <c r="G233" s="59">
        <f>SUM(G232)</f>
        <v>0</v>
      </c>
      <c r="H233" s="59">
        <f>SUM(H232)</f>
        <v>0</v>
      </c>
      <c r="I233" s="59">
        <f t="shared" si="15"/>
        <v>0</v>
      </c>
      <c r="J233" s="59" t="e">
        <f t="shared" si="16"/>
        <v>#DIV/0!</v>
      </c>
      <c r="K233" s="59" t="e">
        <f t="shared" si="17"/>
        <v>#DIV/0!</v>
      </c>
      <c r="L233" s="59">
        <f t="shared" si="18"/>
        <v>0</v>
      </c>
      <c r="M233" s="59" t="e">
        <f t="shared" si="19"/>
        <v>#DIV/0!</v>
      </c>
    </row>
    <row r="234" spans="1:13" s="1" customFormat="1" ht="15.75">
      <c r="A234" s="94"/>
      <c r="B234" s="78"/>
      <c r="C234" s="33"/>
      <c r="D234" s="24" t="s">
        <v>11</v>
      </c>
      <c r="E234" s="59">
        <f>E231+E233</f>
        <v>34697.3</v>
      </c>
      <c r="F234" s="59">
        <f>F231+F233</f>
        <v>152186.2</v>
      </c>
      <c r="G234" s="59">
        <f>G231+G233</f>
        <v>1417.5</v>
      </c>
      <c r="H234" s="59">
        <f>H231+H233</f>
        <v>1452.9</v>
      </c>
      <c r="I234" s="59">
        <f t="shared" si="15"/>
        <v>35.40000000000009</v>
      </c>
      <c r="J234" s="59">
        <f t="shared" si="16"/>
        <v>102.49735449735451</v>
      </c>
      <c r="K234" s="59">
        <f t="shared" si="17"/>
        <v>0.9546857730858646</v>
      </c>
      <c r="L234" s="59">
        <f t="shared" si="18"/>
        <v>-33244.4</v>
      </c>
      <c r="M234" s="59">
        <f t="shared" si="19"/>
        <v>4.187357517731927</v>
      </c>
    </row>
    <row r="235" spans="1:13" s="1" customFormat="1" ht="31.5">
      <c r="A235" s="76" t="s">
        <v>26</v>
      </c>
      <c r="B235" s="76" t="s">
        <v>80</v>
      </c>
      <c r="C235" s="32" t="s">
        <v>96</v>
      </c>
      <c r="D235" s="15" t="s">
        <v>95</v>
      </c>
      <c r="E235" s="60">
        <f>81.5+21.6</f>
        <v>103.1</v>
      </c>
      <c r="F235" s="60">
        <v>200</v>
      </c>
      <c r="G235" s="60">
        <v>54</v>
      </c>
      <c r="H235" s="60">
        <v>199.9</v>
      </c>
      <c r="I235" s="60">
        <f t="shared" si="15"/>
        <v>145.9</v>
      </c>
      <c r="J235" s="60">
        <f t="shared" si="16"/>
        <v>370.1851851851852</v>
      </c>
      <c r="K235" s="60">
        <f t="shared" si="17"/>
        <v>99.95</v>
      </c>
      <c r="L235" s="60">
        <f t="shared" si="18"/>
        <v>96.80000000000001</v>
      </c>
      <c r="M235" s="60">
        <f t="shared" si="19"/>
        <v>193.8894277400582</v>
      </c>
    </row>
    <row r="236" spans="1:13" s="1" customFormat="1" ht="15.75">
      <c r="A236" s="77"/>
      <c r="B236" s="77"/>
      <c r="C236" s="32" t="s">
        <v>97</v>
      </c>
      <c r="D236" s="15" t="s">
        <v>98</v>
      </c>
      <c r="E236" s="60">
        <v>8.2</v>
      </c>
      <c r="F236" s="60"/>
      <c r="G236" s="60"/>
      <c r="H236" s="61"/>
      <c r="I236" s="61">
        <f t="shared" si="15"/>
        <v>0</v>
      </c>
      <c r="J236" s="61"/>
      <c r="K236" s="61"/>
      <c r="L236" s="61">
        <f t="shared" si="18"/>
        <v>-8.2</v>
      </c>
      <c r="M236" s="61">
        <f t="shared" si="19"/>
        <v>0</v>
      </c>
    </row>
    <row r="237" spans="1:13" ht="15.75">
      <c r="A237" s="77"/>
      <c r="B237" s="77"/>
      <c r="C237" s="32" t="s">
        <v>4</v>
      </c>
      <c r="D237" s="15" t="s">
        <v>5</v>
      </c>
      <c r="E237" s="11">
        <v>9.9</v>
      </c>
      <c r="F237" s="11"/>
      <c r="G237" s="11"/>
      <c r="H237" s="11"/>
      <c r="I237" s="11">
        <f t="shared" si="15"/>
        <v>0</v>
      </c>
      <c r="J237" s="11"/>
      <c r="K237" s="11"/>
      <c r="L237" s="11">
        <f t="shared" si="18"/>
        <v>-9.9</v>
      </c>
      <c r="M237" s="11">
        <f t="shared" si="19"/>
        <v>0</v>
      </c>
    </row>
    <row r="238" spans="1:13" ht="15.75" hidden="1">
      <c r="A238" s="77"/>
      <c r="B238" s="77"/>
      <c r="C238" s="32" t="s">
        <v>114</v>
      </c>
      <c r="D238" s="15" t="s">
        <v>6</v>
      </c>
      <c r="E238" s="11"/>
      <c r="F238" s="11"/>
      <c r="G238" s="11"/>
      <c r="H238" s="11"/>
      <c r="I238" s="11">
        <f t="shared" si="15"/>
        <v>0</v>
      </c>
      <c r="J238" s="11" t="e">
        <f t="shared" si="16"/>
        <v>#DIV/0!</v>
      </c>
      <c r="K238" s="11" t="e">
        <f t="shared" si="17"/>
        <v>#DIV/0!</v>
      </c>
      <c r="L238" s="11">
        <f t="shared" si="18"/>
        <v>0</v>
      </c>
      <c r="M238" s="11" t="e">
        <f t="shared" si="19"/>
        <v>#DIV/0!</v>
      </c>
    </row>
    <row r="239" spans="1:13" ht="15.75" hidden="1">
      <c r="A239" s="77"/>
      <c r="B239" s="77"/>
      <c r="C239" s="32" t="s">
        <v>115</v>
      </c>
      <c r="D239" s="15" t="s">
        <v>31</v>
      </c>
      <c r="E239" s="11"/>
      <c r="F239" s="11"/>
      <c r="G239" s="11"/>
      <c r="H239" s="11"/>
      <c r="I239" s="11">
        <f t="shared" si="15"/>
        <v>0</v>
      </c>
      <c r="J239" s="11" t="e">
        <f t="shared" si="16"/>
        <v>#DIV/0!</v>
      </c>
      <c r="K239" s="11" t="e">
        <f t="shared" si="17"/>
        <v>#DIV/0!</v>
      </c>
      <c r="L239" s="11">
        <f t="shared" si="18"/>
        <v>0</v>
      </c>
      <c r="M239" s="11" t="e">
        <f t="shared" si="19"/>
        <v>#DIV/0!</v>
      </c>
    </row>
    <row r="240" spans="1:13" ht="15.75" customHeight="1">
      <c r="A240" s="77"/>
      <c r="B240" s="77"/>
      <c r="C240" s="32" t="s">
        <v>119</v>
      </c>
      <c r="D240" s="15" t="s">
        <v>120</v>
      </c>
      <c r="E240" s="11">
        <v>52.9</v>
      </c>
      <c r="F240" s="11">
        <v>846.5</v>
      </c>
      <c r="G240" s="11">
        <v>15</v>
      </c>
      <c r="H240" s="11">
        <v>15</v>
      </c>
      <c r="I240" s="11">
        <f t="shared" si="15"/>
        <v>0</v>
      </c>
      <c r="J240" s="11">
        <f t="shared" si="16"/>
        <v>100</v>
      </c>
      <c r="K240" s="11">
        <f t="shared" si="17"/>
        <v>1.7720023626698171</v>
      </c>
      <c r="L240" s="11">
        <f t="shared" si="18"/>
        <v>-37.9</v>
      </c>
      <c r="M240" s="11">
        <f t="shared" si="19"/>
        <v>28.35538752362949</v>
      </c>
    </row>
    <row r="241" spans="1:13" ht="15.75" hidden="1">
      <c r="A241" s="77"/>
      <c r="B241" s="77"/>
      <c r="C241" s="32" t="s">
        <v>121</v>
      </c>
      <c r="D241" s="15" t="s">
        <v>9</v>
      </c>
      <c r="E241" s="11"/>
      <c r="F241" s="11"/>
      <c r="G241" s="11"/>
      <c r="H241" s="11"/>
      <c r="I241" s="11">
        <f t="shared" si="15"/>
        <v>0</v>
      </c>
      <c r="J241" s="11" t="e">
        <f t="shared" si="16"/>
        <v>#DIV/0!</v>
      </c>
      <c r="K241" s="11" t="e">
        <f t="shared" si="17"/>
        <v>#DIV/0!</v>
      </c>
      <c r="L241" s="11">
        <f t="shared" si="18"/>
        <v>0</v>
      </c>
      <c r="M241" s="11" t="e">
        <f t="shared" si="19"/>
        <v>#DIV/0!</v>
      </c>
    </row>
    <row r="242" spans="1:13" ht="31.5">
      <c r="A242" s="77"/>
      <c r="B242" s="77"/>
      <c r="C242" s="32" t="s">
        <v>100</v>
      </c>
      <c r="D242" s="15" t="s">
        <v>122</v>
      </c>
      <c r="E242" s="11">
        <v>-95.3</v>
      </c>
      <c r="F242" s="11"/>
      <c r="G242" s="11"/>
      <c r="H242" s="11">
        <v>-216.7</v>
      </c>
      <c r="I242" s="11">
        <f t="shared" si="15"/>
        <v>-216.7</v>
      </c>
      <c r="J242" s="11"/>
      <c r="K242" s="11"/>
      <c r="L242" s="11">
        <f t="shared" si="18"/>
        <v>-121.39999999999999</v>
      </c>
      <c r="M242" s="11">
        <f t="shared" si="19"/>
        <v>227.3871983210913</v>
      </c>
    </row>
    <row r="243" spans="1:13" s="1" customFormat="1" ht="15.75">
      <c r="A243" s="77"/>
      <c r="B243" s="77"/>
      <c r="C243" s="35"/>
      <c r="D243" s="24" t="s">
        <v>85</v>
      </c>
      <c r="E243" s="59">
        <f>SUM(E235:E242)</f>
        <v>78.8</v>
      </c>
      <c r="F243" s="59">
        <f>SUM(F235:F242)</f>
        <v>1046.5</v>
      </c>
      <c r="G243" s="59">
        <f>SUM(G235:G242)</f>
        <v>69</v>
      </c>
      <c r="H243" s="59">
        <f>SUM(H235:H242)</f>
        <v>-1.799999999999983</v>
      </c>
      <c r="I243" s="59">
        <f t="shared" si="15"/>
        <v>-70.79999999999998</v>
      </c>
      <c r="J243" s="59">
        <f t="shared" si="16"/>
        <v>-2.608695652173888</v>
      </c>
      <c r="K243" s="59">
        <f t="shared" si="17"/>
        <v>-0.17200191113234428</v>
      </c>
      <c r="L243" s="59">
        <f t="shared" si="18"/>
        <v>-80.59999999999998</v>
      </c>
      <c r="M243" s="59">
        <f t="shared" si="19"/>
        <v>-2.284263959390841</v>
      </c>
    </row>
    <row r="244" spans="1:13" ht="15.75">
      <c r="A244" s="77"/>
      <c r="B244" s="77"/>
      <c r="C244" s="32" t="s">
        <v>108</v>
      </c>
      <c r="D244" s="15" t="s">
        <v>41</v>
      </c>
      <c r="E244" s="11">
        <v>63555.1</v>
      </c>
      <c r="F244" s="11">
        <v>205086.8</v>
      </c>
      <c r="G244" s="11">
        <v>64376.8</v>
      </c>
      <c r="H244" s="11">
        <v>60140.5</v>
      </c>
      <c r="I244" s="11">
        <f t="shared" si="15"/>
        <v>-4236.300000000003</v>
      </c>
      <c r="J244" s="11">
        <f t="shared" si="16"/>
        <v>93.41952380360627</v>
      </c>
      <c r="K244" s="11">
        <f t="shared" si="17"/>
        <v>29.32441288274038</v>
      </c>
      <c r="L244" s="11">
        <f t="shared" si="18"/>
        <v>-3414.5999999999985</v>
      </c>
      <c r="M244" s="11">
        <f t="shared" si="19"/>
        <v>94.62733911204609</v>
      </c>
    </row>
    <row r="245" spans="1:13" ht="15.75">
      <c r="A245" s="77"/>
      <c r="B245" s="77"/>
      <c r="C245" s="32" t="s">
        <v>4</v>
      </c>
      <c r="D245" s="15" t="s">
        <v>5</v>
      </c>
      <c r="E245" s="11">
        <v>7115.4</v>
      </c>
      <c r="F245" s="11">
        <v>33391</v>
      </c>
      <c r="G245" s="11">
        <v>11035.3</v>
      </c>
      <c r="H245" s="11">
        <v>19179.1</v>
      </c>
      <c r="I245" s="11">
        <f t="shared" si="15"/>
        <v>8143.799999999999</v>
      </c>
      <c r="J245" s="11">
        <f t="shared" si="16"/>
        <v>173.79772185622502</v>
      </c>
      <c r="K245" s="11">
        <f t="shared" si="17"/>
        <v>57.43793237698781</v>
      </c>
      <c r="L245" s="11">
        <f t="shared" si="18"/>
        <v>12063.699999999999</v>
      </c>
      <c r="M245" s="11">
        <f t="shared" si="19"/>
        <v>269.54352531129666</v>
      </c>
    </row>
    <row r="246" spans="1:13" s="1" customFormat="1" ht="15.75">
      <c r="A246" s="77"/>
      <c r="B246" s="77"/>
      <c r="C246" s="35"/>
      <c r="D246" s="24" t="s">
        <v>7</v>
      </c>
      <c r="E246" s="59">
        <f>SUM(E244:E245)</f>
        <v>70670.5</v>
      </c>
      <c r="F246" s="59">
        <f>SUM(F244:F245)</f>
        <v>238477.8</v>
      </c>
      <c r="G246" s="59">
        <f>SUM(G244:G245)</f>
        <v>75412.1</v>
      </c>
      <c r="H246" s="59">
        <f>SUM(H244:H245)</f>
        <v>79319.6</v>
      </c>
      <c r="I246" s="59">
        <f t="shared" si="15"/>
        <v>3907.5</v>
      </c>
      <c r="J246" s="59">
        <f t="shared" si="16"/>
        <v>105.18152922409003</v>
      </c>
      <c r="K246" s="59">
        <f t="shared" si="17"/>
        <v>33.260789893231156</v>
      </c>
      <c r="L246" s="59">
        <f t="shared" si="18"/>
        <v>8649.100000000006</v>
      </c>
      <c r="M246" s="59">
        <f t="shared" si="19"/>
        <v>112.23862856495992</v>
      </c>
    </row>
    <row r="247" spans="1:13" s="1" customFormat="1" ht="15.75">
      <c r="A247" s="78"/>
      <c r="B247" s="78"/>
      <c r="C247" s="35"/>
      <c r="D247" s="24" t="s">
        <v>11</v>
      </c>
      <c r="E247" s="59">
        <f>E243+E246</f>
        <v>70749.3</v>
      </c>
      <c r="F247" s="59">
        <f>F243+F246</f>
        <v>239524.3</v>
      </c>
      <c r="G247" s="59">
        <f>G243+G246</f>
        <v>75481.1</v>
      </c>
      <c r="H247" s="59">
        <f>H243+H246</f>
        <v>79317.8</v>
      </c>
      <c r="I247" s="59">
        <f t="shared" si="15"/>
        <v>3836.699999999997</v>
      </c>
      <c r="J247" s="59">
        <f t="shared" si="16"/>
        <v>105.08299428598681</v>
      </c>
      <c r="K247" s="59">
        <f t="shared" si="17"/>
        <v>33.11471946687664</v>
      </c>
      <c r="L247" s="59">
        <f t="shared" si="18"/>
        <v>8568.5</v>
      </c>
      <c r="M247" s="59">
        <f t="shared" si="19"/>
        <v>112.11107389048371</v>
      </c>
    </row>
    <row r="248" spans="1:13" s="1" customFormat="1" ht="78.75" customHeight="1">
      <c r="A248" s="76" t="s">
        <v>28</v>
      </c>
      <c r="B248" s="76" t="s">
        <v>81</v>
      </c>
      <c r="C248" s="34" t="s">
        <v>112</v>
      </c>
      <c r="D248" s="15" t="s">
        <v>91</v>
      </c>
      <c r="E248" s="60">
        <v>490.3</v>
      </c>
      <c r="F248" s="61">
        <v>1025.7</v>
      </c>
      <c r="G248" s="61">
        <v>320</v>
      </c>
      <c r="H248" s="61">
        <v>262.3</v>
      </c>
      <c r="I248" s="61">
        <f t="shared" si="15"/>
        <v>-57.69999999999999</v>
      </c>
      <c r="J248" s="61">
        <f t="shared" si="16"/>
        <v>81.96875</v>
      </c>
      <c r="K248" s="61">
        <f t="shared" si="17"/>
        <v>25.572779565175</v>
      </c>
      <c r="L248" s="61">
        <f t="shared" si="18"/>
        <v>-228</v>
      </c>
      <c r="M248" s="61">
        <f t="shared" si="19"/>
        <v>53.497858454007755</v>
      </c>
    </row>
    <row r="249" spans="1:13" s="1" customFormat="1" ht="47.25">
      <c r="A249" s="77"/>
      <c r="B249" s="77"/>
      <c r="C249" s="32" t="s">
        <v>145</v>
      </c>
      <c r="D249" s="11" t="s">
        <v>144</v>
      </c>
      <c r="E249" s="60"/>
      <c r="F249" s="61">
        <v>10000</v>
      </c>
      <c r="G249" s="61">
        <v>10000</v>
      </c>
      <c r="H249" s="61">
        <v>10530</v>
      </c>
      <c r="I249" s="61">
        <f t="shared" si="15"/>
        <v>530</v>
      </c>
      <c r="J249" s="61">
        <f t="shared" si="16"/>
        <v>105.3</v>
      </c>
      <c r="K249" s="61">
        <f t="shared" si="17"/>
        <v>105.3</v>
      </c>
      <c r="L249" s="61">
        <f t="shared" si="18"/>
        <v>10530</v>
      </c>
      <c r="M249" s="61"/>
    </row>
    <row r="250" spans="1:13" ht="31.5">
      <c r="A250" s="77"/>
      <c r="B250" s="77"/>
      <c r="C250" s="32" t="s">
        <v>96</v>
      </c>
      <c r="D250" s="15" t="s">
        <v>95</v>
      </c>
      <c r="E250" s="11">
        <f>1547.1+114.4</f>
        <v>1661.5</v>
      </c>
      <c r="F250" s="11"/>
      <c r="G250" s="11"/>
      <c r="H250" s="11">
        <v>1405.8</v>
      </c>
      <c r="I250" s="11">
        <f t="shared" si="15"/>
        <v>1405.8</v>
      </c>
      <c r="J250" s="11"/>
      <c r="K250" s="11"/>
      <c r="L250" s="11">
        <f t="shared" si="18"/>
        <v>-255.70000000000005</v>
      </c>
      <c r="M250" s="11">
        <f t="shared" si="19"/>
        <v>84.6102919049052</v>
      </c>
    </row>
    <row r="251" spans="1:13" ht="15.75">
      <c r="A251" s="77"/>
      <c r="B251" s="77"/>
      <c r="C251" s="32" t="s">
        <v>4</v>
      </c>
      <c r="D251" s="15" t="s">
        <v>5</v>
      </c>
      <c r="E251" s="11">
        <v>36.6</v>
      </c>
      <c r="F251" s="11"/>
      <c r="G251" s="11"/>
      <c r="H251" s="11">
        <v>727</v>
      </c>
      <c r="I251" s="11">
        <f t="shared" si="15"/>
        <v>727</v>
      </c>
      <c r="J251" s="11"/>
      <c r="K251" s="11"/>
      <c r="L251" s="11">
        <f t="shared" si="18"/>
        <v>690.4</v>
      </c>
      <c r="M251" s="11">
        <f t="shared" si="19"/>
        <v>1986.3387978142075</v>
      </c>
    </row>
    <row r="252" spans="1:13" ht="15.75" hidden="1">
      <c r="A252" s="77"/>
      <c r="B252" s="77"/>
      <c r="C252" s="32" t="s">
        <v>114</v>
      </c>
      <c r="D252" s="15" t="s">
        <v>6</v>
      </c>
      <c r="E252" s="11"/>
      <c r="F252" s="11"/>
      <c r="G252" s="11"/>
      <c r="H252" s="11"/>
      <c r="I252" s="11">
        <f t="shared" si="15"/>
        <v>0</v>
      </c>
      <c r="J252" s="11" t="e">
        <f t="shared" si="16"/>
        <v>#DIV/0!</v>
      </c>
      <c r="K252" s="11" t="e">
        <f t="shared" si="17"/>
        <v>#DIV/0!</v>
      </c>
      <c r="L252" s="11">
        <f t="shared" si="18"/>
        <v>0</v>
      </c>
      <c r="M252" s="11" t="e">
        <f t="shared" si="19"/>
        <v>#DIV/0!</v>
      </c>
    </row>
    <row r="253" spans="1:13" ht="31.5" hidden="1">
      <c r="A253" s="77"/>
      <c r="B253" s="77"/>
      <c r="C253" s="32" t="s">
        <v>117</v>
      </c>
      <c r="D253" s="16" t="s">
        <v>118</v>
      </c>
      <c r="E253" s="11"/>
      <c r="F253" s="11"/>
      <c r="G253" s="11"/>
      <c r="H253" s="11"/>
      <c r="I253" s="11">
        <f t="shared" si="15"/>
        <v>0</v>
      </c>
      <c r="J253" s="11" t="e">
        <f t="shared" si="16"/>
        <v>#DIV/0!</v>
      </c>
      <c r="K253" s="11" t="e">
        <f t="shared" si="17"/>
        <v>#DIV/0!</v>
      </c>
      <c r="L253" s="11">
        <f t="shared" si="18"/>
        <v>0</v>
      </c>
      <c r="M253" s="11" t="e">
        <f t="shared" si="19"/>
        <v>#DIV/0!</v>
      </c>
    </row>
    <row r="254" spans="1:13" ht="15" customHeight="1">
      <c r="A254" s="77"/>
      <c r="B254" s="77"/>
      <c r="C254" s="32" t="s">
        <v>119</v>
      </c>
      <c r="D254" s="15" t="s">
        <v>120</v>
      </c>
      <c r="E254" s="11"/>
      <c r="F254" s="11">
        <v>3141.5</v>
      </c>
      <c r="G254" s="11">
        <v>1570.7</v>
      </c>
      <c r="H254" s="11">
        <v>1570.7</v>
      </c>
      <c r="I254" s="11">
        <f t="shared" si="15"/>
        <v>0</v>
      </c>
      <c r="J254" s="11">
        <f t="shared" si="16"/>
        <v>100</v>
      </c>
      <c r="K254" s="11">
        <f t="shared" si="17"/>
        <v>49.998408403628844</v>
      </c>
      <c r="L254" s="11">
        <f t="shared" si="18"/>
        <v>1570.7</v>
      </c>
      <c r="M254" s="11"/>
    </row>
    <row r="255" spans="1:13" ht="15.75" hidden="1">
      <c r="A255" s="77"/>
      <c r="B255" s="77"/>
      <c r="C255" s="32" t="s">
        <v>121</v>
      </c>
      <c r="D255" s="15" t="s">
        <v>9</v>
      </c>
      <c r="E255" s="11"/>
      <c r="F255" s="11"/>
      <c r="G255" s="11"/>
      <c r="H255" s="11"/>
      <c r="I255" s="11">
        <f t="shared" si="15"/>
        <v>0</v>
      </c>
      <c r="J255" s="11" t="e">
        <f t="shared" si="16"/>
        <v>#DIV/0!</v>
      </c>
      <c r="K255" s="11" t="e">
        <f t="shared" si="17"/>
        <v>#DIV/0!</v>
      </c>
      <c r="L255" s="11">
        <f t="shared" si="18"/>
        <v>0</v>
      </c>
      <c r="M255" s="11" t="e">
        <f t="shared" si="19"/>
        <v>#DIV/0!</v>
      </c>
    </row>
    <row r="256" spans="1:13" ht="78.75" hidden="1">
      <c r="A256" s="77"/>
      <c r="B256" s="77"/>
      <c r="C256" s="32" t="s">
        <v>99</v>
      </c>
      <c r="D256" s="52" t="s">
        <v>123</v>
      </c>
      <c r="E256" s="11"/>
      <c r="F256" s="11"/>
      <c r="G256" s="11"/>
      <c r="H256" s="11"/>
      <c r="I256" s="11">
        <f t="shared" si="15"/>
        <v>0</v>
      </c>
      <c r="J256" s="11" t="e">
        <f t="shared" si="16"/>
        <v>#DIV/0!</v>
      </c>
      <c r="K256" s="11" t="e">
        <f t="shared" si="17"/>
        <v>#DIV/0!</v>
      </c>
      <c r="L256" s="11">
        <f t="shared" si="18"/>
        <v>0</v>
      </c>
      <c r="M256" s="11" t="e">
        <f t="shared" si="19"/>
        <v>#DIV/0!</v>
      </c>
    </row>
    <row r="257" spans="1:13" ht="31.5">
      <c r="A257" s="77"/>
      <c r="B257" s="77"/>
      <c r="C257" s="32" t="s">
        <v>100</v>
      </c>
      <c r="D257" s="15" t="s">
        <v>122</v>
      </c>
      <c r="E257" s="11"/>
      <c r="F257" s="11"/>
      <c r="G257" s="11"/>
      <c r="H257" s="11">
        <v>-72.2</v>
      </c>
      <c r="I257" s="11">
        <f t="shared" si="15"/>
        <v>-72.2</v>
      </c>
      <c r="J257" s="11"/>
      <c r="K257" s="11"/>
      <c r="L257" s="11">
        <f t="shared" si="18"/>
        <v>-72.2</v>
      </c>
      <c r="M257" s="11"/>
    </row>
    <row r="258" spans="1:13" s="1" customFormat="1" ht="15.75">
      <c r="A258" s="78"/>
      <c r="B258" s="78"/>
      <c r="C258" s="35"/>
      <c r="D258" s="24" t="s">
        <v>11</v>
      </c>
      <c r="E258" s="59">
        <f>SUM(E248:E257)</f>
        <v>2188.4</v>
      </c>
      <c r="F258" s="59">
        <f>SUM(F248:F257)</f>
        <v>14167.2</v>
      </c>
      <c r="G258" s="59">
        <f>SUM(G248:G257)</f>
        <v>11890.7</v>
      </c>
      <c r="H258" s="59">
        <f>SUM(H248:H257)</f>
        <v>14423.599999999999</v>
      </c>
      <c r="I258" s="59">
        <f t="shared" si="15"/>
        <v>2532.899999999998</v>
      </c>
      <c r="J258" s="59">
        <f t="shared" si="16"/>
        <v>121.3015213570269</v>
      </c>
      <c r="K258" s="59">
        <f t="shared" si="17"/>
        <v>101.80981421875882</v>
      </c>
      <c r="L258" s="59">
        <f t="shared" si="18"/>
        <v>12235.199999999999</v>
      </c>
      <c r="M258" s="59">
        <f t="shared" si="19"/>
        <v>659.0934015719246</v>
      </c>
    </row>
    <row r="259" spans="1:13" s="1" customFormat="1" ht="79.5" customHeight="1">
      <c r="A259" s="76" t="s">
        <v>29</v>
      </c>
      <c r="B259" s="76" t="s">
        <v>82</v>
      </c>
      <c r="C259" s="34" t="s">
        <v>112</v>
      </c>
      <c r="D259" s="11" t="s">
        <v>91</v>
      </c>
      <c r="E259" s="60"/>
      <c r="F259" s="61">
        <v>700.5</v>
      </c>
      <c r="G259" s="61">
        <v>233.5</v>
      </c>
      <c r="H259" s="60"/>
      <c r="I259" s="60">
        <f t="shared" si="15"/>
        <v>-233.5</v>
      </c>
      <c r="J259" s="60">
        <f t="shared" si="16"/>
        <v>0</v>
      </c>
      <c r="K259" s="60">
        <f t="shared" si="17"/>
        <v>0</v>
      </c>
      <c r="L259" s="60">
        <f t="shared" si="18"/>
        <v>0</v>
      </c>
      <c r="M259" s="60"/>
    </row>
    <row r="260" spans="1:13" s="1" customFormat="1" ht="31.5">
      <c r="A260" s="77"/>
      <c r="B260" s="77"/>
      <c r="C260" s="32" t="s">
        <v>96</v>
      </c>
      <c r="D260" s="15" t="s">
        <v>95</v>
      </c>
      <c r="E260" s="60">
        <v>459.2</v>
      </c>
      <c r="F260" s="60"/>
      <c r="G260" s="60"/>
      <c r="H260" s="60">
        <v>51.4</v>
      </c>
      <c r="I260" s="60">
        <f t="shared" si="15"/>
        <v>51.4</v>
      </c>
      <c r="J260" s="60"/>
      <c r="K260" s="60"/>
      <c r="L260" s="60">
        <f t="shared" si="18"/>
        <v>-407.8</v>
      </c>
      <c r="M260" s="60">
        <f t="shared" si="19"/>
        <v>11.193379790940766</v>
      </c>
    </row>
    <row r="261" spans="1:13" s="1" customFormat="1" ht="15.75" hidden="1">
      <c r="A261" s="77"/>
      <c r="B261" s="77"/>
      <c r="C261" s="32" t="s">
        <v>97</v>
      </c>
      <c r="D261" s="15" t="s">
        <v>98</v>
      </c>
      <c r="E261" s="60"/>
      <c r="F261" s="59"/>
      <c r="G261" s="59"/>
      <c r="H261" s="61"/>
      <c r="I261" s="61">
        <f t="shared" si="15"/>
        <v>0</v>
      </c>
      <c r="J261" s="61"/>
      <c r="K261" s="61"/>
      <c r="L261" s="61">
        <f t="shared" si="18"/>
        <v>0</v>
      </c>
      <c r="M261" s="61" t="e">
        <f t="shared" si="19"/>
        <v>#DIV/0!</v>
      </c>
    </row>
    <row r="262" spans="1:13" s="1" customFormat="1" ht="15.75">
      <c r="A262" s="77"/>
      <c r="B262" s="77"/>
      <c r="C262" s="32" t="s">
        <v>4</v>
      </c>
      <c r="D262" s="15" t="s">
        <v>5</v>
      </c>
      <c r="E262" s="60"/>
      <c r="F262" s="60"/>
      <c r="G262" s="60"/>
      <c r="H262" s="61">
        <v>44.2</v>
      </c>
      <c r="I262" s="61">
        <f t="shared" si="15"/>
        <v>44.2</v>
      </c>
      <c r="J262" s="61"/>
      <c r="K262" s="61"/>
      <c r="L262" s="61">
        <f t="shared" si="18"/>
        <v>44.2</v>
      </c>
      <c r="M262" s="61"/>
    </row>
    <row r="263" spans="1:13" s="1" customFormat="1" ht="15.75">
      <c r="A263" s="77"/>
      <c r="B263" s="77"/>
      <c r="C263" s="32" t="s">
        <v>114</v>
      </c>
      <c r="D263" s="15" t="s">
        <v>6</v>
      </c>
      <c r="E263" s="60"/>
      <c r="F263" s="59"/>
      <c r="G263" s="59"/>
      <c r="H263" s="60">
        <v>46.3</v>
      </c>
      <c r="I263" s="60">
        <f t="shared" si="15"/>
        <v>46.3</v>
      </c>
      <c r="J263" s="60"/>
      <c r="K263" s="60"/>
      <c r="L263" s="60">
        <f t="shared" si="18"/>
        <v>46.3</v>
      </c>
      <c r="M263" s="60"/>
    </row>
    <row r="264" spans="1:13" s="1" customFormat="1" ht="15.75" hidden="1">
      <c r="A264" s="77"/>
      <c r="B264" s="77"/>
      <c r="C264" s="32" t="s">
        <v>115</v>
      </c>
      <c r="D264" s="15" t="s">
        <v>31</v>
      </c>
      <c r="E264" s="60"/>
      <c r="F264" s="59"/>
      <c r="G264" s="59"/>
      <c r="H264" s="60"/>
      <c r="I264" s="60">
        <f aca="true" t="shared" si="20" ref="I264:I311">H264-G264</f>
        <v>0</v>
      </c>
      <c r="J264" s="60" t="e">
        <f aca="true" t="shared" si="21" ref="J264:J311">H264/G264*100</f>
        <v>#DIV/0!</v>
      </c>
      <c r="K264" s="60" t="e">
        <f aca="true" t="shared" si="22" ref="K264:K311">H264/F264*100</f>
        <v>#DIV/0!</v>
      </c>
      <c r="L264" s="60">
        <f aca="true" t="shared" si="23" ref="L264:L311">H264-E264</f>
        <v>0</v>
      </c>
      <c r="M264" s="60"/>
    </row>
    <row r="265" spans="1:13" ht="31.5">
      <c r="A265" s="77"/>
      <c r="B265" s="77"/>
      <c r="C265" s="32" t="s">
        <v>117</v>
      </c>
      <c r="D265" s="16" t="s">
        <v>118</v>
      </c>
      <c r="E265" s="60"/>
      <c r="F265" s="61">
        <v>194.2</v>
      </c>
      <c r="G265" s="61">
        <v>194.2</v>
      </c>
      <c r="H265" s="60">
        <v>194.2</v>
      </c>
      <c r="I265" s="60">
        <f t="shared" si="20"/>
        <v>0</v>
      </c>
      <c r="J265" s="60">
        <f t="shared" si="21"/>
        <v>100</v>
      </c>
      <c r="K265" s="60">
        <f t="shared" si="22"/>
        <v>100</v>
      </c>
      <c r="L265" s="60">
        <f t="shared" si="23"/>
        <v>194.2</v>
      </c>
      <c r="M265" s="60"/>
    </row>
    <row r="266" spans="1:13" ht="31.5" hidden="1">
      <c r="A266" s="77"/>
      <c r="B266" s="77"/>
      <c r="C266" s="32" t="s">
        <v>119</v>
      </c>
      <c r="D266" s="15" t="s">
        <v>120</v>
      </c>
      <c r="E266" s="60"/>
      <c r="F266" s="60"/>
      <c r="G266" s="60"/>
      <c r="H266" s="60"/>
      <c r="I266" s="60">
        <f t="shared" si="20"/>
        <v>0</v>
      </c>
      <c r="J266" s="60" t="e">
        <f t="shared" si="21"/>
        <v>#DIV/0!</v>
      </c>
      <c r="K266" s="60" t="e">
        <f t="shared" si="22"/>
        <v>#DIV/0!</v>
      </c>
      <c r="L266" s="60">
        <f t="shared" si="23"/>
        <v>0</v>
      </c>
      <c r="M266" s="60" t="e">
        <f aca="true" t="shared" si="24" ref="M266:M311">H266/E266*100</f>
        <v>#DIV/0!</v>
      </c>
    </row>
    <row r="267" spans="1:13" ht="15.75" hidden="1">
      <c r="A267" s="77"/>
      <c r="B267" s="77"/>
      <c r="C267" s="32" t="s">
        <v>121</v>
      </c>
      <c r="D267" s="15" t="s">
        <v>9</v>
      </c>
      <c r="E267" s="60"/>
      <c r="F267" s="61"/>
      <c r="G267" s="61"/>
      <c r="H267" s="60"/>
      <c r="I267" s="60">
        <f t="shared" si="20"/>
        <v>0</v>
      </c>
      <c r="J267" s="60" t="e">
        <f t="shared" si="21"/>
        <v>#DIV/0!</v>
      </c>
      <c r="K267" s="60" t="e">
        <f t="shared" si="22"/>
        <v>#DIV/0!</v>
      </c>
      <c r="L267" s="60">
        <f t="shared" si="23"/>
        <v>0</v>
      </c>
      <c r="M267" s="60" t="e">
        <f t="shared" si="24"/>
        <v>#DIV/0!</v>
      </c>
    </row>
    <row r="268" spans="1:13" ht="63" customHeight="1">
      <c r="A268" s="77"/>
      <c r="B268" s="77"/>
      <c r="C268" s="32" t="s">
        <v>99</v>
      </c>
      <c r="D268" s="52" t="s">
        <v>123</v>
      </c>
      <c r="E268" s="60">
        <f>251.5+51.2</f>
        <v>302.7</v>
      </c>
      <c r="F268" s="60"/>
      <c r="G268" s="60"/>
      <c r="H268" s="60">
        <v>302.8</v>
      </c>
      <c r="I268" s="60">
        <f t="shared" si="20"/>
        <v>302.8</v>
      </c>
      <c r="J268" s="60"/>
      <c r="K268" s="60"/>
      <c r="L268" s="60">
        <f t="shared" si="23"/>
        <v>0.10000000000002274</v>
      </c>
      <c r="M268" s="60">
        <f t="shared" si="24"/>
        <v>100.03303600925008</v>
      </c>
    </row>
    <row r="269" spans="1:13" ht="31.5">
      <c r="A269" s="77"/>
      <c r="B269" s="77"/>
      <c r="C269" s="32" t="s">
        <v>100</v>
      </c>
      <c r="D269" s="15" t="s">
        <v>122</v>
      </c>
      <c r="E269" s="60">
        <v>-68.6</v>
      </c>
      <c r="F269" s="60"/>
      <c r="G269" s="60"/>
      <c r="H269" s="60">
        <v>-32.4</v>
      </c>
      <c r="I269" s="60">
        <f t="shared" si="20"/>
        <v>-32.4</v>
      </c>
      <c r="J269" s="60"/>
      <c r="K269" s="60"/>
      <c r="L269" s="60">
        <f t="shared" si="23"/>
        <v>36.199999999999996</v>
      </c>
      <c r="M269" s="60">
        <f t="shared" si="24"/>
        <v>47.23032069970846</v>
      </c>
    </row>
    <row r="270" spans="1:13" s="1" customFormat="1" ht="15.75">
      <c r="A270" s="78"/>
      <c r="B270" s="78"/>
      <c r="C270" s="35"/>
      <c r="D270" s="24" t="s">
        <v>11</v>
      </c>
      <c r="E270" s="59">
        <f>SUM(E259:E269)</f>
        <v>693.3</v>
      </c>
      <c r="F270" s="59">
        <f>SUM(F259:F269)</f>
        <v>894.7</v>
      </c>
      <c r="G270" s="59">
        <f>SUM(G259:G269)</f>
        <v>427.7</v>
      </c>
      <c r="H270" s="59">
        <f>SUM(H259:H269)</f>
        <v>606.5</v>
      </c>
      <c r="I270" s="59">
        <f t="shared" si="20"/>
        <v>178.8</v>
      </c>
      <c r="J270" s="59">
        <f t="shared" si="21"/>
        <v>141.80500350713118</v>
      </c>
      <c r="K270" s="59">
        <f t="shared" si="22"/>
        <v>67.78808539175142</v>
      </c>
      <c r="L270" s="59">
        <f t="shared" si="23"/>
        <v>-86.79999999999995</v>
      </c>
      <c r="M270" s="59">
        <f t="shared" si="24"/>
        <v>87.48016731573634</v>
      </c>
    </row>
    <row r="271" spans="1:13" s="1" customFormat="1" ht="31.5">
      <c r="A271" s="79">
        <v>977</v>
      </c>
      <c r="B271" s="76" t="s">
        <v>30</v>
      </c>
      <c r="C271" s="32" t="s">
        <v>96</v>
      </c>
      <c r="D271" s="15" t="s">
        <v>95</v>
      </c>
      <c r="E271" s="60"/>
      <c r="F271" s="60"/>
      <c r="G271" s="60"/>
      <c r="H271" s="60">
        <v>4.2</v>
      </c>
      <c r="I271" s="60">
        <f t="shared" si="20"/>
        <v>4.2</v>
      </c>
      <c r="J271" s="60"/>
      <c r="K271" s="60"/>
      <c r="L271" s="60">
        <f t="shared" si="23"/>
        <v>4.2</v>
      </c>
      <c r="M271" s="60"/>
    </row>
    <row r="272" spans="1:13" s="1" customFormat="1" ht="15.75" hidden="1">
      <c r="A272" s="80"/>
      <c r="B272" s="77"/>
      <c r="C272" s="32" t="s">
        <v>114</v>
      </c>
      <c r="D272" s="15" t="s">
        <v>6</v>
      </c>
      <c r="E272" s="60"/>
      <c r="F272" s="60"/>
      <c r="G272" s="60"/>
      <c r="H272" s="60"/>
      <c r="I272" s="60">
        <f t="shared" si="20"/>
        <v>0</v>
      </c>
      <c r="J272" s="60"/>
      <c r="K272" s="60"/>
      <c r="L272" s="60">
        <f t="shared" si="23"/>
        <v>0</v>
      </c>
      <c r="M272" s="60"/>
    </row>
    <row r="273" spans="1:13" s="1" customFormat="1" ht="15.75">
      <c r="A273" s="81"/>
      <c r="B273" s="78"/>
      <c r="C273" s="33"/>
      <c r="D273" s="24" t="s">
        <v>11</v>
      </c>
      <c r="E273" s="59">
        <f>SUM(E271:E272)</f>
        <v>0</v>
      </c>
      <c r="F273" s="59">
        <f>SUM(F271:F272)</f>
        <v>0</v>
      </c>
      <c r="G273" s="59">
        <f>SUM(G271:G272)</f>
        <v>0</v>
      </c>
      <c r="H273" s="59">
        <f>SUM(H271:H272)</f>
        <v>4.2</v>
      </c>
      <c r="I273" s="59">
        <f t="shared" si="20"/>
        <v>4.2</v>
      </c>
      <c r="J273" s="59"/>
      <c r="K273" s="59"/>
      <c r="L273" s="59">
        <f t="shared" si="23"/>
        <v>4.2</v>
      </c>
      <c r="M273" s="59"/>
    </row>
    <row r="274" spans="1:13" s="1" customFormat="1" ht="15.75" hidden="1">
      <c r="A274" s="79">
        <v>978</v>
      </c>
      <c r="B274" s="76" t="s">
        <v>60</v>
      </c>
      <c r="C274" s="32" t="s">
        <v>115</v>
      </c>
      <c r="D274" s="15" t="s">
        <v>31</v>
      </c>
      <c r="E274" s="60"/>
      <c r="F274" s="60"/>
      <c r="G274" s="60"/>
      <c r="H274" s="60"/>
      <c r="I274" s="60">
        <f t="shared" si="20"/>
        <v>0</v>
      </c>
      <c r="J274" s="60" t="e">
        <f t="shared" si="21"/>
        <v>#DIV/0!</v>
      </c>
      <c r="K274" s="60" t="e">
        <f t="shared" si="22"/>
        <v>#DIV/0!</v>
      </c>
      <c r="L274" s="60">
        <f t="shared" si="23"/>
        <v>0</v>
      </c>
      <c r="M274" s="60"/>
    </row>
    <row r="275" spans="1:13" s="1" customFormat="1" ht="15.75" hidden="1">
      <c r="A275" s="80"/>
      <c r="B275" s="77"/>
      <c r="C275" s="32"/>
      <c r="D275" s="24" t="s">
        <v>85</v>
      </c>
      <c r="E275" s="59">
        <f>SUM(E274)</f>
        <v>0</v>
      </c>
      <c r="F275" s="59">
        <f>SUM(F274)</f>
        <v>0</v>
      </c>
      <c r="G275" s="59">
        <f>SUM(G274)</f>
        <v>0</v>
      </c>
      <c r="H275" s="59">
        <f>SUM(H274)</f>
        <v>0</v>
      </c>
      <c r="I275" s="59">
        <f t="shared" si="20"/>
        <v>0</v>
      </c>
      <c r="J275" s="59" t="e">
        <f t="shared" si="21"/>
        <v>#DIV/0!</v>
      </c>
      <c r="K275" s="59" t="e">
        <f t="shared" si="22"/>
        <v>#DIV/0!</v>
      </c>
      <c r="L275" s="59">
        <f t="shared" si="23"/>
        <v>0</v>
      </c>
      <c r="M275" s="59"/>
    </row>
    <row r="276" spans="1:13" s="1" customFormat="1" ht="15.75" hidden="1">
      <c r="A276" s="80"/>
      <c r="B276" s="77"/>
      <c r="C276" s="32" t="s">
        <v>4</v>
      </c>
      <c r="D276" s="15" t="s">
        <v>5</v>
      </c>
      <c r="E276" s="60"/>
      <c r="F276" s="60"/>
      <c r="G276" s="60"/>
      <c r="H276" s="59"/>
      <c r="I276" s="59">
        <f t="shared" si="20"/>
        <v>0</v>
      </c>
      <c r="J276" s="59" t="e">
        <f t="shared" si="21"/>
        <v>#DIV/0!</v>
      </c>
      <c r="K276" s="59" t="e">
        <f t="shared" si="22"/>
        <v>#DIV/0!</v>
      </c>
      <c r="L276" s="59">
        <f t="shared" si="23"/>
        <v>0</v>
      </c>
      <c r="M276" s="59"/>
    </row>
    <row r="277" spans="1:13" s="1" customFormat="1" ht="15.75" hidden="1">
      <c r="A277" s="80"/>
      <c r="B277" s="77"/>
      <c r="C277" s="33"/>
      <c r="D277" s="24" t="s">
        <v>7</v>
      </c>
      <c r="E277" s="59">
        <f>SUM(E276)</f>
        <v>0</v>
      </c>
      <c r="F277" s="61">
        <f>SUM(F276)</f>
        <v>0</v>
      </c>
      <c r="G277" s="61">
        <f>SUM(G276)</f>
        <v>0</v>
      </c>
      <c r="H277" s="59">
        <f>SUM(H276)</f>
        <v>0</v>
      </c>
      <c r="I277" s="59">
        <f t="shared" si="20"/>
        <v>0</v>
      </c>
      <c r="J277" s="59" t="e">
        <f t="shared" si="21"/>
        <v>#DIV/0!</v>
      </c>
      <c r="K277" s="59" t="e">
        <f t="shared" si="22"/>
        <v>#DIV/0!</v>
      </c>
      <c r="L277" s="59">
        <f t="shared" si="23"/>
        <v>0</v>
      </c>
      <c r="M277" s="59"/>
    </row>
    <row r="278" spans="1:13" s="1" customFormat="1" ht="15.75" hidden="1">
      <c r="A278" s="81"/>
      <c r="B278" s="78"/>
      <c r="C278" s="33"/>
      <c r="D278" s="24" t="s">
        <v>11</v>
      </c>
      <c r="E278" s="59">
        <f>E275+E277</f>
        <v>0</v>
      </c>
      <c r="F278" s="59">
        <f>F275+F277</f>
        <v>0</v>
      </c>
      <c r="G278" s="59">
        <f>G275+G277</f>
        <v>0</v>
      </c>
      <c r="H278" s="59">
        <f>H275+H277</f>
        <v>0</v>
      </c>
      <c r="I278" s="59">
        <f t="shared" si="20"/>
        <v>0</v>
      </c>
      <c r="J278" s="59" t="e">
        <f t="shared" si="21"/>
        <v>#DIV/0!</v>
      </c>
      <c r="K278" s="59" t="e">
        <f t="shared" si="22"/>
        <v>#DIV/0!</v>
      </c>
      <c r="L278" s="59">
        <f t="shared" si="23"/>
        <v>0</v>
      </c>
      <c r="M278" s="59"/>
    </row>
    <row r="279" spans="1:13" s="1" customFormat="1" ht="31.5">
      <c r="A279" s="79">
        <v>985</v>
      </c>
      <c r="B279" s="76" t="s">
        <v>32</v>
      </c>
      <c r="C279" s="32" t="s">
        <v>96</v>
      </c>
      <c r="D279" s="16" t="s">
        <v>95</v>
      </c>
      <c r="E279" s="60"/>
      <c r="F279" s="61"/>
      <c r="G279" s="61"/>
      <c r="H279" s="61">
        <v>23.9</v>
      </c>
      <c r="I279" s="61">
        <f t="shared" si="20"/>
        <v>23.9</v>
      </c>
      <c r="J279" s="61"/>
      <c r="K279" s="61"/>
      <c r="L279" s="61">
        <f t="shared" si="23"/>
        <v>23.9</v>
      </c>
      <c r="M279" s="61"/>
    </row>
    <row r="280" spans="1:13" s="1" customFormat="1" ht="15.75" hidden="1">
      <c r="A280" s="80"/>
      <c r="B280" s="77"/>
      <c r="C280" s="32" t="s">
        <v>4</v>
      </c>
      <c r="D280" s="15" t="s">
        <v>5</v>
      </c>
      <c r="E280" s="60"/>
      <c r="F280" s="60"/>
      <c r="G280" s="60"/>
      <c r="H280" s="60"/>
      <c r="I280" s="60">
        <f t="shared" si="20"/>
        <v>0</v>
      </c>
      <c r="J280" s="60"/>
      <c r="K280" s="60"/>
      <c r="L280" s="60">
        <f t="shared" si="23"/>
        <v>0</v>
      </c>
      <c r="M280" s="60"/>
    </row>
    <row r="281" spans="1:13" s="1" customFormat="1" ht="15.75" hidden="1">
      <c r="A281" s="80"/>
      <c r="B281" s="77"/>
      <c r="C281" s="32" t="s">
        <v>114</v>
      </c>
      <c r="D281" s="15" t="s">
        <v>6</v>
      </c>
      <c r="E281" s="60"/>
      <c r="F281" s="60"/>
      <c r="G281" s="60"/>
      <c r="H281" s="60"/>
      <c r="I281" s="60">
        <f t="shared" si="20"/>
        <v>0</v>
      </c>
      <c r="J281" s="60"/>
      <c r="K281" s="60"/>
      <c r="L281" s="60">
        <f t="shared" si="23"/>
        <v>0</v>
      </c>
      <c r="M281" s="60"/>
    </row>
    <row r="282" spans="1:13" s="1" customFormat="1" ht="31.5" hidden="1">
      <c r="A282" s="80"/>
      <c r="B282" s="77"/>
      <c r="C282" s="32" t="s">
        <v>119</v>
      </c>
      <c r="D282" s="15" t="s">
        <v>120</v>
      </c>
      <c r="E282" s="60"/>
      <c r="F282" s="60"/>
      <c r="G282" s="60"/>
      <c r="H282" s="60"/>
      <c r="I282" s="60">
        <f t="shared" si="20"/>
        <v>0</v>
      </c>
      <c r="J282" s="60"/>
      <c r="K282" s="60"/>
      <c r="L282" s="60">
        <f t="shared" si="23"/>
        <v>0</v>
      </c>
      <c r="M282" s="60"/>
    </row>
    <row r="283" spans="1:13" s="1" customFormat="1" ht="15.75" hidden="1">
      <c r="A283" s="80"/>
      <c r="B283" s="77"/>
      <c r="C283" s="32" t="s">
        <v>121</v>
      </c>
      <c r="D283" s="15" t="s">
        <v>9</v>
      </c>
      <c r="E283" s="60"/>
      <c r="F283" s="61"/>
      <c r="G283" s="61"/>
      <c r="H283" s="60"/>
      <c r="I283" s="60">
        <f t="shared" si="20"/>
        <v>0</v>
      </c>
      <c r="J283" s="60"/>
      <c r="K283" s="60"/>
      <c r="L283" s="60">
        <f t="shared" si="23"/>
        <v>0</v>
      </c>
      <c r="M283" s="60"/>
    </row>
    <row r="284" spans="1:13" s="1" customFormat="1" ht="15.75">
      <c r="A284" s="81"/>
      <c r="B284" s="78"/>
      <c r="C284" s="35"/>
      <c r="D284" s="24" t="s">
        <v>11</v>
      </c>
      <c r="E284" s="59">
        <f>SUM(E279:E283)</f>
        <v>0</v>
      </c>
      <c r="F284" s="59">
        <f>SUM(F279:F283)</f>
        <v>0</v>
      </c>
      <c r="G284" s="59">
        <f>SUM(G279:G283)</f>
        <v>0</v>
      </c>
      <c r="H284" s="59">
        <f>SUM(H279:H283)</f>
        <v>23.9</v>
      </c>
      <c r="I284" s="59">
        <f t="shared" si="20"/>
        <v>23.9</v>
      </c>
      <c r="J284" s="59"/>
      <c r="K284" s="59"/>
      <c r="L284" s="59">
        <f t="shared" si="23"/>
        <v>23.9</v>
      </c>
      <c r="M284" s="59"/>
    </row>
    <row r="285" spans="1:13" s="1" customFormat="1" ht="78.75">
      <c r="A285" s="76" t="s">
        <v>33</v>
      </c>
      <c r="B285" s="76" t="s">
        <v>83</v>
      </c>
      <c r="C285" s="34" t="s">
        <v>113</v>
      </c>
      <c r="D285" s="15" t="s">
        <v>92</v>
      </c>
      <c r="E285" s="60">
        <v>9866.9</v>
      </c>
      <c r="F285" s="60">
        <v>31723</v>
      </c>
      <c r="G285" s="60">
        <v>9750</v>
      </c>
      <c r="H285" s="60">
        <v>11966</v>
      </c>
      <c r="I285" s="60">
        <f t="shared" si="20"/>
        <v>2216</v>
      </c>
      <c r="J285" s="60">
        <f t="shared" si="21"/>
        <v>122.72820512820513</v>
      </c>
      <c r="K285" s="60">
        <f t="shared" si="22"/>
        <v>37.72026605302147</v>
      </c>
      <c r="L285" s="60">
        <f t="shared" si="23"/>
        <v>2099.1000000000004</v>
      </c>
      <c r="M285" s="60">
        <f t="shared" si="24"/>
        <v>121.27415905704933</v>
      </c>
    </row>
    <row r="286" spans="1:13" s="1" customFormat="1" ht="31.5">
      <c r="A286" s="77"/>
      <c r="B286" s="77"/>
      <c r="C286" s="32" t="s">
        <v>96</v>
      </c>
      <c r="D286" s="15" t="s">
        <v>95</v>
      </c>
      <c r="E286" s="60">
        <v>319.6</v>
      </c>
      <c r="F286" s="60">
        <v>18205.1</v>
      </c>
      <c r="G286" s="60">
        <v>1675.5</v>
      </c>
      <c r="H286" s="60">
        <v>1849.3</v>
      </c>
      <c r="I286" s="60">
        <f t="shared" si="20"/>
        <v>173.79999999999995</v>
      </c>
      <c r="J286" s="60">
        <f t="shared" si="21"/>
        <v>110.37302297821545</v>
      </c>
      <c r="K286" s="60">
        <f t="shared" si="22"/>
        <v>10.158142498530633</v>
      </c>
      <c r="L286" s="60">
        <f t="shared" si="23"/>
        <v>1529.6999999999998</v>
      </c>
      <c r="M286" s="60">
        <f t="shared" si="24"/>
        <v>578.6295369211514</v>
      </c>
    </row>
    <row r="287" spans="1:13" s="1" customFormat="1" ht="15.75">
      <c r="A287" s="77"/>
      <c r="B287" s="77"/>
      <c r="C287" s="32" t="s">
        <v>97</v>
      </c>
      <c r="D287" s="15" t="s">
        <v>98</v>
      </c>
      <c r="E287" s="60">
        <v>1370.5</v>
      </c>
      <c r="F287" s="60"/>
      <c r="G287" s="60"/>
      <c r="H287" s="60">
        <v>994.5</v>
      </c>
      <c r="I287" s="60">
        <f t="shared" si="20"/>
        <v>994.5</v>
      </c>
      <c r="J287" s="60"/>
      <c r="K287" s="60"/>
      <c r="L287" s="60">
        <f t="shared" si="23"/>
        <v>-376</v>
      </c>
      <c r="M287" s="60">
        <f t="shared" si="24"/>
        <v>72.56475738781467</v>
      </c>
    </row>
    <row r="288" spans="1:13" s="1" customFormat="1" ht="15.75">
      <c r="A288" s="77"/>
      <c r="B288" s="77"/>
      <c r="C288" s="32" t="s">
        <v>4</v>
      </c>
      <c r="D288" s="15" t="s">
        <v>5</v>
      </c>
      <c r="E288" s="60">
        <v>1280.3</v>
      </c>
      <c r="F288" s="60"/>
      <c r="G288" s="60"/>
      <c r="H288" s="60">
        <v>54.7</v>
      </c>
      <c r="I288" s="60">
        <f t="shared" si="20"/>
        <v>54.7</v>
      </c>
      <c r="J288" s="60"/>
      <c r="K288" s="60"/>
      <c r="L288" s="60">
        <f t="shared" si="23"/>
        <v>-1225.6</v>
      </c>
      <c r="M288" s="60">
        <f t="shared" si="24"/>
        <v>4.272436147777865</v>
      </c>
    </row>
    <row r="289" spans="1:13" s="1" customFormat="1" ht="15.75">
      <c r="A289" s="77"/>
      <c r="B289" s="77"/>
      <c r="C289" s="32" t="s">
        <v>114</v>
      </c>
      <c r="D289" s="15" t="s">
        <v>6</v>
      </c>
      <c r="E289" s="60">
        <v>95.8</v>
      </c>
      <c r="F289" s="60"/>
      <c r="G289" s="60"/>
      <c r="H289" s="61">
        <v>1.6</v>
      </c>
      <c r="I289" s="61">
        <f t="shared" si="20"/>
        <v>1.6</v>
      </c>
      <c r="J289" s="61"/>
      <c r="K289" s="61"/>
      <c r="L289" s="61">
        <f t="shared" si="23"/>
        <v>-94.2</v>
      </c>
      <c r="M289" s="61">
        <f t="shared" si="24"/>
        <v>1.6701461377870566</v>
      </c>
    </row>
    <row r="290" spans="1:13" s="1" customFormat="1" ht="15.75">
      <c r="A290" s="77"/>
      <c r="B290" s="77"/>
      <c r="C290" s="32" t="s">
        <v>115</v>
      </c>
      <c r="D290" s="15" t="s">
        <v>31</v>
      </c>
      <c r="E290" s="60">
        <v>2037</v>
      </c>
      <c r="F290" s="60">
        <v>2368.5</v>
      </c>
      <c r="G290" s="60">
        <v>2368.5</v>
      </c>
      <c r="H290" s="60">
        <v>16056.7</v>
      </c>
      <c r="I290" s="60">
        <f t="shared" si="20"/>
        <v>13688.2</v>
      </c>
      <c r="J290" s="60">
        <f t="shared" si="21"/>
        <v>677.9269579902892</v>
      </c>
      <c r="K290" s="60">
        <f t="shared" si="22"/>
        <v>677.9269579902892</v>
      </c>
      <c r="L290" s="60">
        <f t="shared" si="23"/>
        <v>14019.7</v>
      </c>
      <c r="M290" s="60">
        <f t="shared" si="24"/>
        <v>788.2523318605794</v>
      </c>
    </row>
    <row r="291" spans="1:13" s="1" customFormat="1" ht="31.5">
      <c r="A291" s="77"/>
      <c r="B291" s="77"/>
      <c r="C291" s="32" t="s">
        <v>117</v>
      </c>
      <c r="D291" s="16" t="s">
        <v>118</v>
      </c>
      <c r="E291" s="11">
        <v>23388.3</v>
      </c>
      <c r="F291" s="11">
        <v>28189.9</v>
      </c>
      <c r="G291" s="11">
        <v>6786.2</v>
      </c>
      <c r="H291" s="11">
        <v>6786.2</v>
      </c>
      <c r="I291" s="11">
        <f t="shared" si="20"/>
        <v>0</v>
      </c>
      <c r="J291" s="11">
        <f t="shared" si="21"/>
        <v>100</v>
      </c>
      <c r="K291" s="11">
        <f t="shared" si="22"/>
        <v>24.073160954810056</v>
      </c>
      <c r="L291" s="11">
        <f t="shared" si="23"/>
        <v>-16602.1</v>
      </c>
      <c r="M291" s="11">
        <f t="shared" si="24"/>
        <v>29.015362382045723</v>
      </c>
    </row>
    <row r="292" spans="1:13" s="1" customFormat="1" ht="15.75" customHeight="1">
      <c r="A292" s="77"/>
      <c r="B292" s="77"/>
      <c r="C292" s="32" t="s">
        <v>119</v>
      </c>
      <c r="D292" s="15" t="s">
        <v>120</v>
      </c>
      <c r="E292" s="60">
        <v>38159</v>
      </c>
      <c r="F292" s="61">
        <v>79481.1</v>
      </c>
      <c r="G292" s="61">
        <v>30700.7</v>
      </c>
      <c r="H292" s="61">
        <v>23910.3</v>
      </c>
      <c r="I292" s="61">
        <f t="shared" si="20"/>
        <v>-6790.4000000000015</v>
      </c>
      <c r="J292" s="61">
        <f t="shared" si="21"/>
        <v>77.88193754539799</v>
      </c>
      <c r="K292" s="61">
        <f t="shared" si="22"/>
        <v>30.08300086435643</v>
      </c>
      <c r="L292" s="61">
        <f t="shared" si="23"/>
        <v>-14248.7</v>
      </c>
      <c r="M292" s="61">
        <f t="shared" si="24"/>
        <v>62.65966089258104</v>
      </c>
    </row>
    <row r="293" spans="1:13" s="1" customFormat="1" ht="15.75">
      <c r="A293" s="77"/>
      <c r="B293" s="77"/>
      <c r="C293" s="32" t="s">
        <v>121</v>
      </c>
      <c r="D293" s="15" t="s">
        <v>9</v>
      </c>
      <c r="E293" s="60">
        <v>2238.7</v>
      </c>
      <c r="F293" s="61">
        <v>260.3</v>
      </c>
      <c r="G293" s="61">
        <v>260.3</v>
      </c>
      <c r="H293" s="61">
        <v>260.3</v>
      </c>
      <c r="I293" s="61">
        <f t="shared" si="20"/>
        <v>0</v>
      </c>
      <c r="J293" s="61">
        <f t="shared" si="21"/>
        <v>100</v>
      </c>
      <c r="K293" s="61">
        <f t="shared" si="22"/>
        <v>100</v>
      </c>
      <c r="L293" s="61">
        <f t="shared" si="23"/>
        <v>-1978.3999999999999</v>
      </c>
      <c r="M293" s="61">
        <f t="shared" si="24"/>
        <v>11.627283691428064</v>
      </c>
    </row>
    <row r="294" spans="1:13" s="1" customFormat="1" ht="31.5">
      <c r="A294" s="77"/>
      <c r="B294" s="77"/>
      <c r="C294" s="32" t="s">
        <v>100</v>
      </c>
      <c r="D294" s="15" t="s">
        <v>122</v>
      </c>
      <c r="E294" s="60">
        <v>-15751.1</v>
      </c>
      <c r="F294" s="60"/>
      <c r="G294" s="60"/>
      <c r="H294" s="61">
        <v>-34001.2</v>
      </c>
      <c r="I294" s="61">
        <f t="shared" si="20"/>
        <v>-34001.2</v>
      </c>
      <c r="J294" s="61"/>
      <c r="K294" s="61"/>
      <c r="L294" s="61">
        <f t="shared" si="23"/>
        <v>-18250.1</v>
      </c>
      <c r="M294" s="61">
        <f t="shared" si="24"/>
        <v>215.86555859590754</v>
      </c>
    </row>
    <row r="295" spans="1:13" s="1" customFormat="1" ht="15.75">
      <c r="A295" s="78"/>
      <c r="B295" s="78"/>
      <c r="C295" s="35"/>
      <c r="D295" s="24" t="s">
        <v>11</v>
      </c>
      <c r="E295" s="59">
        <f>SUM(E285:E294)</f>
        <v>63004.99999999999</v>
      </c>
      <c r="F295" s="59">
        <f>SUM(F285:F294)</f>
        <v>160227.9</v>
      </c>
      <c r="G295" s="59">
        <f>SUM(G285:G294)</f>
        <v>51541.200000000004</v>
      </c>
      <c r="H295" s="59">
        <f>SUM(H285:H294)</f>
        <v>27878.40000000001</v>
      </c>
      <c r="I295" s="59">
        <f t="shared" si="20"/>
        <v>-23662.799999999996</v>
      </c>
      <c r="J295" s="59">
        <f t="shared" si="21"/>
        <v>54.0895438988615</v>
      </c>
      <c r="K295" s="59">
        <f t="shared" si="22"/>
        <v>17.39921699029945</v>
      </c>
      <c r="L295" s="59">
        <f t="shared" si="23"/>
        <v>-35126.599999999984</v>
      </c>
      <c r="M295" s="59">
        <f t="shared" si="24"/>
        <v>44.24791683199748</v>
      </c>
    </row>
    <row r="296" spans="1:13" ht="63">
      <c r="A296" s="76" t="s">
        <v>34</v>
      </c>
      <c r="B296" s="76" t="s">
        <v>84</v>
      </c>
      <c r="C296" s="34" t="s">
        <v>124</v>
      </c>
      <c r="D296" s="11" t="s">
        <v>125</v>
      </c>
      <c r="E296" s="11">
        <v>111067.2</v>
      </c>
      <c r="F296" s="11">
        <v>587242.7</v>
      </c>
      <c r="G296" s="11">
        <v>117922.2</v>
      </c>
      <c r="H296" s="11">
        <v>105334.9</v>
      </c>
      <c r="I296" s="11">
        <f t="shared" si="20"/>
        <v>-12587.300000000003</v>
      </c>
      <c r="J296" s="11">
        <f t="shared" si="21"/>
        <v>89.3257588477827</v>
      </c>
      <c r="K296" s="11">
        <f t="shared" si="22"/>
        <v>17.93720041134611</v>
      </c>
      <c r="L296" s="11">
        <f t="shared" si="23"/>
        <v>-5732.300000000003</v>
      </c>
      <c r="M296" s="11">
        <f t="shared" si="24"/>
        <v>94.83889032945821</v>
      </c>
    </row>
    <row r="297" spans="1:13" ht="31.5">
      <c r="A297" s="77"/>
      <c r="B297" s="77"/>
      <c r="C297" s="32" t="s">
        <v>126</v>
      </c>
      <c r="D297" s="11" t="s">
        <v>127</v>
      </c>
      <c r="E297" s="11">
        <v>11480.1</v>
      </c>
      <c r="F297" s="11">
        <v>57823</v>
      </c>
      <c r="G297" s="11">
        <v>11438.2</v>
      </c>
      <c r="H297" s="11">
        <v>22087.1</v>
      </c>
      <c r="I297" s="11">
        <f t="shared" si="20"/>
        <v>10648.899999999998</v>
      </c>
      <c r="J297" s="11">
        <f t="shared" si="21"/>
        <v>193.09943872287596</v>
      </c>
      <c r="K297" s="11">
        <f t="shared" si="22"/>
        <v>38.197775971499226</v>
      </c>
      <c r="L297" s="11">
        <f t="shared" si="23"/>
        <v>10606.999999999998</v>
      </c>
      <c r="M297" s="11">
        <f t="shared" si="24"/>
        <v>192.39466555169378</v>
      </c>
    </row>
    <row r="298" spans="1:13" ht="94.5" customHeight="1">
      <c r="A298" s="77"/>
      <c r="B298" s="77"/>
      <c r="C298" s="32" t="s">
        <v>128</v>
      </c>
      <c r="D298" s="11" t="s">
        <v>129</v>
      </c>
      <c r="E298" s="11">
        <v>442.8</v>
      </c>
      <c r="F298" s="11">
        <v>1351.3</v>
      </c>
      <c r="G298" s="11">
        <v>405.5</v>
      </c>
      <c r="H298" s="11">
        <v>771.2</v>
      </c>
      <c r="I298" s="11">
        <f t="shared" si="20"/>
        <v>365.70000000000005</v>
      </c>
      <c r="J298" s="11">
        <f t="shared" si="21"/>
        <v>190.18495684340323</v>
      </c>
      <c r="K298" s="11">
        <f t="shared" si="22"/>
        <v>57.07096869681049</v>
      </c>
      <c r="L298" s="11">
        <f t="shared" si="23"/>
        <v>328.40000000000003</v>
      </c>
      <c r="M298" s="11">
        <f t="shared" si="24"/>
        <v>174.16440831074976</v>
      </c>
    </row>
    <row r="299" spans="1:13" ht="94.5">
      <c r="A299" s="77"/>
      <c r="B299" s="77"/>
      <c r="C299" s="32" t="s">
        <v>134</v>
      </c>
      <c r="D299" s="57" t="s">
        <v>135</v>
      </c>
      <c r="E299" s="11">
        <v>88.4</v>
      </c>
      <c r="F299" s="11">
        <v>8.5</v>
      </c>
      <c r="G299" s="11">
        <v>2.1</v>
      </c>
      <c r="H299" s="11">
        <v>96.7</v>
      </c>
      <c r="I299" s="11">
        <f t="shared" si="20"/>
        <v>94.60000000000001</v>
      </c>
      <c r="J299" s="11">
        <f t="shared" si="21"/>
        <v>4604.761904761905</v>
      </c>
      <c r="K299" s="11">
        <f t="shared" si="22"/>
        <v>1137.6470588235295</v>
      </c>
      <c r="L299" s="11">
        <f t="shared" si="23"/>
        <v>8.299999999999997</v>
      </c>
      <c r="M299" s="11">
        <f t="shared" si="24"/>
        <v>109.3891402714932</v>
      </c>
    </row>
    <row r="300" spans="1:13" ht="31.5">
      <c r="A300" s="77"/>
      <c r="B300" s="77"/>
      <c r="C300" s="32" t="s">
        <v>96</v>
      </c>
      <c r="D300" s="15" t="s">
        <v>95</v>
      </c>
      <c r="E300" s="11"/>
      <c r="F300" s="11"/>
      <c r="G300" s="11"/>
      <c r="H300" s="11">
        <v>21.9</v>
      </c>
      <c r="I300" s="11">
        <f t="shared" si="20"/>
        <v>21.9</v>
      </c>
      <c r="J300" s="11"/>
      <c r="K300" s="11"/>
      <c r="L300" s="11">
        <f t="shared" si="23"/>
        <v>21.9</v>
      </c>
      <c r="M300" s="11"/>
    </row>
    <row r="301" spans="1:13" ht="47.25">
      <c r="A301" s="77"/>
      <c r="B301" s="77"/>
      <c r="C301" s="34" t="s">
        <v>130</v>
      </c>
      <c r="D301" s="11" t="s">
        <v>131</v>
      </c>
      <c r="E301" s="11">
        <v>52723.7</v>
      </c>
      <c r="F301" s="11">
        <v>222068.1</v>
      </c>
      <c r="G301" s="106">
        <v>66692.3</v>
      </c>
      <c r="H301" s="11">
        <v>32626.1</v>
      </c>
      <c r="I301" s="11">
        <f t="shared" si="20"/>
        <v>-34066.200000000004</v>
      </c>
      <c r="J301" s="11">
        <f t="shared" si="21"/>
        <v>48.92034012922031</v>
      </c>
      <c r="K301" s="11">
        <f t="shared" si="22"/>
        <v>14.69193459123575</v>
      </c>
      <c r="L301" s="11">
        <f t="shared" si="23"/>
        <v>-20097.6</v>
      </c>
      <c r="M301" s="11">
        <f t="shared" si="24"/>
        <v>61.881279197021456</v>
      </c>
    </row>
    <row r="302" spans="1:13" ht="48" customHeight="1">
      <c r="A302" s="77"/>
      <c r="B302" s="77"/>
      <c r="C302" s="34" t="s">
        <v>136</v>
      </c>
      <c r="D302" s="11" t="s">
        <v>137</v>
      </c>
      <c r="E302" s="11"/>
      <c r="F302" s="11"/>
      <c r="G302" s="106"/>
      <c r="H302" s="11">
        <v>9445.3</v>
      </c>
      <c r="I302" s="11">
        <f t="shared" si="20"/>
        <v>9445.3</v>
      </c>
      <c r="J302" s="11" t="e">
        <f t="shared" si="21"/>
        <v>#DIV/0!</v>
      </c>
      <c r="K302" s="11" t="e">
        <f t="shared" si="22"/>
        <v>#DIV/0!</v>
      </c>
      <c r="L302" s="11">
        <f t="shared" si="23"/>
        <v>9445.3</v>
      </c>
      <c r="M302" s="11" t="e">
        <f t="shared" si="24"/>
        <v>#DIV/0!</v>
      </c>
    </row>
    <row r="303" spans="1:13" ht="78.75">
      <c r="A303" s="77"/>
      <c r="B303" s="77"/>
      <c r="C303" s="34" t="s">
        <v>132</v>
      </c>
      <c r="D303" s="11" t="s">
        <v>133</v>
      </c>
      <c r="E303" s="11">
        <v>25603.4</v>
      </c>
      <c r="F303" s="11">
        <v>51247.2</v>
      </c>
      <c r="G303" s="49">
        <v>16331.1</v>
      </c>
      <c r="H303" s="11">
        <v>16071.2</v>
      </c>
      <c r="I303" s="11">
        <f t="shared" si="20"/>
        <v>-259.89999999999964</v>
      </c>
      <c r="J303" s="11">
        <f t="shared" si="21"/>
        <v>98.40855790485638</v>
      </c>
      <c r="K303" s="11">
        <f t="shared" si="22"/>
        <v>31.360152359543548</v>
      </c>
      <c r="L303" s="11">
        <f t="shared" si="23"/>
        <v>-9532.2</v>
      </c>
      <c r="M303" s="11">
        <f t="shared" si="24"/>
        <v>62.769788387479785</v>
      </c>
    </row>
    <row r="304" spans="1:13" ht="15.75">
      <c r="A304" s="77"/>
      <c r="B304" s="77"/>
      <c r="C304" s="32" t="s">
        <v>4</v>
      </c>
      <c r="D304" s="15" t="s">
        <v>5</v>
      </c>
      <c r="E304" s="11">
        <v>91</v>
      </c>
      <c r="F304" s="11"/>
      <c r="G304" s="11"/>
      <c r="H304" s="11">
        <v>0.2</v>
      </c>
      <c r="I304" s="11">
        <f t="shared" si="20"/>
        <v>0.2</v>
      </c>
      <c r="J304" s="11"/>
      <c r="K304" s="11"/>
      <c r="L304" s="11">
        <f t="shared" si="23"/>
        <v>-90.8</v>
      </c>
      <c r="M304" s="11">
        <f t="shared" si="24"/>
        <v>0.21978021978021978</v>
      </c>
    </row>
    <row r="305" spans="1:13" ht="15.75">
      <c r="A305" s="77"/>
      <c r="B305" s="77"/>
      <c r="C305" s="32" t="s">
        <v>114</v>
      </c>
      <c r="D305" s="15" t="s">
        <v>6</v>
      </c>
      <c r="E305" s="11">
        <v>0.2</v>
      </c>
      <c r="F305" s="11"/>
      <c r="G305" s="11"/>
      <c r="H305" s="11">
        <v>-7</v>
      </c>
      <c r="I305" s="11">
        <f t="shared" si="20"/>
        <v>-7</v>
      </c>
      <c r="J305" s="11"/>
      <c r="K305" s="11"/>
      <c r="L305" s="11">
        <f t="shared" si="23"/>
        <v>-7.2</v>
      </c>
      <c r="M305" s="11">
        <f t="shared" si="24"/>
        <v>-3500</v>
      </c>
    </row>
    <row r="306" spans="1:13" ht="15.75">
      <c r="A306" s="77"/>
      <c r="B306" s="77"/>
      <c r="C306" s="32" t="s">
        <v>115</v>
      </c>
      <c r="D306" s="15" t="s">
        <v>31</v>
      </c>
      <c r="E306" s="11">
        <v>-568.1</v>
      </c>
      <c r="F306" s="11"/>
      <c r="G306" s="11"/>
      <c r="H306" s="11"/>
      <c r="I306" s="11">
        <f t="shared" si="20"/>
        <v>0</v>
      </c>
      <c r="J306" s="11"/>
      <c r="K306" s="11"/>
      <c r="L306" s="11">
        <f t="shared" si="23"/>
        <v>568.1</v>
      </c>
      <c r="M306" s="11">
        <f t="shared" si="24"/>
        <v>0</v>
      </c>
    </row>
    <row r="307" spans="1:13" s="1" customFormat="1" ht="15.75">
      <c r="A307" s="77"/>
      <c r="B307" s="77"/>
      <c r="C307" s="33"/>
      <c r="D307" s="24" t="s">
        <v>85</v>
      </c>
      <c r="E307" s="59">
        <f>SUM(E296:E306)</f>
        <v>200928.7</v>
      </c>
      <c r="F307" s="59">
        <f>SUM(F296:F306)</f>
        <v>919740.7999999999</v>
      </c>
      <c r="G307" s="59">
        <f>SUM(G296:G306)</f>
        <v>212791.4</v>
      </c>
      <c r="H307" s="59">
        <f>SUM(H296:H306)</f>
        <v>186447.6</v>
      </c>
      <c r="I307" s="59">
        <f t="shared" si="20"/>
        <v>-26343.79999999999</v>
      </c>
      <c r="J307" s="59">
        <f t="shared" si="21"/>
        <v>87.6198944130261</v>
      </c>
      <c r="K307" s="59">
        <f t="shared" si="22"/>
        <v>20.27175482483761</v>
      </c>
      <c r="L307" s="59">
        <f t="shared" si="23"/>
        <v>-14481.100000000006</v>
      </c>
      <c r="M307" s="59">
        <f t="shared" si="24"/>
        <v>92.79291609411696</v>
      </c>
    </row>
    <row r="308" spans="1:13" ht="15.75">
      <c r="A308" s="77"/>
      <c r="B308" s="77"/>
      <c r="C308" s="32" t="s">
        <v>102</v>
      </c>
      <c r="D308" s="15" t="s">
        <v>35</v>
      </c>
      <c r="E308" s="11">
        <v>14058.6</v>
      </c>
      <c r="F308" s="11">
        <v>338916.1</v>
      </c>
      <c r="G308" s="11">
        <v>32100</v>
      </c>
      <c r="H308" s="11">
        <v>30754.3</v>
      </c>
      <c r="I308" s="11">
        <f t="shared" si="20"/>
        <v>-1345.7000000000007</v>
      </c>
      <c r="J308" s="11">
        <f t="shared" si="21"/>
        <v>95.80778816199377</v>
      </c>
      <c r="K308" s="11">
        <f t="shared" si="22"/>
        <v>9.074310721739097</v>
      </c>
      <c r="L308" s="11">
        <f t="shared" si="23"/>
        <v>16695.699999999997</v>
      </c>
      <c r="M308" s="11">
        <f t="shared" si="24"/>
        <v>218.75791330573455</v>
      </c>
    </row>
    <row r="309" spans="1:13" ht="15.75">
      <c r="A309" s="77"/>
      <c r="B309" s="77"/>
      <c r="C309" s="32" t="s">
        <v>36</v>
      </c>
      <c r="D309" s="15" t="s">
        <v>37</v>
      </c>
      <c r="E309" s="11">
        <v>1080029.8</v>
      </c>
      <c r="F309" s="11">
        <v>2734629.5</v>
      </c>
      <c r="G309" s="11">
        <v>1034509.9</v>
      </c>
      <c r="H309" s="11">
        <v>1036714.1</v>
      </c>
      <c r="I309" s="11">
        <f t="shared" si="20"/>
        <v>2204.1999999999534</v>
      </c>
      <c r="J309" s="11">
        <f t="shared" si="21"/>
        <v>100.2130670764968</v>
      </c>
      <c r="K309" s="11">
        <f t="shared" si="22"/>
        <v>37.91058715632227</v>
      </c>
      <c r="L309" s="11">
        <f t="shared" si="23"/>
        <v>-43315.70000000007</v>
      </c>
      <c r="M309" s="11">
        <f t="shared" si="24"/>
        <v>95.98939769995235</v>
      </c>
    </row>
    <row r="310" spans="1:13" ht="31.5">
      <c r="A310" s="77"/>
      <c r="B310" s="77"/>
      <c r="C310" s="32" t="s">
        <v>10</v>
      </c>
      <c r="D310" s="16" t="s">
        <v>109</v>
      </c>
      <c r="E310" s="60">
        <v>111.8</v>
      </c>
      <c r="F310" s="11"/>
      <c r="G310" s="11"/>
      <c r="H310" s="11"/>
      <c r="I310" s="11">
        <f t="shared" si="20"/>
        <v>0</v>
      </c>
      <c r="J310" s="11"/>
      <c r="K310" s="11"/>
      <c r="L310" s="11">
        <f t="shared" si="23"/>
        <v>-111.8</v>
      </c>
      <c r="M310" s="11">
        <f t="shared" si="24"/>
        <v>0</v>
      </c>
    </row>
    <row r="311" spans="1:13" ht="15.75">
      <c r="A311" s="77"/>
      <c r="B311" s="77"/>
      <c r="C311" s="32" t="s">
        <v>4</v>
      </c>
      <c r="D311" s="15" t="s">
        <v>5</v>
      </c>
      <c r="E311" s="11">
        <v>796.5</v>
      </c>
      <c r="F311" s="11">
        <v>1331</v>
      </c>
      <c r="G311" s="11">
        <v>457.6</v>
      </c>
      <c r="H311" s="11">
        <v>359</v>
      </c>
      <c r="I311" s="11">
        <f t="shared" si="20"/>
        <v>-98.60000000000002</v>
      </c>
      <c r="J311" s="11">
        <f t="shared" si="21"/>
        <v>78.4527972027972</v>
      </c>
      <c r="K311" s="11">
        <f t="shared" si="22"/>
        <v>26.972201352366643</v>
      </c>
      <c r="L311" s="11">
        <f t="shared" si="23"/>
        <v>-437.5</v>
      </c>
      <c r="M311" s="11">
        <f t="shared" si="24"/>
        <v>45.0721908349027</v>
      </c>
    </row>
    <row r="312" spans="1:13" s="1" customFormat="1" ht="15.75">
      <c r="A312" s="77"/>
      <c r="B312" s="77"/>
      <c r="C312" s="33"/>
      <c r="D312" s="24" t="s">
        <v>7</v>
      </c>
      <c r="E312" s="59">
        <f>SUM(E308:E311)</f>
        <v>1094996.7000000002</v>
      </c>
      <c r="F312" s="59">
        <f>SUM(F308:F311)</f>
        <v>3074876.6</v>
      </c>
      <c r="G312" s="59">
        <f>SUM(G308:G311)</f>
        <v>1067067.5</v>
      </c>
      <c r="H312" s="59">
        <f>SUM(H308:H311)</f>
        <v>1067827.4</v>
      </c>
      <c r="I312" s="59">
        <f>H312-G312</f>
        <v>759.8999999999069</v>
      </c>
      <c r="J312" s="59">
        <f>H312/G312*100</f>
        <v>100.07121386416509</v>
      </c>
      <c r="K312" s="59">
        <f>H312/F312*100</f>
        <v>34.72748792585692</v>
      </c>
      <c r="L312" s="59">
        <f>H312-E312</f>
        <v>-27169.30000000028</v>
      </c>
      <c r="M312" s="59">
        <f>H312/E312*100</f>
        <v>97.51877791047222</v>
      </c>
    </row>
    <row r="313" spans="1:13" s="1" customFormat="1" ht="15.75">
      <c r="A313" s="78"/>
      <c r="B313" s="78"/>
      <c r="C313" s="33"/>
      <c r="D313" s="24" t="s">
        <v>11</v>
      </c>
      <c r="E313" s="59">
        <f>E307+E312</f>
        <v>1295925.4000000001</v>
      </c>
      <c r="F313" s="59">
        <f>F307+F312</f>
        <v>3994617.4</v>
      </c>
      <c r="G313" s="59">
        <f>G307+G312</f>
        <v>1279858.9</v>
      </c>
      <c r="H313" s="59">
        <f>H307+H312</f>
        <v>1254275</v>
      </c>
      <c r="I313" s="59">
        <f>H313-G313</f>
        <v>-25583.899999999907</v>
      </c>
      <c r="J313" s="59">
        <f>H313/G313*100</f>
        <v>98.00103745811354</v>
      </c>
      <c r="K313" s="59">
        <f>H313/F313*100</f>
        <v>31.39912723556454</v>
      </c>
      <c r="L313" s="59">
        <f>H313-E313</f>
        <v>-41650.40000000014</v>
      </c>
      <c r="M313" s="59">
        <f>H313/E313*100</f>
        <v>96.78604956735934</v>
      </c>
    </row>
    <row r="314" spans="1:13" s="1" customFormat="1" ht="31.5" hidden="1">
      <c r="A314" s="50">
        <v>0</v>
      </c>
      <c r="B314" s="50" t="s">
        <v>86</v>
      </c>
      <c r="C314" s="32" t="s">
        <v>117</v>
      </c>
      <c r="D314" s="16" t="s">
        <v>118</v>
      </c>
      <c r="E314" s="59"/>
      <c r="F314" s="61"/>
      <c r="G314" s="61"/>
      <c r="H314" s="61"/>
      <c r="I314" s="61">
        <f>H314-G314</f>
        <v>0</v>
      </c>
      <c r="J314" s="61"/>
      <c r="K314" s="61"/>
      <c r="L314" s="61">
        <f>H314-E314</f>
        <v>0</v>
      </c>
      <c r="M314" s="61"/>
    </row>
    <row r="315" spans="1:13" s="1" customFormat="1" ht="15.75" hidden="1">
      <c r="A315" s="50"/>
      <c r="B315" s="50"/>
      <c r="C315" s="33"/>
      <c r="D315" s="24" t="s">
        <v>11</v>
      </c>
      <c r="E315" s="59"/>
      <c r="F315" s="59">
        <f>SUM(F314)</f>
        <v>0</v>
      </c>
      <c r="G315" s="59">
        <f>SUM(G314)</f>
        <v>0</v>
      </c>
      <c r="H315" s="59"/>
      <c r="I315" s="59">
        <f>H315-G315</f>
        <v>0</v>
      </c>
      <c r="J315" s="59"/>
      <c r="K315" s="59"/>
      <c r="L315" s="59">
        <f>H315-E315</f>
        <v>0</v>
      </c>
      <c r="M315" s="59"/>
    </row>
    <row r="316" spans="1:13" s="1" customFormat="1" ht="15.75">
      <c r="A316" s="89"/>
      <c r="B316" s="89"/>
      <c r="C316" s="86"/>
      <c r="D316" s="24"/>
      <c r="E316" s="59"/>
      <c r="F316" s="59"/>
      <c r="G316" s="59"/>
      <c r="H316" s="59"/>
      <c r="I316" s="59"/>
      <c r="J316" s="59"/>
      <c r="K316" s="59"/>
      <c r="L316" s="59"/>
      <c r="M316" s="59"/>
    </row>
    <row r="317" spans="1:13" s="1" customFormat="1" ht="15.75">
      <c r="A317" s="90"/>
      <c r="B317" s="90"/>
      <c r="C317" s="87"/>
      <c r="D317" s="24" t="s">
        <v>38</v>
      </c>
      <c r="E317" s="59">
        <f>E327+E338</f>
        <v>4329793.5</v>
      </c>
      <c r="F317" s="59">
        <f>F327+F338</f>
        <v>14681471.7</v>
      </c>
      <c r="G317" s="59">
        <f>G327+G338</f>
        <v>4396662.5</v>
      </c>
      <c r="H317" s="59">
        <f>H327+H338</f>
        <v>4381213.1</v>
      </c>
      <c r="I317" s="59">
        <f>H317-G317</f>
        <v>-15449.400000000373</v>
      </c>
      <c r="J317" s="59">
        <f>H317/G317*100</f>
        <v>99.64861073598439</v>
      </c>
      <c r="K317" s="59">
        <f>H317/F317*100</f>
        <v>29.84178418570939</v>
      </c>
      <c r="L317" s="59">
        <f>H317-E317</f>
        <v>51419.59999999963</v>
      </c>
      <c r="M317" s="59">
        <f>H317/E317*100</f>
        <v>101.18757626662796</v>
      </c>
    </row>
    <row r="318" spans="1:13" s="1" customFormat="1" ht="15.75">
      <c r="A318" s="90"/>
      <c r="B318" s="90"/>
      <c r="C318" s="87"/>
      <c r="D318" s="24"/>
      <c r="E318" s="59"/>
      <c r="F318" s="59"/>
      <c r="G318" s="59"/>
      <c r="H318" s="59"/>
      <c r="I318" s="59"/>
      <c r="J318" s="59"/>
      <c r="K318" s="59"/>
      <c r="L318" s="59"/>
      <c r="M318" s="59"/>
    </row>
    <row r="319" spans="1:13" s="1" customFormat="1" ht="15.75">
      <c r="A319" s="91"/>
      <c r="B319" s="91"/>
      <c r="C319" s="88"/>
      <c r="D319" s="24" t="s">
        <v>46</v>
      </c>
      <c r="E319" s="3">
        <f>E17+E29+E37+E41+E54+E67+E80+E88+E97+E105+E114+E123+E132+E141+E149+E164+E171+E189+E204+E222+E234+E247+E258+E270+E273+E278+E284+E295+E313</f>
        <v>6716461.899999999</v>
      </c>
      <c r="F319" s="3">
        <f>F17+F29+F37+F41+F54+F67+F80+F88+F97+F105+F114+F123+F132+F141+F149+F164+F171+F189+F204+F222+F234+F247+F258+F270+F273+F278+F284+F295+F313+F315</f>
        <v>24457698.599999994</v>
      </c>
      <c r="G319" s="3">
        <f>G17+G29+G37+G41+G54+G67+G80+G88+G97+G105+G114+G123+G132+G141+G149+G164+G171+G189+G204+G222+G234+G247+G258+G270+G273+G278+G284+G295+G313+G315</f>
        <v>7457306.999999998</v>
      </c>
      <c r="H319" s="3">
        <f>H17+H29+H37+H41+H54+H67+H80+H88+H97+H105+H114+H123+H132+H141+H149+H164+H171+H189+H204+H222+H234+H247+H258+H270+H273+H278+H284+H295+H313</f>
        <v>7308421.000000001</v>
      </c>
      <c r="I319" s="3">
        <f>H319-G319</f>
        <v>-148885.9999999972</v>
      </c>
      <c r="J319" s="3">
        <f>H319/G319*100</f>
        <v>98.0034883906483</v>
      </c>
      <c r="K319" s="3">
        <f>H319/F319*100</f>
        <v>29.881883490051685</v>
      </c>
      <c r="L319" s="3">
        <f>H319-E319</f>
        <v>591959.1000000015</v>
      </c>
      <c r="M319" s="3">
        <f>H319/E319*100</f>
        <v>108.81355554179504</v>
      </c>
    </row>
    <row r="320" spans="1:13" ht="15.75">
      <c r="A320" s="18"/>
      <c r="B320" s="18"/>
      <c r="C320" s="39"/>
      <c r="D320" s="31"/>
      <c r="E320" s="48"/>
      <c r="F320" s="49"/>
      <c r="G320" s="49"/>
      <c r="H320" s="48"/>
      <c r="I320" s="63"/>
      <c r="J320" s="63"/>
      <c r="K320" s="64"/>
      <c r="L320" s="64"/>
      <c r="M320" s="64"/>
    </row>
    <row r="321" spans="1:13" ht="15.75">
      <c r="A321" s="18"/>
      <c r="B321" s="18"/>
      <c r="C321" s="39"/>
      <c r="D321" s="26" t="s">
        <v>39</v>
      </c>
      <c r="E321" s="65"/>
      <c r="F321" s="53"/>
      <c r="G321" s="53"/>
      <c r="H321" s="53"/>
      <c r="I321" s="69"/>
      <c r="J321" s="69"/>
      <c r="K321" s="64"/>
      <c r="L321" s="64"/>
      <c r="M321" s="64"/>
    </row>
    <row r="322" spans="1:13" ht="15.75">
      <c r="A322" s="18"/>
      <c r="B322" s="18"/>
      <c r="C322" s="39"/>
      <c r="D322" s="26"/>
      <c r="E322" s="51"/>
      <c r="F322" s="51"/>
      <c r="G322" s="51"/>
      <c r="H322" s="53"/>
      <c r="I322" s="69"/>
      <c r="J322" s="69"/>
      <c r="K322" s="64"/>
      <c r="L322" s="64"/>
      <c r="M322" s="64"/>
    </row>
    <row r="323" spans="1:13" ht="15.75">
      <c r="A323" s="66" t="s">
        <v>138</v>
      </c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</row>
    <row r="324" spans="1:13" ht="15.75">
      <c r="A324" s="20"/>
      <c r="B324" s="19"/>
      <c r="C324" s="40"/>
      <c r="D324" s="27"/>
      <c r="E324" s="19"/>
      <c r="F324" s="19"/>
      <c r="G324" s="19"/>
      <c r="H324" s="46"/>
      <c r="J324" s="43"/>
      <c r="M324" s="43" t="s">
        <v>44</v>
      </c>
    </row>
    <row r="325" spans="1:13" ht="42" customHeight="1">
      <c r="A325" s="82" t="s">
        <v>0</v>
      </c>
      <c r="B325" s="84" t="s">
        <v>58</v>
      </c>
      <c r="C325" s="84" t="s">
        <v>1</v>
      </c>
      <c r="D325" s="84" t="s">
        <v>59</v>
      </c>
      <c r="E325" s="70" t="s">
        <v>139</v>
      </c>
      <c r="F325" s="72" t="s">
        <v>89</v>
      </c>
      <c r="G325" s="74" t="s">
        <v>140</v>
      </c>
      <c r="H325" s="67" t="s">
        <v>141</v>
      </c>
      <c r="I325" s="67" t="s">
        <v>142</v>
      </c>
      <c r="J325" s="67" t="s">
        <v>143</v>
      </c>
      <c r="K325" s="67" t="s">
        <v>2</v>
      </c>
      <c r="L325" s="67" t="s">
        <v>87</v>
      </c>
      <c r="M325" s="67" t="s">
        <v>88</v>
      </c>
    </row>
    <row r="326" spans="1:13" ht="51" customHeight="1">
      <c r="A326" s="83"/>
      <c r="B326" s="85"/>
      <c r="C326" s="85"/>
      <c r="D326" s="85"/>
      <c r="E326" s="71"/>
      <c r="F326" s="73"/>
      <c r="G326" s="75"/>
      <c r="H326" s="68"/>
      <c r="I326" s="68"/>
      <c r="J326" s="68"/>
      <c r="K326" s="68"/>
      <c r="L326" s="68"/>
      <c r="M326" s="68"/>
    </row>
    <row r="327" spans="1:13" s="1" customFormat="1" ht="15.75">
      <c r="A327" s="76"/>
      <c r="B327" s="76"/>
      <c r="C327" s="33"/>
      <c r="D327" s="24" t="s">
        <v>40</v>
      </c>
      <c r="E327" s="2">
        <f>SUM(E328:E337)</f>
        <v>3646444.8</v>
      </c>
      <c r="F327" s="2">
        <f>SUM(F328:F337)</f>
        <v>12665096.2</v>
      </c>
      <c r="G327" s="2">
        <f>SUM(G328:G337)</f>
        <v>3822527.9</v>
      </c>
      <c r="H327" s="2">
        <f>SUM(H328:H337)</f>
        <v>3804552.3</v>
      </c>
      <c r="I327" s="2">
        <f>H327-G327</f>
        <v>-17975.600000000093</v>
      </c>
      <c r="J327" s="2">
        <f>H327/G327*100</f>
        <v>99.52974574757191</v>
      </c>
      <c r="K327" s="2">
        <f>H327/F327*100</f>
        <v>30.039663654508995</v>
      </c>
      <c r="L327" s="2">
        <f>H327-E327</f>
        <v>158107.5</v>
      </c>
      <c r="M327" s="2">
        <f>H327/E327*100</f>
        <v>104.33593564888189</v>
      </c>
    </row>
    <row r="328" spans="1:13" ht="15.75">
      <c r="A328" s="77"/>
      <c r="B328" s="77"/>
      <c r="C328" s="32" t="s">
        <v>24</v>
      </c>
      <c r="D328" s="15" t="s">
        <v>25</v>
      </c>
      <c r="E328" s="10">
        <f aca="true" t="shared" si="25" ref="E328:H337">SUMIF($C$6:$C$319,$C328,E$6:E$319)</f>
        <v>2058580.1</v>
      </c>
      <c r="F328" s="10">
        <f t="shared" si="25"/>
        <v>7472582.1</v>
      </c>
      <c r="G328" s="10">
        <f t="shared" si="25"/>
        <v>2175060.9</v>
      </c>
      <c r="H328" s="23">
        <f t="shared" si="25"/>
        <v>2181554.4</v>
      </c>
      <c r="I328" s="10">
        <f>H328-G328</f>
        <v>6493.5</v>
      </c>
      <c r="J328" s="10">
        <f>H328/G328*100</f>
        <v>100.29854336492372</v>
      </c>
      <c r="K328" s="10">
        <f>H328/F328*100</f>
        <v>29.194117519297645</v>
      </c>
      <c r="L328" s="10">
        <f>H328-E328</f>
        <v>122974.29999999981</v>
      </c>
      <c r="M328" s="10">
        <f>H328/E328*100</f>
        <v>105.97374374696422</v>
      </c>
    </row>
    <row r="329" spans="1:13" ht="31.5">
      <c r="A329" s="77"/>
      <c r="B329" s="77"/>
      <c r="C329" s="32" t="s">
        <v>57</v>
      </c>
      <c r="D329" s="15" t="s">
        <v>103</v>
      </c>
      <c r="E329" s="10">
        <f t="shared" si="25"/>
        <v>9326.2</v>
      </c>
      <c r="F329" s="10">
        <f t="shared" si="25"/>
        <v>48861.2</v>
      </c>
      <c r="G329" s="10">
        <f t="shared" si="25"/>
        <v>14004.3</v>
      </c>
      <c r="H329" s="23">
        <f t="shared" si="25"/>
        <v>14304.8</v>
      </c>
      <c r="I329" s="10">
        <f aca="true" t="shared" si="26" ref="I329:I336">H329-G329</f>
        <v>300.5</v>
      </c>
      <c r="J329" s="10">
        <f aca="true" t="shared" si="27" ref="J329:J336">H329/G329*100</f>
        <v>102.14576951364937</v>
      </c>
      <c r="K329" s="10">
        <f aca="true" t="shared" si="28" ref="K329:K336">H329/F329*100</f>
        <v>29.276399269768245</v>
      </c>
      <c r="L329" s="10">
        <f aca="true" t="shared" si="29" ref="L329:L336">H329-E329</f>
        <v>4978.5999999999985</v>
      </c>
      <c r="M329" s="10">
        <f aca="true" t="shared" si="30" ref="M329:M336">H329/E329*100</f>
        <v>153.38294267761788</v>
      </c>
    </row>
    <row r="330" spans="1:13" ht="31.5">
      <c r="A330" s="77"/>
      <c r="B330" s="77"/>
      <c r="C330" s="32" t="s">
        <v>48</v>
      </c>
      <c r="D330" s="15" t="s">
        <v>90</v>
      </c>
      <c r="E330" s="10">
        <f t="shared" si="25"/>
        <v>249764.8</v>
      </c>
      <c r="F330" s="10">
        <f t="shared" si="25"/>
        <v>587942.7</v>
      </c>
      <c r="G330" s="10">
        <f t="shared" si="25"/>
        <v>257774.7</v>
      </c>
      <c r="H330" s="23">
        <f t="shared" si="25"/>
        <v>237903.3</v>
      </c>
      <c r="I330" s="10">
        <f t="shared" si="26"/>
        <v>-19871.400000000023</v>
      </c>
      <c r="J330" s="10">
        <f t="shared" si="27"/>
        <v>92.29117520066941</v>
      </c>
      <c r="K330" s="10">
        <f t="shared" si="28"/>
        <v>40.46368804306951</v>
      </c>
      <c r="L330" s="10">
        <f t="shared" si="29"/>
        <v>-11861.5</v>
      </c>
      <c r="M330" s="10">
        <f t="shared" si="30"/>
        <v>95.25093207689794</v>
      </c>
    </row>
    <row r="331" spans="1:13" ht="15.75">
      <c r="A331" s="77"/>
      <c r="B331" s="77"/>
      <c r="C331" s="32" t="s">
        <v>49</v>
      </c>
      <c r="D331" s="15" t="s">
        <v>27</v>
      </c>
      <c r="E331" s="10">
        <f t="shared" si="25"/>
        <v>788.1</v>
      </c>
      <c r="F331" s="10">
        <f t="shared" si="25"/>
        <v>2357.6</v>
      </c>
      <c r="G331" s="10">
        <f t="shared" si="25"/>
        <v>1147.6</v>
      </c>
      <c r="H331" s="23">
        <f t="shared" si="25"/>
        <v>683.5</v>
      </c>
      <c r="I331" s="10">
        <f t="shared" si="26"/>
        <v>-464.0999999999999</v>
      </c>
      <c r="J331" s="10">
        <f t="shared" si="27"/>
        <v>59.55907981875218</v>
      </c>
      <c r="K331" s="10">
        <f t="shared" si="28"/>
        <v>28.991347132677298</v>
      </c>
      <c r="L331" s="10">
        <f t="shared" si="29"/>
        <v>-104.60000000000002</v>
      </c>
      <c r="M331" s="10">
        <f t="shared" si="30"/>
        <v>86.7275726430656</v>
      </c>
    </row>
    <row r="332" spans="1:13" ht="31.5">
      <c r="A332" s="77"/>
      <c r="B332" s="77"/>
      <c r="C332" s="32" t="s">
        <v>104</v>
      </c>
      <c r="D332" s="15" t="s">
        <v>105</v>
      </c>
      <c r="E332" s="10">
        <f t="shared" si="25"/>
        <v>7738.9</v>
      </c>
      <c r="F332" s="10">
        <f t="shared" si="25"/>
        <v>23881.8</v>
      </c>
      <c r="G332" s="10">
        <f t="shared" si="25"/>
        <v>7689.3</v>
      </c>
      <c r="H332" s="10">
        <f t="shared" si="25"/>
        <v>12958.6</v>
      </c>
      <c r="I332" s="10">
        <f t="shared" si="26"/>
        <v>5269.3</v>
      </c>
      <c r="J332" s="10">
        <f t="shared" si="27"/>
        <v>168.52769432848245</v>
      </c>
      <c r="K332" s="10">
        <f t="shared" si="28"/>
        <v>54.261404081769385</v>
      </c>
      <c r="L332" s="10">
        <f t="shared" si="29"/>
        <v>5219.700000000001</v>
      </c>
      <c r="M332" s="10">
        <f t="shared" si="30"/>
        <v>167.44757006809755</v>
      </c>
    </row>
    <row r="333" spans="1:13" ht="15.75">
      <c r="A333" s="77"/>
      <c r="B333" s="77"/>
      <c r="C333" s="32" t="s">
        <v>102</v>
      </c>
      <c r="D333" s="15" t="s">
        <v>35</v>
      </c>
      <c r="E333" s="10">
        <f t="shared" si="25"/>
        <v>14058.6</v>
      </c>
      <c r="F333" s="10">
        <f t="shared" si="25"/>
        <v>338916.1</v>
      </c>
      <c r="G333" s="10">
        <f t="shared" si="25"/>
        <v>32100</v>
      </c>
      <c r="H333" s="10">
        <f t="shared" si="25"/>
        <v>30754.3</v>
      </c>
      <c r="I333" s="10">
        <f t="shared" si="26"/>
        <v>-1345.7000000000007</v>
      </c>
      <c r="J333" s="10">
        <f t="shared" si="27"/>
        <v>95.80778816199377</v>
      </c>
      <c r="K333" s="10">
        <f t="shared" si="28"/>
        <v>9.074310721739097</v>
      </c>
      <c r="L333" s="10">
        <f t="shared" si="29"/>
        <v>16695.699999999997</v>
      </c>
      <c r="M333" s="10">
        <f t="shared" si="30"/>
        <v>218.75791330573455</v>
      </c>
    </row>
    <row r="334" spans="1:13" ht="15.75">
      <c r="A334" s="77"/>
      <c r="B334" s="77"/>
      <c r="C334" s="32" t="s">
        <v>106</v>
      </c>
      <c r="D334" s="15" t="s">
        <v>107</v>
      </c>
      <c r="E334" s="10">
        <f t="shared" si="25"/>
        <v>161660.8</v>
      </c>
      <c r="F334" s="10">
        <f t="shared" si="25"/>
        <v>1248459.2</v>
      </c>
      <c r="G334" s="10">
        <f t="shared" si="25"/>
        <v>235080</v>
      </c>
      <c r="H334" s="10">
        <f t="shared" si="25"/>
        <v>228743.1</v>
      </c>
      <c r="I334" s="10">
        <f t="shared" si="26"/>
        <v>-6336.899999999994</v>
      </c>
      <c r="J334" s="10">
        <f t="shared" si="27"/>
        <v>97.30436447166923</v>
      </c>
      <c r="K334" s="10">
        <f t="shared" si="28"/>
        <v>18.32203247010395</v>
      </c>
      <c r="L334" s="10">
        <f t="shared" si="29"/>
        <v>67082.30000000002</v>
      </c>
      <c r="M334" s="10">
        <f t="shared" si="30"/>
        <v>141.49571200934304</v>
      </c>
    </row>
    <row r="335" spans="1:13" ht="15.75">
      <c r="A335" s="77"/>
      <c r="B335" s="77"/>
      <c r="C335" s="32" t="s">
        <v>36</v>
      </c>
      <c r="D335" s="15" t="s">
        <v>37</v>
      </c>
      <c r="E335" s="10">
        <f t="shared" si="25"/>
        <v>1080029.8</v>
      </c>
      <c r="F335" s="10">
        <f t="shared" si="25"/>
        <v>2734629.5</v>
      </c>
      <c r="G335" s="10">
        <f t="shared" si="25"/>
        <v>1034509.9</v>
      </c>
      <c r="H335" s="10">
        <f t="shared" si="25"/>
        <v>1036714.1</v>
      </c>
      <c r="I335" s="10">
        <f t="shared" si="26"/>
        <v>2204.1999999999534</v>
      </c>
      <c r="J335" s="10">
        <f t="shared" si="27"/>
        <v>100.2130670764968</v>
      </c>
      <c r="K335" s="10">
        <f t="shared" si="28"/>
        <v>37.91058715632227</v>
      </c>
      <c r="L335" s="10">
        <f t="shared" si="29"/>
        <v>-43315.70000000007</v>
      </c>
      <c r="M335" s="10">
        <f t="shared" si="30"/>
        <v>95.98939769995235</v>
      </c>
    </row>
    <row r="336" spans="1:13" ht="15.75">
      <c r="A336" s="77"/>
      <c r="B336" s="77"/>
      <c r="C336" s="32" t="s">
        <v>108</v>
      </c>
      <c r="D336" s="15" t="s">
        <v>41</v>
      </c>
      <c r="E336" s="10">
        <f t="shared" si="25"/>
        <v>64385.7</v>
      </c>
      <c r="F336" s="10">
        <f t="shared" si="25"/>
        <v>207466</v>
      </c>
      <c r="G336" s="10">
        <f t="shared" si="25"/>
        <v>65161.200000000004</v>
      </c>
      <c r="H336" s="23">
        <f t="shared" si="25"/>
        <v>60936.2</v>
      </c>
      <c r="I336" s="10">
        <f t="shared" si="26"/>
        <v>-4225.000000000007</v>
      </c>
      <c r="J336" s="10">
        <f t="shared" si="27"/>
        <v>93.51608012129917</v>
      </c>
      <c r="K336" s="10">
        <f t="shared" si="28"/>
        <v>29.371656078586366</v>
      </c>
      <c r="L336" s="10">
        <f t="shared" si="29"/>
        <v>-3449.5</v>
      </c>
      <c r="M336" s="10">
        <f t="shared" si="30"/>
        <v>94.64244389670378</v>
      </c>
    </row>
    <row r="337" spans="1:13" ht="31.5">
      <c r="A337" s="77"/>
      <c r="B337" s="77"/>
      <c r="C337" s="32" t="s">
        <v>10</v>
      </c>
      <c r="D337" s="15" t="s">
        <v>109</v>
      </c>
      <c r="E337" s="10">
        <f t="shared" si="25"/>
        <v>111.8</v>
      </c>
      <c r="F337" s="10">
        <f t="shared" si="25"/>
        <v>0</v>
      </c>
      <c r="G337" s="10">
        <f t="shared" si="25"/>
        <v>0</v>
      </c>
      <c r="H337" s="23">
        <f t="shared" si="25"/>
        <v>0</v>
      </c>
      <c r="I337" s="10">
        <f>H337-G337</f>
        <v>0</v>
      </c>
      <c r="J337" s="10"/>
      <c r="K337" s="10"/>
      <c r="L337" s="10">
        <f>H337-E337</f>
        <v>-111.8</v>
      </c>
      <c r="M337" s="10">
        <f>H337/E337*100</f>
        <v>0</v>
      </c>
    </row>
    <row r="338" spans="1:13" s="1" customFormat="1" ht="15.75">
      <c r="A338" s="77"/>
      <c r="B338" s="77"/>
      <c r="C338" s="33"/>
      <c r="D338" s="24" t="s">
        <v>42</v>
      </c>
      <c r="E338" s="2">
        <f>SUM(E339:E355)</f>
        <v>683348.7</v>
      </c>
      <c r="F338" s="2">
        <f>SUM(F339:F355)</f>
        <v>2016375.5000000002</v>
      </c>
      <c r="G338" s="2">
        <f>SUM(G339:G355)</f>
        <v>574134.6</v>
      </c>
      <c r="H338" s="2">
        <f>SUM(H339:H355)</f>
        <v>576660.7999999999</v>
      </c>
      <c r="I338" s="2">
        <f>H338-G338</f>
        <v>2526.1999999999534</v>
      </c>
      <c r="J338" s="2">
        <f>H338/G338*100</f>
        <v>100.44000135159943</v>
      </c>
      <c r="K338" s="2">
        <f>H338/F338*100</f>
        <v>28.598879524175924</v>
      </c>
      <c r="L338" s="2">
        <f>H338-E338</f>
        <v>-106687.90000000002</v>
      </c>
      <c r="M338" s="2">
        <f>H338/E338*100</f>
        <v>84.38748767649663</v>
      </c>
    </row>
    <row r="339" spans="1:13" ht="78.75">
      <c r="A339" s="77"/>
      <c r="B339" s="77"/>
      <c r="C339" s="37" t="s">
        <v>110</v>
      </c>
      <c r="D339" s="54" t="s">
        <v>111</v>
      </c>
      <c r="E339" s="10">
        <f aca="true" t="shared" si="31" ref="E339:H355">SUMIF($C$6:$C$319,$C339,E$6:E$319)</f>
        <v>0</v>
      </c>
      <c r="F339" s="10">
        <f t="shared" si="31"/>
        <v>890.8</v>
      </c>
      <c r="G339" s="10">
        <f t="shared" si="31"/>
        <v>0</v>
      </c>
      <c r="H339" s="23">
        <f t="shared" si="31"/>
        <v>0</v>
      </c>
      <c r="I339" s="10">
        <f aca="true" t="shared" si="32" ref="I339:I349">H339-G339</f>
        <v>0</v>
      </c>
      <c r="J339" s="10"/>
      <c r="K339" s="10">
        <f aca="true" t="shared" si="33" ref="K339:K349">H339/F339*100</f>
        <v>0</v>
      </c>
      <c r="L339" s="10">
        <f aca="true" t="shared" si="34" ref="L339:L349">H339-E339</f>
        <v>0</v>
      </c>
      <c r="M339" s="10"/>
    </row>
    <row r="340" spans="1:13" ht="94.5">
      <c r="A340" s="77"/>
      <c r="B340" s="77"/>
      <c r="C340" s="34" t="s">
        <v>112</v>
      </c>
      <c r="D340" s="54" t="s">
        <v>91</v>
      </c>
      <c r="E340" s="10">
        <f t="shared" si="31"/>
        <v>33244.5</v>
      </c>
      <c r="F340" s="10">
        <f t="shared" si="31"/>
        <v>148137.7</v>
      </c>
      <c r="G340" s="10">
        <f t="shared" si="31"/>
        <v>44715.8</v>
      </c>
      <c r="H340" s="23">
        <f t="shared" si="31"/>
        <v>80044.90000000001</v>
      </c>
      <c r="I340" s="10">
        <f t="shared" si="32"/>
        <v>35329.100000000006</v>
      </c>
      <c r="J340" s="10">
        <f aca="true" t="shared" si="35" ref="J340:J349">H340/G340*100</f>
        <v>179.00809109979022</v>
      </c>
      <c r="K340" s="10">
        <f t="shared" si="33"/>
        <v>54.03411825619002</v>
      </c>
      <c r="L340" s="10">
        <f t="shared" si="34"/>
        <v>46800.40000000001</v>
      </c>
      <c r="M340" s="10">
        <f aca="true" t="shared" si="36" ref="M340:M349">H340/E340*100</f>
        <v>240.7763690234475</v>
      </c>
    </row>
    <row r="341" spans="1:13" ht="63">
      <c r="A341" s="77"/>
      <c r="B341" s="77"/>
      <c r="C341" s="34" t="s">
        <v>124</v>
      </c>
      <c r="D341" s="11" t="s">
        <v>125</v>
      </c>
      <c r="E341" s="10">
        <f t="shared" si="31"/>
        <v>111067.2</v>
      </c>
      <c r="F341" s="10">
        <f t="shared" si="31"/>
        <v>587242.7</v>
      </c>
      <c r="G341" s="10">
        <f t="shared" si="31"/>
        <v>117922.2</v>
      </c>
      <c r="H341" s="23">
        <f t="shared" si="31"/>
        <v>105334.9</v>
      </c>
      <c r="I341" s="10">
        <f t="shared" si="32"/>
        <v>-12587.300000000003</v>
      </c>
      <c r="J341" s="10">
        <f t="shared" si="35"/>
        <v>89.3257588477827</v>
      </c>
      <c r="K341" s="10">
        <f t="shared" si="33"/>
        <v>17.93720041134611</v>
      </c>
      <c r="L341" s="10">
        <f t="shared" si="34"/>
        <v>-5732.300000000003</v>
      </c>
      <c r="M341" s="10">
        <f t="shared" si="36"/>
        <v>94.83889032945821</v>
      </c>
    </row>
    <row r="342" spans="1:13" ht="31.5">
      <c r="A342" s="77"/>
      <c r="B342" s="77"/>
      <c r="C342" s="32" t="s">
        <v>126</v>
      </c>
      <c r="D342" s="11" t="s">
        <v>127</v>
      </c>
      <c r="E342" s="10">
        <f t="shared" si="31"/>
        <v>11480.1</v>
      </c>
      <c r="F342" s="10">
        <f t="shared" si="31"/>
        <v>57823</v>
      </c>
      <c r="G342" s="10">
        <f t="shared" si="31"/>
        <v>11438.2</v>
      </c>
      <c r="H342" s="23">
        <f t="shared" si="31"/>
        <v>22087.1</v>
      </c>
      <c r="I342" s="10">
        <f t="shared" si="32"/>
        <v>10648.899999999998</v>
      </c>
      <c r="J342" s="10">
        <f t="shared" si="35"/>
        <v>193.09943872287596</v>
      </c>
      <c r="K342" s="10">
        <f t="shared" si="33"/>
        <v>38.197775971499226</v>
      </c>
      <c r="L342" s="10">
        <f t="shared" si="34"/>
        <v>10606.999999999998</v>
      </c>
      <c r="M342" s="10">
        <f t="shared" si="36"/>
        <v>192.39466555169378</v>
      </c>
    </row>
    <row r="343" spans="1:13" ht="110.25">
      <c r="A343" s="77"/>
      <c r="B343" s="77"/>
      <c r="C343" s="32" t="s">
        <v>128</v>
      </c>
      <c r="D343" s="11" t="s">
        <v>129</v>
      </c>
      <c r="E343" s="10">
        <f t="shared" si="31"/>
        <v>442.8</v>
      </c>
      <c r="F343" s="10">
        <f t="shared" si="31"/>
        <v>1351.3</v>
      </c>
      <c r="G343" s="10">
        <f t="shared" si="31"/>
        <v>405.5</v>
      </c>
      <c r="H343" s="23">
        <f t="shared" si="31"/>
        <v>771.2</v>
      </c>
      <c r="I343" s="10">
        <f t="shared" si="32"/>
        <v>365.70000000000005</v>
      </c>
      <c r="J343" s="10">
        <f t="shared" si="35"/>
        <v>190.18495684340323</v>
      </c>
      <c r="K343" s="10">
        <f t="shared" si="33"/>
        <v>57.07096869681049</v>
      </c>
      <c r="L343" s="10">
        <f t="shared" si="34"/>
        <v>328.40000000000003</v>
      </c>
      <c r="M343" s="10">
        <f t="shared" si="36"/>
        <v>174.16440831074976</v>
      </c>
    </row>
    <row r="344" spans="1:13" ht="94.5">
      <c r="A344" s="77"/>
      <c r="B344" s="77"/>
      <c r="C344" s="32" t="s">
        <v>134</v>
      </c>
      <c r="D344" s="57" t="s">
        <v>135</v>
      </c>
      <c r="E344" s="10">
        <f t="shared" si="31"/>
        <v>91.9</v>
      </c>
      <c r="F344" s="10">
        <f t="shared" si="31"/>
        <v>111.1</v>
      </c>
      <c r="G344" s="10">
        <f t="shared" si="31"/>
        <v>10</v>
      </c>
      <c r="H344" s="23">
        <f t="shared" si="31"/>
        <v>192.5</v>
      </c>
      <c r="I344" s="10">
        <f t="shared" si="32"/>
        <v>182.5</v>
      </c>
      <c r="J344" s="10">
        <f t="shared" si="35"/>
        <v>1925</v>
      </c>
      <c r="K344" s="10">
        <f t="shared" si="33"/>
        <v>173.26732673267327</v>
      </c>
      <c r="L344" s="10">
        <f t="shared" si="34"/>
        <v>100.6</v>
      </c>
      <c r="M344" s="10">
        <f t="shared" si="36"/>
        <v>209.46681175190426</v>
      </c>
    </row>
    <row r="345" spans="1:13" ht="47.25">
      <c r="A345" s="77"/>
      <c r="B345" s="77"/>
      <c r="C345" s="32" t="s">
        <v>145</v>
      </c>
      <c r="D345" s="11" t="s">
        <v>144</v>
      </c>
      <c r="E345" s="10">
        <f t="shared" si="31"/>
        <v>34513.9</v>
      </c>
      <c r="F345" s="10">
        <f t="shared" si="31"/>
        <v>20678.7</v>
      </c>
      <c r="G345" s="10">
        <f t="shared" si="31"/>
        <v>20678.7</v>
      </c>
      <c r="H345" s="23">
        <f t="shared" si="31"/>
        <v>32196.5</v>
      </c>
      <c r="I345" s="10">
        <f t="shared" si="32"/>
        <v>11517.8</v>
      </c>
      <c r="J345" s="10">
        <f t="shared" si="35"/>
        <v>155.69885921261974</v>
      </c>
      <c r="K345" s="10">
        <f t="shared" si="33"/>
        <v>155.69885921261974</v>
      </c>
      <c r="L345" s="10">
        <f t="shared" si="34"/>
        <v>-2317.4000000000015</v>
      </c>
      <c r="M345" s="10">
        <f t="shared" si="36"/>
        <v>93.2856037712342</v>
      </c>
    </row>
    <row r="346" spans="1:13" ht="78.75">
      <c r="A346" s="77"/>
      <c r="B346" s="77"/>
      <c r="C346" s="34" t="s">
        <v>113</v>
      </c>
      <c r="D346" s="54" t="s">
        <v>92</v>
      </c>
      <c r="E346" s="10">
        <f t="shared" si="31"/>
        <v>45936.2</v>
      </c>
      <c r="F346" s="10">
        <f t="shared" si="31"/>
        <v>101656.9</v>
      </c>
      <c r="G346" s="10">
        <f t="shared" si="31"/>
        <v>32766.6</v>
      </c>
      <c r="H346" s="23">
        <f t="shared" si="31"/>
        <v>40386.3</v>
      </c>
      <c r="I346" s="10">
        <f t="shared" si="32"/>
        <v>7619.700000000004</v>
      </c>
      <c r="J346" s="10">
        <f t="shared" si="35"/>
        <v>123.25447254216184</v>
      </c>
      <c r="K346" s="10">
        <f t="shared" si="33"/>
        <v>39.72804600573105</v>
      </c>
      <c r="L346" s="10">
        <f t="shared" si="34"/>
        <v>-5549.899999999994</v>
      </c>
      <c r="M346" s="10">
        <f t="shared" si="36"/>
        <v>87.91824312851304</v>
      </c>
    </row>
    <row r="347" spans="1:13" ht="15.75">
      <c r="A347" s="77"/>
      <c r="B347" s="77"/>
      <c r="C347" s="32" t="s">
        <v>101</v>
      </c>
      <c r="D347" s="15" t="s">
        <v>93</v>
      </c>
      <c r="E347" s="10">
        <f t="shared" si="31"/>
        <v>7622.7</v>
      </c>
      <c r="F347" s="10">
        <f t="shared" si="31"/>
        <v>8204.6</v>
      </c>
      <c r="G347" s="10">
        <f t="shared" si="31"/>
        <v>4226.900000000001</v>
      </c>
      <c r="H347" s="23">
        <f t="shared" si="31"/>
        <v>4745.5</v>
      </c>
      <c r="I347" s="10">
        <f t="shared" si="32"/>
        <v>518.5999999999995</v>
      </c>
      <c r="J347" s="10">
        <f t="shared" si="35"/>
        <v>112.26903877546191</v>
      </c>
      <c r="K347" s="10">
        <f t="shared" si="33"/>
        <v>57.83950466811301</v>
      </c>
      <c r="L347" s="10">
        <f t="shared" si="34"/>
        <v>-2877.2</v>
      </c>
      <c r="M347" s="10">
        <f t="shared" si="36"/>
        <v>62.25484408411718</v>
      </c>
    </row>
    <row r="348" spans="1:13" ht="31.5">
      <c r="A348" s="77"/>
      <c r="B348" s="77"/>
      <c r="C348" s="32" t="s">
        <v>96</v>
      </c>
      <c r="D348" s="15" t="s">
        <v>95</v>
      </c>
      <c r="E348" s="10">
        <f t="shared" si="31"/>
        <v>191033.9</v>
      </c>
      <c r="F348" s="10">
        <f t="shared" si="31"/>
        <v>360785.89999999997</v>
      </c>
      <c r="G348" s="10">
        <f t="shared" si="31"/>
        <v>135269.4</v>
      </c>
      <c r="H348" s="23">
        <f t="shared" si="31"/>
        <v>80945.09999999998</v>
      </c>
      <c r="I348" s="10">
        <f t="shared" si="32"/>
        <v>-54324.30000000002</v>
      </c>
      <c r="J348" s="10">
        <f t="shared" si="35"/>
        <v>59.83991944963161</v>
      </c>
      <c r="K348" s="10">
        <f t="shared" si="33"/>
        <v>22.43577146446133</v>
      </c>
      <c r="L348" s="10">
        <f t="shared" si="34"/>
        <v>-110088.80000000002</v>
      </c>
      <c r="M348" s="10">
        <f t="shared" si="36"/>
        <v>42.3721130124025</v>
      </c>
    </row>
    <row r="349" spans="1:13" ht="15.75">
      <c r="A349" s="77"/>
      <c r="B349" s="77"/>
      <c r="C349" s="32" t="s">
        <v>97</v>
      </c>
      <c r="D349" s="15" t="s">
        <v>98</v>
      </c>
      <c r="E349" s="10">
        <f t="shared" si="31"/>
        <v>44550.1</v>
      </c>
      <c r="F349" s="10">
        <f t="shared" si="31"/>
        <v>160483.6</v>
      </c>
      <c r="G349" s="10">
        <f t="shared" si="31"/>
        <v>34957.9</v>
      </c>
      <c r="H349" s="23">
        <f t="shared" si="31"/>
        <v>26843</v>
      </c>
      <c r="I349" s="10">
        <f t="shared" si="32"/>
        <v>-8114.9000000000015</v>
      </c>
      <c r="J349" s="10">
        <f t="shared" si="35"/>
        <v>76.786649083612</v>
      </c>
      <c r="K349" s="10">
        <f t="shared" si="33"/>
        <v>16.726319698710647</v>
      </c>
      <c r="L349" s="10">
        <f t="shared" si="34"/>
        <v>-17707.1</v>
      </c>
      <c r="M349" s="10">
        <f t="shared" si="36"/>
        <v>60.25351233779498</v>
      </c>
    </row>
    <row r="350" spans="1:13" ht="47.25">
      <c r="A350" s="77"/>
      <c r="B350" s="77"/>
      <c r="C350" s="34" t="s">
        <v>130</v>
      </c>
      <c r="D350" s="11" t="s">
        <v>131</v>
      </c>
      <c r="E350" s="10">
        <f t="shared" si="31"/>
        <v>52723.7</v>
      </c>
      <c r="F350" s="10">
        <f t="shared" si="31"/>
        <v>222068.1</v>
      </c>
      <c r="G350" s="10">
        <f t="shared" si="31"/>
        <v>66692.3</v>
      </c>
      <c r="H350" s="23">
        <f t="shared" si="31"/>
        <v>32626.1</v>
      </c>
      <c r="I350" s="10">
        <f aca="true" t="shared" si="37" ref="I350:I355">H350-G350</f>
        <v>-34066.200000000004</v>
      </c>
      <c r="J350" s="10">
        <f aca="true" t="shared" si="38" ref="J350:J355">H350/G350*100</f>
        <v>48.92034012922031</v>
      </c>
      <c r="K350" s="10">
        <f aca="true" t="shared" si="39" ref="K350:K355">H350/F350*100</f>
        <v>14.69193459123575</v>
      </c>
      <c r="L350" s="10">
        <f aca="true" t="shared" si="40" ref="L350:L355">H350-E350</f>
        <v>-20097.6</v>
      </c>
      <c r="M350" s="10">
        <f aca="true" t="shared" si="41" ref="M350:M355">H350/E350*100</f>
        <v>61.881279197021456</v>
      </c>
    </row>
    <row r="351" spans="1:13" ht="63">
      <c r="A351" s="77"/>
      <c r="B351" s="77"/>
      <c r="C351" s="34" t="s">
        <v>136</v>
      </c>
      <c r="D351" s="11" t="s">
        <v>137</v>
      </c>
      <c r="E351" s="10">
        <f t="shared" si="31"/>
        <v>0</v>
      </c>
      <c r="F351" s="10">
        <f t="shared" si="31"/>
        <v>0</v>
      </c>
      <c r="G351" s="10">
        <f t="shared" si="31"/>
        <v>0</v>
      </c>
      <c r="H351" s="23">
        <f t="shared" si="31"/>
        <v>9445.3</v>
      </c>
      <c r="I351" s="10">
        <f t="shared" si="37"/>
        <v>9445.3</v>
      </c>
      <c r="J351" s="10"/>
      <c r="K351" s="10"/>
      <c r="L351" s="10">
        <f t="shared" si="40"/>
        <v>9445.3</v>
      </c>
      <c r="M351" s="10"/>
    </row>
    <row r="352" spans="1:13" ht="78.75">
      <c r="A352" s="77"/>
      <c r="B352" s="77"/>
      <c r="C352" s="34" t="s">
        <v>132</v>
      </c>
      <c r="D352" s="11" t="s">
        <v>133</v>
      </c>
      <c r="E352" s="10">
        <f t="shared" si="31"/>
        <v>25603.4</v>
      </c>
      <c r="F352" s="10">
        <f t="shared" si="31"/>
        <v>51247.2</v>
      </c>
      <c r="G352" s="10">
        <f t="shared" si="31"/>
        <v>16331.1</v>
      </c>
      <c r="H352" s="23">
        <f t="shared" si="31"/>
        <v>16071.2</v>
      </c>
      <c r="I352" s="10">
        <f t="shared" si="37"/>
        <v>-259.89999999999964</v>
      </c>
      <c r="J352" s="10">
        <f t="shared" si="38"/>
        <v>98.40855790485638</v>
      </c>
      <c r="K352" s="10">
        <f t="shared" si="39"/>
        <v>31.360152359543548</v>
      </c>
      <c r="L352" s="10">
        <f t="shared" si="40"/>
        <v>-9532.2</v>
      </c>
      <c r="M352" s="10">
        <f t="shared" si="41"/>
        <v>62.769788387479785</v>
      </c>
    </row>
    <row r="353" spans="1:13" ht="15.75">
      <c r="A353" s="77"/>
      <c r="B353" s="77"/>
      <c r="C353" s="32" t="s">
        <v>4</v>
      </c>
      <c r="D353" s="15" t="s">
        <v>5</v>
      </c>
      <c r="E353" s="23">
        <f t="shared" si="31"/>
        <v>106804.9</v>
      </c>
      <c r="F353" s="10">
        <f t="shared" si="31"/>
        <v>235073.1</v>
      </c>
      <c r="G353" s="23">
        <f t="shared" si="31"/>
        <v>70820.90000000001</v>
      </c>
      <c r="H353" s="23">
        <f t="shared" si="31"/>
        <v>92506.00000000001</v>
      </c>
      <c r="I353" s="10">
        <f t="shared" si="37"/>
        <v>21685.100000000006</v>
      </c>
      <c r="J353" s="10">
        <f t="shared" si="38"/>
        <v>130.61963346978084</v>
      </c>
      <c r="K353" s="10">
        <f t="shared" si="39"/>
        <v>39.35201433086134</v>
      </c>
      <c r="L353" s="10">
        <f t="shared" si="40"/>
        <v>-14298.89999999998</v>
      </c>
      <c r="M353" s="10">
        <f t="shared" si="41"/>
        <v>86.6121310913638</v>
      </c>
    </row>
    <row r="354" spans="1:13" ht="15.75">
      <c r="A354" s="77"/>
      <c r="B354" s="77"/>
      <c r="C354" s="32" t="s">
        <v>114</v>
      </c>
      <c r="D354" s="15" t="s">
        <v>6</v>
      </c>
      <c r="E354" s="23">
        <f t="shared" si="31"/>
        <v>104.9</v>
      </c>
      <c r="F354" s="10">
        <f t="shared" si="31"/>
        <v>0</v>
      </c>
      <c r="G354" s="10">
        <f t="shared" si="31"/>
        <v>0</v>
      </c>
      <c r="H354" s="23">
        <f t="shared" si="31"/>
        <v>39</v>
      </c>
      <c r="I354" s="10">
        <f t="shared" si="37"/>
        <v>39</v>
      </c>
      <c r="J354" s="10"/>
      <c r="K354" s="10"/>
      <c r="L354" s="10">
        <f t="shared" si="40"/>
        <v>-65.9</v>
      </c>
      <c r="M354" s="10">
        <f t="shared" si="41"/>
        <v>37.178265014299335</v>
      </c>
    </row>
    <row r="355" spans="1:13" ht="15.75">
      <c r="A355" s="77"/>
      <c r="B355" s="77"/>
      <c r="C355" s="32" t="s">
        <v>115</v>
      </c>
      <c r="D355" s="15" t="s">
        <v>31</v>
      </c>
      <c r="E355" s="10">
        <f t="shared" si="31"/>
        <v>18128.5</v>
      </c>
      <c r="F355" s="10">
        <f t="shared" si="31"/>
        <v>60620.8</v>
      </c>
      <c r="G355" s="10">
        <f t="shared" si="31"/>
        <v>17899.1</v>
      </c>
      <c r="H355" s="23">
        <f t="shared" si="31"/>
        <v>32426.2</v>
      </c>
      <c r="I355" s="10">
        <f t="shared" si="37"/>
        <v>14527.100000000002</v>
      </c>
      <c r="J355" s="10">
        <f t="shared" si="38"/>
        <v>181.16106396410993</v>
      </c>
      <c r="K355" s="10">
        <f t="shared" si="39"/>
        <v>53.49022117820946</v>
      </c>
      <c r="L355" s="10">
        <f t="shared" si="40"/>
        <v>14297.7</v>
      </c>
      <c r="M355" s="10">
        <f t="shared" si="41"/>
        <v>178.86863226411452</v>
      </c>
    </row>
    <row r="356" spans="1:13" s="22" customFormat="1" ht="15.75">
      <c r="A356" s="77"/>
      <c r="B356" s="77"/>
      <c r="C356" s="35"/>
      <c r="D356" s="24" t="s">
        <v>38</v>
      </c>
      <c r="E356" s="21">
        <f>E327+E338</f>
        <v>4329793.5</v>
      </c>
      <c r="F356" s="21">
        <f>F327+F338</f>
        <v>14681471.7</v>
      </c>
      <c r="G356" s="21">
        <f>G327+G338</f>
        <v>4396662.5</v>
      </c>
      <c r="H356" s="2">
        <f>H327+H338</f>
        <v>4381213.1</v>
      </c>
      <c r="I356" s="2">
        <f>H356-G356</f>
        <v>-15449.400000000373</v>
      </c>
      <c r="J356" s="2">
        <f aca="true" t="shared" si="42" ref="J356:J361">H356/G356*100</f>
        <v>99.64861073598439</v>
      </c>
      <c r="K356" s="2">
        <f>H356/F356*100</f>
        <v>29.84178418570939</v>
      </c>
      <c r="L356" s="2">
        <f>H356-E356</f>
        <v>51419.59999999963</v>
      </c>
      <c r="M356" s="2">
        <f>H356/E356*100</f>
        <v>101.18757626662796</v>
      </c>
    </row>
    <row r="357" spans="1:13" s="1" customFormat="1" ht="31.5">
      <c r="A357" s="77"/>
      <c r="B357" s="77"/>
      <c r="C357" s="35" t="s">
        <v>54</v>
      </c>
      <c r="D357" s="24" t="s">
        <v>43</v>
      </c>
      <c r="E357" s="2">
        <f>SUM(E358:E363)</f>
        <v>2386668.4000000004</v>
      </c>
      <c r="F357" s="2">
        <f>SUM(F358:F363)</f>
        <v>9776226.9</v>
      </c>
      <c r="G357" s="2">
        <f>SUM(G358:G363)</f>
        <v>3060644.4999999995</v>
      </c>
      <c r="H357" s="2">
        <f>SUM(H358:H363)</f>
        <v>2927207.899999999</v>
      </c>
      <c r="I357" s="2">
        <f>H357-G357</f>
        <v>-133436.60000000056</v>
      </c>
      <c r="J357" s="2">
        <f t="shared" si="42"/>
        <v>95.64024505296187</v>
      </c>
      <c r="K357" s="2">
        <f>H357/F357*100</f>
        <v>29.942102714494062</v>
      </c>
      <c r="L357" s="2">
        <f>H357-E357</f>
        <v>540539.4999999986</v>
      </c>
      <c r="M357" s="2">
        <f>H357/E357*100</f>
        <v>122.64828662414932</v>
      </c>
    </row>
    <row r="358" spans="1:13" ht="15.75">
      <c r="A358" s="77"/>
      <c r="B358" s="77"/>
      <c r="C358" s="32" t="s">
        <v>94</v>
      </c>
      <c r="D358" s="56" t="s">
        <v>116</v>
      </c>
      <c r="E358" s="10">
        <f aca="true" t="shared" si="43" ref="E358:H363">SUMIF($C$6:$C$319,$C358,E$6:E$319)</f>
        <v>0</v>
      </c>
      <c r="F358" s="10">
        <f t="shared" si="43"/>
        <v>290842.4</v>
      </c>
      <c r="G358" s="10">
        <f t="shared" si="43"/>
        <v>96947.2</v>
      </c>
      <c r="H358" s="10">
        <f t="shared" si="43"/>
        <v>96947.2</v>
      </c>
      <c r="I358" s="23">
        <f>H358-G358</f>
        <v>0</v>
      </c>
      <c r="J358" s="23">
        <f t="shared" si="42"/>
        <v>100</v>
      </c>
      <c r="K358" s="23">
        <f>H358/F358*100</f>
        <v>33.33324164564726</v>
      </c>
      <c r="L358" s="23">
        <f>H358-E358</f>
        <v>96947.2</v>
      </c>
      <c r="M358" s="23"/>
    </row>
    <row r="359" spans="1:13" ht="31.5">
      <c r="A359" s="77"/>
      <c r="B359" s="77"/>
      <c r="C359" s="32" t="s">
        <v>117</v>
      </c>
      <c r="D359" s="15" t="s">
        <v>118</v>
      </c>
      <c r="E359" s="10">
        <f t="shared" si="43"/>
        <v>55733.2</v>
      </c>
      <c r="F359" s="10">
        <f t="shared" si="43"/>
        <v>991889.2</v>
      </c>
      <c r="G359" s="10">
        <f t="shared" si="43"/>
        <v>38991.1</v>
      </c>
      <c r="H359" s="10">
        <f t="shared" si="43"/>
        <v>38991.1</v>
      </c>
      <c r="I359" s="23">
        <f>H359-G359</f>
        <v>0</v>
      </c>
      <c r="J359" s="23">
        <f t="shared" si="42"/>
        <v>100</v>
      </c>
      <c r="K359" s="23">
        <f>H359/F359*100</f>
        <v>3.9309935020968063</v>
      </c>
      <c r="L359" s="23">
        <f>H359-E359</f>
        <v>-16742.1</v>
      </c>
      <c r="M359" s="23">
        <f>H359/E359*100</f>
        <v>69.96027502458139</v>
      </c>
    </row>
    <row r="360" spans="1:13" ht="31.5">
      <c r="A360" s="77"/>
      <c r="B360" s="77"/>
      <c r="C360" s="32" t="s">
        <v>119</v>
      </c>
      <c r="D360" s="15" t="s">
        <v>120</v>
      </c>
      <c r="E360" s="10">
        <f t="shared" si="43"/>
        <v>2344264.4000000004</v>
      </c>
      <c r="F360" s="10">
        <f t="shared" si="43"/>
        <v>7813785.7</v>
      </c>
      <c r="G360" s="10">
        <f t="shared" si="43"/>
        <v>2924445.9</v>
      </c>
      <c r="H360" s="23">
        <f t="shared" si="43"/>
        <v>2917655.4999999995</v>
      </c>
      <c r="I360" s="23">
        <f>H360-G360</f>
        <v>-6790.4000000003725</v>
      </c>
      <c r="J360" s="23">
        <f t="shared" si="42"/>
        <v>99.76780558669249</v>
      </c>
      <c r="K360" s="23">
        <f>H360/F360*100</f>
        <v>37.33984539657902</v>
      </c>
      <c r="L360" s="23">
        <f>H360-E360</f>
        <v>573391.0999999992</v>
      </c>
      <c r="M360" s="23">
        <f>H360/E360*100</f>
        <v>124.45931866729705</v>
      </c>
    </row>
    <row r="361" spans="1:13" ht="15.75">
      <c r="A361" s="77"/>
      <c r="B361" s="77"/>
      <c r="C361" s="32" t="s">
        <v>121</v>
      </c>
      <c r="D361" s="15" t="s">
        <v>9</v>
      </c>
      <c r="E361" s="10">
        <f t="shared" si="43"/>
        <v>35455.899999999994</v>
      </c>
      <c r="F361" s="10">
        <f t="shared" si="43"/>
        <v>679709.6000000001</v>
      </c>
      <c r="G361" s="10">
        <f t="shared" si="43"/>
        <v>260.3</v>
      </c>
      <c r="H361" s="10">
        <f t="shared" si="43"/>
        <v>260.3</v>
      </c>
      <c r="I361" s="23">
        <f>H361-G361</f>
        <v>0</v>
      </c>
      <c r="J361" s="23">
        <f t="shared" si="42"/>
        <v>100</v>
      </c>
      <c r="K361" s="23">
        <f>H361/F361*100</f>
        <v>0.03829576630961222</v>
      </c>
      <c r="L361" s="23">
        <f>H361-E361</f>
        <v>-35195.59999999999</v>
      </c>
      <c r="M361" s="23">
        <f>H361/E361*100</f>
        <v>0.7341514388296448</v>
      </c>
    </row>
    <row r="362" spans="1:13" ht="78.75">
      <c r="A362" s="77"/>
      <c r="B362" s="77"/>
      <c r="C362" s="32" t="s">
        <v>99</v>
      </c>
      <c r="D362" s="28" t="s">
        <v>123</v>
      </c>
      <c r="E362" s="10">
        <f t="shared" si="43"/>
        <v>5480.099999999999</v>
      </c>
      <c r="F362" s="10">
        <f t="shared" si="43"/>
        <v>0</v>
      </c>
      <c r="G362" s="10">
        <f t="shared" si="43"/>
        <v>0</v>
      </c>
      <c r="H362" s="23">
        <f t="shared" si="43"/>
        <v>3065.9</v>
      </c>
      <c r="I362" s="23">
        <f>H362-G362</f>
        <v>3065.9</v>
      </c>
      <c r="J362" s="23"/>
      <c r="K362" s="23"/>
      <c r="L362" s="23">
        <f>H362-E362</f>
        <v>-2414.1999999999994</v>
      </c>
      <c r="M362" s="23">
        <f>H362/E362*100</f>
        <v>55.94605937847851</v>
      </c>
    </row>
    <row r="363" spans="1:13" ht="31.5">
      <c r="A363" s="77"/>
      <c r="B363" s="77"/>
      <c r="C363" s="32" t="s">
        <v>100</v>
      </c>
      <c r="D363" s="15" t="s">
        <v>122</v>
      </c>
      <c r="E363" s="10">
        <f t="shared" si="43"/>
        <v>-54265.2</v>
      </c>
      <c r="F363" s="10">
        <f t="shared" si="43"/>
        <v>0</v>
      </c>
      <c r="G363" s="10">
        <f t="shared" si="43"/>
        <v>0</v>
      </c>
      <c r="H363" s="23">
        <f t="shared" si="43"/>
        <v>-129712.09999999998</v>
      </c>
      <c r="I363" s="23">
        <f>H363-G363</f>
        <v>-129712.09999999998</v>
      </c>
      <c r="J363" s="23"/>
      <c r="K363" s="23"/>
      <c r="L363" s="23">
        <f>H363-E363</f>
        <v>-75446.89999999998</v>
      </c>
      <c r="M363" s="23">
        <f>H363/E363*100</f>
        <v>239.0336716717159</v>
      </c>
    </row>
    <row r="364" spans="1:13" s="1" customFormat="1" ht="15.75">
      <c r="A364" s="78"/>
      <c r="B364" s="78"/>
      <c r="C364" s="58"/>
      <c r="D364" s="24" t="s">
        <v>47</v>
      </c>
      <c r="E364" s="2">
        <f>E356+E357</f>
        <v>6716461.9</v>
      </c>
      <c r="F364" s="2">
        <f>F356+F357</f>
        <v>24457698.6</v>
      </c>
      <c r="G364" s="2">
        <f>G356+G357</f>
        <v>7457307</v>
      </c>
      <c r="H364" s="2">
        <f>H356+H357</f>
        <v>7308420.999999998</v>
      </c>
      <c r="I364" s="2">
        <f>H364-G364</f>
        <v>-148886.00000000186</v>
      </c>
      <c r="J364" s="2">
        <f>H364/G364*100</f>
        <v>98.00348839064823</v>
      </c>
      <c r="K364" s="2">
        <f>H364/F364*100</f>
        <v>29.88188349005167</v>
      </c>
      <c r="L364" s="2">
        <f>H364-E364</f>
        <v>591959.0999999978</v>
      </c>
      <c r="M364" s="2">
        <f>H364/E364*100</f>
        <v>108.81355554179497</v>
      </c>
    </row>
    <row r="365" spans="1:9" ht="15.75">
      <c r="A365" s="4"/>
      <c r="B365" s="5"/>
      <c r="C365" s="41"/>
      <c r="D365" s="28"/>
      <c r="E365" s="12"/>
      <c r="F365" s="12"/>
      <c r="G365" s="12"/>
      <c r="H365" s="49"/>
      <c r="I365" s="44"/>
    </row>
    <row r="366" spans="1:8" ht="15.75">
      <c r="A366" s="6"/>
      <c r="B366" s="5"/>
      <c r="C366" s="41"/>
      <c r="D366" s="28"/>
      <c r="E366" s="12"/>
      <c r="F366" s="12"/>
      <c r="G366" s="12"/>
      <c r="H366" s="45"/>
    </row>
    <row r="367" spans="1:8" ht="15.75">
      <c r="A367" s="6"/>
      <c r="B367" s="5"/>
      <c r="C367" s="41"/>
      <c r="D367" s="28"/>
      <c r="E367" s="12"/>
      <c r="F367" s="12"/>
      <c r="G367" s="12"/>
      <c r="H367" s="45"/>
    </row>
    <row r="368" spans="1:8" ht="15.75">
      <c r="A368" s="6"/>
      <c r="B368" s="5"/>
      <c r="C368" s="41"/>
      <c r="D368" s="28"/>
      <c r="E368" s="12"/>
      <c r="F368" s="12"/>
      <c r="G368" s="12"/>
      <c r="H368" s="45"/>
    </row>
    <row r="369" spans="1:8" ht="15.75">
      <c r="A369" s="6"/>
      <c r="B369" s="5"/>
      <c r="C369" s="41"/>
      <c r="D369" s="28"/>
      <c r="E369" s="12"/>
      <c r="F369" s="12"/>
      <c r="G369" s="12"/>
      <c r="H369" s="45"/>
    </row>
    <row r="370" spans="1:8" ht="15.75">
      <c r="A370" s="6"/>
      <c r="B370" s="5"/>
      <c r="C370" s="41"/>
      <c r="D370" s="28"/>
      <c r="E370" s="12"/>
      <c r="F370" s="12"/>
      <c r="G370" s="12"/>
      <c r="H370" s="45"/>
    </row>
    <row r="371" spans="1:8" ht="15.75">
      <c r="A371" s="6"/>
      <c r="B371" s="5"/>
      <c r="C371" s="41"/>
      <c r="D371" s="28"/>
      <c r="E371" s="12"/>
      <c r="F371" s="12"/>
      <c r="G371" s="12"/>
      <c r="H371" s="45"/>
    </row>
    <row r="372" spans="1:8" ht="15.75">
      <c r="A372" s="6"/>
      <c r="B372" s="5"/>
      <c r="C372" s="41"/>
      <c r="D372" s="28"/>
      <c r="E372" s="12"/>
      <c r="F372" s="12"/>
      <c r="G372" s="12"/>
      <c r="H372" s="45"/>
    </row>
    <row r="373" spans="1:8" ht="15.75">
      <c r="A373" s="6"/>
      <c r="B373" s="5"/>
      <c r="C373" s="41"/>
      <c r="D373" s="28"/>
      <c r="E373" s="12"/>
      <c r="F373" s="12"/>
      <c r="G373" s="12"/>
      <c r="H373" s="45"/>
    </row>
    <row r="374" spans="1:8" ht="15.75">
      <c r="A374" s="6"/>
      <c r="B374" s="5"/>
      <c r="C374" s="41"/>
      <c r="D374" s="28"/>
      <c r="E374" s="12"/>
      <c r="F374" s="12"/>
      <c r="G374" s="12"/>
      <c r="H374" s="45"/>
    </row>
    <row r="375" spans="1:8" ht="15.75">
      <c r="A375" s="6"/>
      <c r="B375" s="5"/>
      <c r="C375" s="41"/>
      <c r="D375" s="28"/>
      <c r="E375" s="12"/>
      <c r="F375" s="12"/>
      <c r="G375" s="12"/>
      <c r="H375" s="45"/>
    </row>
    <row r="376" spans="1:8" ht="15.75">
      <c r="A376" s="6"/>
      <c r="B376" s="5"/>
      <c r="C376" s="41"/>
      <c r="D376" s="28"/>
      <c r="E376" s="12"/>
      <c r="F376" s="12"/>
      <c r="G376" s="12"/>
      <c r="H376" s="45"/>
    </row>
    <row r="377" spans="1:8" ht="15.75">
      <c r="A377" s="6"/>
      <c r="B377" s="5"/>
      <c r="C377" s="41"/>
      <c r="D377" s="28"/>
      <c r="E377" s="12"/>
      <c r="F377" s="12"/>
      <c r="G377" s="12"/>
      <c r="H377" s="45"/>
    </row>
    <row r="378" spans="1:8" ht="15.75">
      <c r="A378" s="6"/>
      <c r="B378" s="5"/>
      <c r="C378" s="41"/>
      <c r="D378" s="28"/>
      <c r="E378" s="12"/>
      <c r="F378" s="12"/>
      <c r="G378" s="12"/>
      <c r="H378" s="45"/>
    </row>
    <row r="379" spans="1:8" ht="15.75">
      <c r="A379" s="6"/>
      <c r="B379" s="5"/>
      <c r="C379" s="41"/>
      <c r="D379" s="28"/>
      <c r="E379" s="12"/>
      <c r="F379" s="12"/>
      <c r="G379" s="12"/>
      <c r="H379" s="45"/>
    </row>
    <row r="380" spans="1:8" ht="15.75">
      <c r="A380" s="6"/>
      <c r="B380" s="5"/>
      <c r="C380" s="41"/>
      <c r="D380" s="28"/>
      <c r="E380" s="12"/>
      <c r="F380" s="12"/>
      <c r="G380" s="12"/>
      <c r="H380" s="45"/>
    </row>
    <row r="381" spans="1:8" ht="15.75">
      <c r="A381" s="6"/>
      <c r="B381" s="5"/>
      <c r="C381" s="41"/>
      <c r="D381" s="28"/>
      <c r="E381" s="12"/>
      <c r="F381" s="12"/>
      <c r="G381" s="12"/>
      <c r="H381" s="45"/>
    </row>
    <row r="382" spans="1:8" ht="15.75">
      <c r="A382" s="6"/>
      <c r="B382" s="5"/>
      <c r="C382" s="41"/>
      <c r="D382" s="28"/>
      <c r="E382" s="12"/>
      <c r="F382" s="12"/>
      <c r="G382" s="12"/>
      <c r="H382" s="45"/>
    </row>
    <row r="383" spans="1:8" ht="15.75">
      <c r="A383" s="6"/>
      <c r="B383" s="5"/>
      <c r="C383" s="41"/>
      <c r="D383" s="28"/>
      <c r="E383" s="12"/>
      <c r="F383" s="12"/>
      <c r="G383" s="12"/>
      <c r="H383" s="45"/>
    </row>
    <row r="384" spans="1:8" ht="15.75">
      <c r="A384" s="6"/>
      <c r="B384" s="5"/>
      <c r="C384" s="41"/>
      <c r="D384" s="28"/>
      <c r="E384" s="12"/>
      <c r="F384" s="12"/>
      <c r="G384" s="12"/>
      <c r="H384" s="45"/>
    </row>
    <row r="385" spans="1:8" ht="15.75">
      <c r="A385" s="6"/>
      <c r="B385" s="5"/>
      <c r="C385" s="41"/>
      <c r="D385" s="28"/>
      <c r="E385" s="12"/>
      <c r="F385" s="12"/>
      <c r="G385" s="12"/>
      <c r="H385" s="45"/>
    </row>
    <row r="386" spans="2:8" ht="15.75">
      <c r="B386" s="13"/>
      <c r="C386" s="41"/>
      <c r="D386" s="28"/>
      <c r="E386" s="12"/>
      <c r="F386" s="12"/>
      <c r="G386" s="12"/>
      <c r="H386" s="45"/>
    </row>
    <row r="387" spans="2:8" ht="15.75">
      <c r="B387" s="13"/>
      <c r="C387" s="41"/>
      <c r="D387" s="28"/>
      <c r="E387" s="12"/>
      <c r="F387" s="12"/>
      <c r="G387" s="12"/>
      <c r="H387" s="45"/>
    </row>
    <row r="388" spans="1:8" ht="15.75">
      <c r="A388" s="7"/>
      <c r="B388" s="13"/>
      <c r="C388" s="41"/>
      <c r="D388" s="28"/>
      <c r="E388" s="12"/>
      <c r="F388" s="12"/>
      <c r="G388" s="12"/>
      <c r="H388" s="45"/>
    </row>
    <row r="389" spans="1:8" ht="15.75">
      <c r="A389" s="7"/>
      <c r="B389" s="13"/>
      <c r="C389" s="41"/>
      <c r="D389" s="28"/>
      <c r="E389" s="12"/>
      <c r="F389" s="12"/>
      <c r="G389" s="12"/>
      <c r="H389" s="45"/>
    </row>
    <row r="390" spans="1:8" ht="15.75">
      <c r="A390" s="7"/>
      <c r="B390" s="13"/>
      <c r="C390" s="41"/>
      <c r="D390" s="28"/>
      <c r="E390" s="12"/>
      <c r="F390" s="12"/>
      <c r="G390" s="12"/>
      <c r="H390" s="45"/>
    </row>
    <row r="391" spans="1:8" ht="15.75">
      <c r="A391" s="7"/>
      <c r="B391" s="13"/>
      <c r="C391" s="41"/>
      <c r="D391" s="28"/>
      <c r="E391" s="12"/>
      <c r="F391" s="12"/>
      <c r="G391" s="12"/>
      <c r="H391" s="45"/>
    </row>
    <row r="392" spans="1:8" ht="15.75">
      <c r="A392" s="7"/>
      <c r="B392" s="13"/>
      <c r="C392" s="41"/>
      <c r="D392" s="28"/>
      <c r="E392" s="12"/>
      <c r="F392" s="12"/>
      <c r="G392" s="12"/>
      <c r="H392" s="45"/>
    </row>
    <row r="393" spans="1:8" ht="15.75">
      <c r="A393" s="7"/>
      <c r="B393" s="13"/>
      <c r="C393" s="41"/>
      <c r="D393" s="28"/>
      <c r="E393" s="12"/>
      <c r="F393" s="12"/>
      <c r="G393" s="12"/>
      <c r="H393" s="45"/>
    </row>
    <row r="394" spans="1:8" ht="15.75">
      <c r="A394" s="7"/>
      <c r="B394" s="13"/>
      <c r="C394" s="41"/>
      <c r="D394" s="28"/>
      <c r="E394" s="12"/>
      <c r="F394" s="12"/>
      <c r="G394" s="12"/>
      <c r="H394" s="45"/>
    </row>
    <row r="395" spans="1:8" ht="15.75">
      <c r="A395" s="7"/>
      <c r="B395" s="13"/>
      <c r="C395" s="41"/>
      <c r="D395" s="28"/>
      <c r="E395" s="12"/>
      <c r="F395" s="12"/>
      <c r="G395" s="12"/>
      <c r="H395" s="45"/>
    </row>
    <row r="396" spans="1:8" ht="15.75">
      <c r="A396" s="7"/>
      <c r="B396" s="13"/>
      <c r="C396" s="41"/>
      <c r="D396" s="28"/>
      <c r="E396" s="12"/>
      <c r="F396" s="12"/>
      <c r="G396" s="12"/>
      <c r="H396" s="45"/>
    </row>
    <row r="397" spans="1:8" ht="15.75">
      <c r="A397" s="7"/>
      <c r="B397" s="13"/>
      <c r="C397" s="41"/>
      <c r="D397" s="28"/>
      <c r="E397" s="12"/>
      <c r="F397" s="12"/>
      <c r="G397" s="12"/>
      <c r="H397" s="45"/>
    </row>
    <row r="398" spans="1:8" ht="15.75">
      <c r="A398" s="7"/>
      <c r="B398" s="13"/>
      <c r="C398" s="41"/>
      <c r="D398" s="28"/>
      <c r="E398" s="12"/>
      <c r="F398" s="12"/>
      <c r="G398" s="12"/>
      <c r="H398" s="45"/>
    </row>
    <row r="399" spans="1:8" ht="15.75">
      <c r="A399" s="7"/>
      <c r="B399" s="13"/>
      <c r="C399" s="41"/>
      <c r="D399" s="28"/>
      <c r="E399" s="12"/>
      <c r="F399" s="12"/>
      <c r="G399" s="12"/>
      <c r="H399" s="45"/>
    </row>
    <row r="400" spans="1:8" ht="15.75">
      <c r="A400" s="7"/>
      <c r="B400" s="13"/>
      <c r="C400" s="41"/>
      <c r="D400" s="28"/>
      <c r="E400" s="12"/>
      <c r="F400" s="12"/>
      <c r="G400" s="12"/>
      <c r="H400" s="45"/>
    </row>
    <row r="401" spans="1:8" ht="15.75">
      <c r="A401" s="7"/>
      <c r="B401" s="13"/>
      <c r="C401" s="41"/>
      <c r="D401" s="28"/>
      <c r="E401" s="12"/>
      <c r="F401" s="12"/>
      <c r="G401" s="12"/>
      <c r="H401" s="45"/>
    </row>
    <row r="402" spans="1:8" ht="15.75">
      <c r="A402" s="7"/>
      <c r="B402" s="13"/>
      <c r="C402" s="41"/>
      <c r="D402" s="28"/>
      <c r="E402" s="12"/>
      <c r="F402" s="12"/>
      <c r="G402" s="12"/>
      <c r="H402" s="45"/>
    </row>
    <row r="403" spans="1:8" ht="15.75">
      <c r="A403" s="7"/>
      <c r="B403" s="13"/>
      <c r="C403" s="41"/>
      <c r="D403" s="28"/>
      <c r="E403" s="12"/>
      <c r="F403" s="12"/>
      <c r="G403" s="12"/>
      <c r="H403" s="45"/>
    </row>
    <row r="404" spans="1:8" ht="15.75">
      <c r="A404" s="7"/>
      <c r="B404" s="13"/>
      <c r="C404" s="41"/>
      <c r="D404" s="28"/>
      <c r="E404" s="12"/>
      <c r="F404" s="12"/>
      <c r="G404" s="12"/>
      <c r="H404" s="45"/>
    </row>
    <row r="405" spans="1:8" ht="15.75">
      <c r="A405" s="7"/>
      <c r="B405" s="13"/>
      <c r="C405" s="41"/>
      <c r="D405" s="28"/>
      <c r="E405" s="12"/>
      <c r="F405" s="12"/>
      <c r="G405" s="12"/>
      <c r="H405" s="45"/>
    </row>
    <row r="406" spans="1:8" ht="15.75">
      <c r="A406" s="7"/>
      <c r="B406" s="13"/>
      <c r="C406" s="41"/>
      <c r="D406" s="28"/>
      <c r="E406" s="12"/>
      <c r="F406" s="12"/>
      <c r="G406" s="12"/>
      <c r="H406" s="45"/>
    </row>
    <row r="407" spans="1:8" ht="15.75">
      <c r="A407" s="7"/>
      <c r="B407" s="13"/>
      <c r="C407" s="41"/>
      <c r="D407" s="28"/>
      <c r="E407" s="12"/>
      <c r="F407" s="12"/>
      <c r="G407" s="12"/>
      <c r="H407" s="45"/>
    </row>
    <row r="408" spans="1:8" ht="15.75">
      <c r="A408" s="7"/>
      <c r="B408" s="13"/>
      <c r="C408" s="41"/>
      <c r="D408" s="28"/>
      <c r="E408" s="12"/>
      <c r="F408" s="12"/>
      <c r="G408" s="12"/>
      <c r="H408" s="45"/>
    </row>
    <row r="409" spans="1:8" ht="15.75">
      <c r="A409" s="7"/>
      <c r="B409" s="13"/>
      <c r="C409" s="41"/>
      <c r="D409" s="28"/>
      <c r="E409" s="12"/>
      <c r="F409" s="12"/>
      <c r="G409" s="12"/>
      <c r="H409" s="45"/>
    </row>
    <row r="410" spans="1:8" ht="15.75">
      <c r="A410" s="7"/>
      <c r="B410" s="13"/>
      <c r="C410" s="41"/>
      <c r="D410" s="28"/>
      <c r="E410" s="12"/>
      <c r="F410" s="12"/>
      <c r="G410" s="12"/>
      <c r="H410" s="45"/>
    </row>
    <row r="411" spans="1:8" ht="15.75">
      <c r="A411" s="7"/>
      <c r="B411" s="13"/>
      <c r="C411" s="41"/>
      <c r="D411" s="28"/>
      <c r="E411" s="12"/>
      <c r="F411" s="12"/>
      <c r="G411" s="12"/>
      <c r="H411" s="45"/>
    </row>
    <row r="412" spans="1:8" ht="15.75">
      <c r="A412" s="7"/>
      <c r="B412" s="13"/>
      <c r="C412" s="41"/>
      <c r="D412" s="28"/>
      <c r="E412" s="12"/>
      <c r="F412" s="12"/>
      <c r="G412" s="12"/>
      <c r="H412" s="45"/>
    </row>
    <row r="413" spans="1:8" ht="15.75">
      <c r="A413" s="7"/>
      <c r="B413" s="13"/>
      <c r="C413" s="41"/>
      <c r="D413" s="28"/>
      <c r="E413" s="12"/>
      <c r="F413" s="12"/>
      <c r="G413" s="12"/>
      <c r="H413" s="45"/>
    </row>
    <row r="414" spans="1:8" ht="15.75">
      <c r="A414" s="7"/>
      <c r="B414" s="13"/>
      <c r="C414" s="41"/>
      <c r="D414" s="28"/>
      <c r="E414" s="12"/>
      <c r="F414" s="12"/>
      <c r="G414" s="12"/>
      <c r="H414" s="45"/>
    </row>
    <row r="415" spans="1:8" ht="15.75">
      <c r="A415" s="7"/>
      <c r="B415" s="13"/>
      <c r="C415" s="41"/>
      <c r="D415" s="28"/>
      <c r="E415" s="12"/>
      <c r="F415" s="12"/>
      <c r="G415" s="12"/>
      <c r="H415" s="45"/>
    </row>
    <row r="416" spans="1:8" ht="15.75">
      <c r="A416" s="7"/>
      <c r="B416" s="13"/>
      <c r="C416" s="41"/>
      <c r="D416" s="28"/>
      <c r="E416" s="12"/>
      <c r="F416" s="12"/>
      <c r="G416" s="12"/>
      <c r="H416" s="45"/>
    </row>
    <row r="417" spans="1:8" ht="15.75">
      <c r="A417" s="7"/>
      <c r="B417" s="13"/>
      <c r="C417" s="41"/>
      <c r="D417" s="28"/>
      <c r="E417" s="12"/>
      <c r="F417" s="12"/>
      <c r="G417" s="12"/>
      <c r="H417" s="45"/>
    </row>
    <row r="418" spans="1:8" ht="15.75">
      <c r="A418" s="7"/>
      <c r="B418" s="13"/>
      <c r="C418" s="41"/>
      <c r="D418" s="28"/>
      <c r="E418" s="12"/>
      <c r="F418" s="12"/>
      <c r="G418" s="12"/>
      <c r="H418" s="45"/>
    </row>
    <row r="419" spans="1:8" ht="15.75">
      <c r="A419" s="7"/>
      <c r="B419" s="13"/>
      <c r="C419" s="41"/>
      <c r="D419" s="28"/>
      <c r="E419" s="12"/>
      <c r="F419" s="12"/>
      <c r="G419" s="12"/>
      <c r="H419" s="45"/>
    </row>
    <row r="420" spans="1:8" ht="15.75">
      <c r="A420" s="7"/>
      <c r="B420" s="13"/>
      <c r="C420" s="41"/>
      <c r="D420" s="28"/>
      <c r="E420" s="12"/>
      <c r="F420" s="12"/>
      <c r="G420" s="12"/>
      <c r="H420" s="45"/>
    </row>
    <row r="421" spans="1:8" ht="15.75">
      <c r="A421" s="7"/>
      <c r="B421" s="13"/>
      <c r="C421" s="41"/>
      <c r="D421" s="28"/>
      <c r="E421" s="12"/>
      <c r="F421" s="12"/>
      <c r="G421" s="12"/>
      <c r="H421" s="45"/>
    </row>
    <row r="422" spans="1:8" ht="15.75">
      <c r="A422" s="7"/>
      <c r="B422" s="13"/>
      <c r="C422" s="41"/>
      <c r="D422" s="28"/>
      <c r="E422" s="12"/>
      <c r="F422" s="12"/>
      <c r="G422" s="12"/>
      <c r="H422" s="45"/>
    </row>
    <row r="423" spans="1:8" ht="15.75">
      <c r="A423" s="7"/>
      <c r="B423" s="13"/>
      <c r="C423" s="41"/>
      <c r="D423" s="28"/>
      <c r="E423" s="12"/>
      <c r="F423" s="12"/>
      <c r="G423" s="12"/>
      <c r="H423" s="45"/>
    </row>
    <row r="424" spans="1:8" ht="15.75">
      <c r="A424" s="7"/>
      <c r="B424" s="13"/>
      <c r="C424" s="41"/>
      <c r="D424" s="28"/>
      <c r="E424" s="12"/>
      <c r="F424" s="12"/>
      <c r="G424" s="12"/>
      <c r="H424" s="45"/>
    </row>
    <row r="425" spans="1:8" ht="15.75">
      <c r="A425" s="7"/>
      <c r="B425" s="13"/>
      <c r="C425" s="41"/>
      <c r="D425" s="28"/>
      <c r="E425" s="12"/>
      <c r="F425" s="12"/>
      <c r="G425" s="12"/>
      <c r="H425" s="45"/>
    </row>
    <row r="426" spans="1:8" ht="15.75">
      <c r="A426" s="7"/>
      <c r="B426" s="13"/>
      <c r="C426" s="41"/>
      <c r="D426" s="28"/>
      <c r="E426" s="12"/>
      <c r="F426" s="12"/>
      <c r="G426" s="12"/>
      <c r="H426" s="45"/>
    </row>
    <row r="427" spans="1:8" ht="15.75">
      <c r="A427" s="7"/>
      <c r="B427" s="13"/>
      <c r="C427" s="41"/>
      <c r="D427" s="28"/>
      <c r="E427" s="12"/>
      <c r="F427" s="12"/>
      <c r="G427" s="12"/>
      <c r="H427" s="45"/>
    </row>
    <row r="428" spans="1:8" ht="15.75">
      <c r="A428" s="7"/>
      <c r="B428" s="13"/>
      <c r="C428" s="41"/>
      <c r="D428" s="28"/>
      <c r="E428" s="12"/>
      <c r="F428" s="12"/>
      <c r="G428" s="12"/>
      <c r="H428" s="45"/>
    </row>
    <row r="429" spans="1:8" ht="15.75">
      <c r="A429" s="7"/>
      <c r="B429" s="13"/>
      <c r="C429" s="41"/>
      <c r="D429" s="28"/>
      <c r="E429" s="12"/>
      <c r="F429" s="12"/>
      <c r="G429" s="12"/>
      <c r="H429" s="45"/>
    </row>
    <row r="430" spans="1:8" ht="15.75">
      <c r="A430" s="7"/>
      <c r="B430" s="13"/>
      <c r="C430" s="41"/>
      <c r="D430" s="28"/>
      <c r="E430" s="12"/>
      <c r="F430" s="12"/>
      <c r="G430" s="12"/>
      <c r="H430" s="45"/>
    </row>
    <row r="431" spans="1:8" ht="15.75">
      <c r="A431" s="7"/>
      <c r="B431" s="13"/>
      <c r="C431" s="41"/>
      <c r="D431" s="28"/>
      <c r="E431" s="12"/>
      <c r="F431" s="12"/>
      <c r="G431" s="12"/>
      <c r="H431" s="45"/>
    </row>
    <row r="432" spans="1:8" ht="15.75">
      <c r="A432" s="7"/>
      <c r="B432" s="13"/>
      <c r="C432" s="41"/>
      <c r="D432" s="28"/>
      <c r="E432" s="12"/>
      <c r="F432" s="12"/>
      <c r="G432" s="12"/>
      <c r="H432" s="45"/>
    </row>
    <row r="433" spans="1:8" ht="15.75">
      <c r="A433" s="7"/>
      <c r="B433" s="13"/>
      <c r="C433" s="41"/>
      <c r="D433" s="28"/>
      <c r="E433" s="12"/>
      <c r="F433" s="12"/>
      <c r="G433" s="12"/>
      <c r="H433" s="45"/>
    </row>
    <row r="434" spans="1:8" ht="15.75">
      <c r="A434" s="7"/>
      <c r="B434" s="13"/>
      <c r="C434" s="41"/>
      <c r="D434" s="28"/>
      <c r="E434" s="12"/>
      <c r="F434" s="12"/>
      <c r="G434" s="12"/>
      <c r="H434" s="45"/>
    </row>
    <row r="435" spans="1:8" ht="15.75">
      <c r="A435" s="7"/>
      <c r="B435" s="13"/>
      <c r="C435" s="41"/>
      <c r="D435" s="28"/>
      <c r="E435" s="12"/>
      <c r="F435" s="12"/>
      <c r="G435" s="12"/>
      <c r="H435" s="45"/>
    </row>
    <row r="436" spans="1:8" ht="15.75">
      <c r="A436" s="7"/>
      <c r="B436" s="13"/>
      <c r="C436" s="41"/>
      <c r="D436" s="28"/>
      <c r="E436" s="12"/>
      <c r="F436" s="12"/>
      <c r="G436" s="12"/>
      <c r="H436" s="45"/>
    </row>
    <row r="437" spans="1:8" ht="15.75">
      <c r="A437" s="7"/>
      <c r="B437" s="13"/>
      <c r="C437" s="41"/>
      <c r="D437" s="29"/>
      <c r="E437" s="12"/>
      <c r="F437" s="12"/>
      <c r="G437" s="12"/>
      <c r="H437" s="45"/>
    </row>
    <row r="438" spans="1:8" ht="15.75">
      <c r="A438" s="7"/>
      <c r="B438" s="13"/>
      <c r="C438" s="41"/>
      <c r="D438" s="29"/>
      <c r="E438" s="12"/>
      <c r="F438" s="12"/>
      <c r="G438" s="12"/>
      <c r="H438" s="45"/>
    </row>
    <row r="439" spans="1:8" ht="15.75">
      <c r="A439" s="7"/>
      <c r="B439" s="13"/>
      <c r="C439" s="41"/>
      <c r="D439" s="29"/>
      <c r="E439" s="12"/>
      <c r="F439" s="12"/>
      <c r="G439" s="12"/>
      <c r="H439" s="45"/>
    </row>
    <row r="440" spans="1:8" ht="15.75">
      <c r="A440" s="7"/>
      <c r="B440" s="13"/>
      <c r="C440" s="41"/>
      <c r="D440" s="29"/>
      <c r="E440" s="12"/>
      <c r="F440" s="12"/>
      <c r="G440" s="12"/>
      <c r="H440" s="45"/>
    </row>
    <row r="441" spans="1:8" ht="15.75">
      <c r="A441" s="7"/>
      <c r="B441" s="13"/>
      <c r="C441" s="41"/>
      <c r="D441" s="29"/>
      <c r="E441" s="12"/>
      <c r="F441" s="12"/>
      <c r="G441" s="12"/>
      <c r="H441" s="45"/>
    </row>
    <row r="442" spans="1:8" ht="15.75">
      <c r="A442" s="7"/>
      <c r="B442" s="13"/>
      <c r="C442" s="41"/>
      <c r="D442" s="29"/>
      <c r="E442" s="12"/>
      <c r="F442" s="12"/>
      <c r="G442" s="12"/>
      <c r="H442" s="45"/>
    </row>
    <row r="443" spans="1:8" ht="15.75">
      <c r="A443" s="7"/>
      <c r="B443" s="13"/>
      <c r="C443" s="41"/>
      <c r="D443" s="29"/>
      <c r="E443" s="12"/>
      <c r="F443" s="12"/>
      <c r="G443" s="12"/>
      <c r="H443" s="45"/>
    </row>
    <row r="444" spans="1:8" ht="15.75">
      <c r="A444" s="7"/>
      <c r="B444" s="13"/>
      <c r="C444" s="41"/>
      <c r="D444" s="29"/>
      <c r="E444" s="12"/>
      <c r="F444" s="12"/>
      <c r="G444" s="12"/>
      <c r="H444" s="45"/>
    </row>
    <row r="445" spans="1:8" ht="15.75">
      <c r="A445" s="7"/>
      <c r="B445" s="13"/>
      <c r="C445" s="41"/>
      <c r="D445" s="29"/>
      <c r="E445" s="12"/>
      <c r="F445" s="12"/>
      <c r="G445" s="12"/>
      <c r="H445" s="45"/>
    </row>
    <row r="446" spans="1:8" ht="15.75">
      <c r="A446" s="7"/>
      <c r="B446" s="13"/>
      <c r="C446" s="41"/>
      <c r="D446" s="29"/>
      <c r="E446" s="12"/>
      <c r="F446" s="12"/>
      <c r="G446" s="12"/>
      <c r="H446" s="45"/>
    </row>
    <row r="447" spans="1:8" ht="15.75">
      <c r="A447" s="7"/>
      <c r="B447" s="13"/>
      <c r="C447" s="41"/>
      <c r="D447" s="29"/>
      <c r="E447" s="12"/>
      <c r="F447" s="12"/>
      <c r="G447" s="12"/>
      <c r="H447" s="45"/>
    </row>
    <row r="448" spans="1:8" ht="15.75">
      <c r="A448" s="7"/>
      <c r="B448" s="13"/>
      <c r="C448" s="41"/>
      <c r="D448" s="29"/>
      <c r="E448" s="12"/>
      <c r="F448" s="12"/>
      <c r="G448" s="12"/>
      <c r="H448" s="45"/>
    </row>
    <row r="449" spans="1:8" ht="15.75">
      <c r="A449" s="7"/>
      <c r="B449" s="13"/>
      <c r="C449" s="41"/>
      <c r="D449" s="29"/>
      <c r="E449" s="12"/>
      <c r="F449" s="12"/>
      <c r="G449" s="12"/>
      <c r="H449" s="45"/>
    </row>
    <row r="450" spans="1:8" ht="15.75">
      <c r="A450" s="7"/>
      <c r="B450" s="13"/>
      <c r="C450" s="41"/>
      <c r="D450" s="29"/>
      <c r="E450" s="12"/>
      <c r="F450" s="12"/>
      <c r="G450" s="12"/>
      <c r="H450" s="45"/>
    </row>
    <row r="451" spans="1:8" ht="15.75">
      <c r="A451" s="7"/>
      <c r="B451" s="13"/>
      <c r="C451" s="41"/>
      <c r="D451" s="29"/>
      <c r="E451" s="12"/>
      <c r="F451" s="12"/>
      <c r="G451" s="12"/>
      <c r="H451" s="45"/>
    </row>
    <row r="452" spans="1:8" ht="15.75">
      <c r="A452" s="7"/>
      <c r="B452" s="13"/>
      <c r="C452" s="41"/>
      <c r="D452" s="29"/>
      <c r="E452" s="12"/>
      <c r="F452" s="12"/>
      <c r="G452" s="12"/>
      <c r="H452" s="45"/>
    </row>
    <row r="453" spans="1:8" ht="15.75">
      <c r="A453" s="7"/>
      <c r="B453" s="13"/>
      <c r="C453" s="41"/>
      <c r="D453" s="29"/>
      <c r="E453" s="12"/>
      <c r="F453" s="12"/>
      <c r="G453" s="12"/>
      <c r="H453" s="45"/>
    </row>
    <row r="454" spans="1:8" ht="15.75">
      <c r="A454" s="7"/>
      <c r="B454" s="13"/>
      <c r="C454" s="41"/>
      <c r="D454" s="29"/>
      <c r="E454" s="12"/>
      <c r="F454" s="12"/>
      <c r="G454" s="12"/>
      <c r="H454" s="45"/>
    </row>
    <row r="455" spans="1:8" ht="15.75">
      <c r="A455" s="7"/>
      <c r="B455" s="13"/>
      <c r="C455" s="41"/>
      <c r="D455" s="29"/>
      <c r="E455" s="12"/>
      <c r="F455" s="12"/>
      <c r="G455" s="12"/>
      <c r="H455" s="45"/>
    </row>
    <row r="456" spans="1:8" ht="15.75">
      <c r="A456" s="7"/>
      <c r="B456" s="13"/>
      <c r="C456" s="41"/>
      <c r="D456" s="29"/>
      <c r="E456" s="12"/>
      <c r="F456" s="12"/>
      <c r="G456" s="12"/>
      <c r="H456" s="45"/>
    </row>
    <row r="457" spans="1:8" ht="15.75">
      <c r="A457" s="7"/>
      <c r="B457" s="13"/>
      <c r="C457" s="41"/>
      <c r="D457" s="29"/>
      <c r="E457" s="12"/>
      <c r="F457" s="12"/>
      <c r="G457" s="12"/>
      <c r="H457" s="45"/>
    </row>
    <row r="458" spans="1:8" ht="15.75">
      <c r="A458" s="7"/>
      <c r="B458" s="13"/>
      <c r="C458" s="41"/>
      <c r="D458" s="29"/>
      <c r="E458" s="12"/>
      <c r="F458" s="12"/>
      <c r="G458" s="12"/>
      <c r="H458" s="45"/>
    </row>
    <row r="459" spans="1:8" ht="15.75">
      <c r="A459" s="7"/>
      <c r="B459" s="13"/>
      <c r="C459" s="41"/>
      <c r="D459" s="29"/>
      <c r="E459" s="12"/>
      <c r="F459" s="12"/>
      <c r="G459" s="12"/>
      <c r="H459" s="45"/>
    </row>
    <row r="460" spans="1:8" ht="15.75">
      <c r="A460" s="7"/>
      <c r="B460" s="13"/>
      <c r="C460" s="41"/>
      <c r="D460" s="29"/>
      <c r="E460" s="12"/>
      <c r="F460" s="12"/>
      <c r="G460" s="12"/>
      <c r="H460" s="45"/>
    </row>
    <row r="461" spans="1:8" ht="15.75">
      <c r="A461" s="7"/>
      <c r="B461" s="13"/>
      <c r="C461" s="41"/>
      <c r="D461" s="29"/>
      <c r="E461" s="12"/>
      <c r="F461" s="12"/>
      <c r="G461" s="12"/>
      <c r="H461" s="45"/>
    </row>
    <row r="462" spans="1:8" ht="15.75">
      <c r="A462" s="7"/>
      <c r="B462" s="13"/>
      <c r="C462" s="41"/>
      <c r="D462" s="29"/>
      <c r="E462" s="12"/>
      <c r="F462" s="12"/>
      <c r="G462" s="12"/>
      <c r="H462" s="45"/>
    </row>
    <row r="463" spans="1:8" ht="15.75">
      <c r="A463" s="7"/>
      <c r="B463" s="13"/>
      <c r="C463" s="41"/>
      <c r="D463" s="29"/>
      <c r="E463" s="12"/>
      <c r="F463" s="12"/>
      <c r="G463" s="12"/>
      <c r="H463" s="45"/>
    </row>
    <row r="464" spans="1:8" ht="15.75">
      <c r="A464" s="7"/>
      <c r="B464" s="13"/>
      <c r="C464" s="41"/>
      <c r="D464" s="29"/>
      <c r="E464" s="12"/>
      <c r="F464" s="12"/>
      <c r="G464" s="12"/>
      <c r="H464" s="45"/>
    </row>
    <row r="465" spans="1:8" ht="15.75">
      <c r="A465" s="7"/>
      <c r="B465" s="13"/>
      <c r="C465" s="41"/>
      <c r="D465" s="29"/>
      <c r="E465" s="12"/>
      <c r="F465" s="12"/>
      <c r="G465" s="12"/>
      <c r="H465" s="45"/>
    </row>
    <row r="466" spans="1:8" ht="15.75">
      <c r="A466" s="7"/>
      <c r="B466" s="13"/>
      <c r="C466" s="41"/>
      <c r="D466" s="29"/>
      <c r="E466" s="12"/>
      <c r="F466" s="12"/>
      <c r="G466" s="12"/>
      <c r="H466" s="45"/>
    </row>
    <row r="467" spans="1:8" ht="15.75">
      <c r="A467" s="7"/>
      <c r="B467" s="13"/>
      <c r="C467" s="41"/>
      <c r="D467" s="29"/>
      <c r="E467" s="12"/>
      <c r="F467" s="12"/>
      <c r="G467" s="12"/>
      <c r="H467" s="45"/>
    </row>
    <row r="468" spans="1:8" ht="15.75">
      <c r="A468" s="7"/>
      <c r="B468" s="13"/>
      <c r="C468" s="41"/>
      <c r="D468" s="29"/>
      <c r="E468" s="12"/>
      <c r="F468" s="12"/>
      <c r="G468" s="12"/>
      <c r="H468" s="45"/>
    </row>
    <row r="469" spans="1:8" ht="15.75">
      <c r="A469" s="7"/>
      <c r="B469" s="13"/>
      <c r="C469" s="41"/>
      <c r="D469" s="29"/>
      <c r="E469" s="12"/>
      <c r="F469" s="12"/>
      <c r="G469" s="12"/>
      <c r="H469" s="45"/>
    </row>
    <row r="470" spans="1:8" ht="15.75">
      <c r="A470" s="7"/>
      <c r="B470" s="13"/>
      <c r="C470" s="41"/>
      <c r="D470" s="29"/>
      <c r="E470" s="12"/>
      <c r="F470" s="12"/>
      <c r="G470" s="12"/>
      <c r="H470" s="45"/>
    </row>
    <row r="471" spans="1:8" ht="15.75">
      <c r="A471" s="7"/>
      <c r="B471" s="13"/>
      <c r="C471" s="41"/>
      <c r="D471" s="29"/>
      <c r="E471" s="12"/>
      <c r="F471" s="12"/>
      <c r="G471" s="12"/>
      <c r="H471" s="45"/>
    </row>
    <row r="472" spans="1:8" ht="15.75">
      <c r="A472" s="7"/>
      <c r="B472" s="13"/>
      <c r="C472" s="41"/>
      <c r="D472" s="29"/>
      <c r="E472" s="12"/>
      <c r="F472" s="12"/>
      <c r="G472" s="12"/>
      <c r="H472" s="45"/>
    </row>
    <row r="473" spans="1:8" ht="15.75">
      <c r="A473" s="7"/>
      <c r="B473" s="13"/>
      <c r="C473" s="41"/>
      <c r="D473" s="29"/>
      <c r="E473" s="12"/>
      <c r="F473" s="12"/>
      <c r="G473" s="12"/>
      <c r="H473" s="45"/>
    </row>
    <row r="474" spans="1:8" ht="15.75">
      <c r="A474" s="7"/>
      <c r="B474" s="13"/>
      <c r="C474" s="41"/>
      <c r="D474" s="29"/>
      <c r="E474" s="12"/>
      <c r="F474" s="12"/>
      <c r="G474" s="12"/>
      <c r="H474" s="45"/>
    </row>
    <row r="475" spans="1:8" ht="15.75">
      <c r="A475" s="7"/>
      <c r="B475" s="13"/>
      <c r="C475" s="41"/>
      <c r="D475" s="29"/>
      <c r="E475" s="12"/>
      <c r="F475" s="12"/>
      <c r="G475" s="12"/>
      <c r="H475" s="45"/>
    </row>
    <row r="476" spans="1:8" ht="15.75">
      <c r="A476" s="7"/>
      <c r="B476" s="13"/>
      <c r="C476" s="41"/>
      <c r="D476" s="29"/>
      <c r="E476" s="12"/>
      <c r="F476" s="12"/>
      <c r="G476" s="12"/>
      <c r="H476" s="45"/>
    </row>
    <row r="477" spans="1:8" ht="15.75">
      <c r="A477" s="7"/>
      <c r="B477" s="13"/>
      <c r="C477" s="41"/>
      <c r="D477" s="29"/>
      <c r="E477" s="12"/>
      <c r="F477" s="12"/>
      <c r="G477" s="12"/>
      <c r="H477" s="45"/>
    </row>
    <row r="478" spans="1:8" ht="15.75">
      <c r="A478" s="7"/>
      <c r="B478" s="13"/>
      <c r="C478" s="41"/>
      <c r="D478" s="29"/>
      <c r="E478" s="12"/>
      <c r="F478" s="12"/>
      <c r="G478" s="12"/>
      <c r="H478" s="45"/>
    </row>
    <row r="479" spans="1:8" ht="15.75">
      <c r="A479" s="7"/>
      <c r="B479" s="13"/>
      <c r="C479" s="41"/>
      <c r="D479" s="29"/>
      <c r="E479" s="12"/>
      <c r="F479" s="12"/>
      <c r="G479" s="12"/>
      <c r="H479" s="45"/>
    </row>
    <row r="480" spans="1:8" ht="15.75">
      <c r="A480" s="7"/>
      <c r="B480" s="13"/>
      <c r="C480" s="41"/>
      <c r="D480" s="29"/>
      <c r="E480" s="12"/>
      <c r="F480" s="12"/>
      <c r="G480" s="12"/>
      <c r="H480" s="45"/>
    </row>
    <row r="481" spans="1:8" ht="15.75">
      <c r="A481" s="7"/>
      <c r="B481" s="13"/>
      <c r="C481" s="41"/>
      <c r="D481" s="29"/>
      <c r="E481" s="12"/>
      <c r="F481" s="12"/>
      <c r="G481" s="12"/>
      <c r="H481" s="45"/>
    </row>
    <row r="482" spans="1:8" ht="15.75">
      <c r="A482" s="7"/>
      <c r="B482" s="13"/>
      <c r="C482" s="41"/>
      <c r="D482" s="29"/>
      <c r="E482" s="12"/>
      <c r="F482" s="12"/>
      <c r="G482" s="12"/>
      <c r="H482" s="45"/>
    </row>
    <row r="483" spans="1:8" ht="15.75">
      <c r="A483" s="7"/>
      <c r="B483" s="13"/>
      <c r="C483" s="41"/>
      <c r="D483" s="29"/>
      <c r="E483" s="12"/>
      <c r="F483" s="12"/>
      <c r="G483" s="12"/>
      <c r="H483" s="45"/>
    </row>
    <row r="484" spans="1:8" ht="15.75">
      <c r="A484" s="7"/>
      <c r="B484" s="13"/>
      <c r="C484" s="41"/>
      <c r="D484" s="29"/>
      <c r="E484" s="12"/>
      <c r="F484" s="12"/>
      <c r="G484" s="12"/>
      <c r="H484" s="45"/>
    </row>
    <row r="485" spans="1:8" ht="15.75">
      <c r="A485" s="7"/>
      <c r="B485" s="13"/>
      <c r="C485" s="41"/>
      <c r="D485" s="29"/>
      <c r="E485" s="12"/>
      <c r="F485" s="12"/>
      <c r="G485" s="12"/>
      <c r="H485" s="45"/>
    </row>
    <row r="486" spans="1:8" ht="15.75">
      <c r="A486" s="7"/>
      <c r="B486" s="13"/>
      <c r="C486" s="41"/>
      <c r="D486" s="29"/>
      <c r="E486" s="12"/>
      <c r="F486" s="12"/>
      <c r="G486" s="12"/>
      <c r="H486" s="45"/>
    </row>
    <row r="487" spans="1:8" ht="15.75">
      <c r="A487" s="7"/>
      <c r="B487" s="13"/>
      <c r="C487" s="41"/>
      <c r="D487" s="29"/>
      <c r="E487" s="12"/>
      <c r="F487" s="12"/>
      <c r="G487" s="12"/>
      <c r="H487" s="45"/>
    </row>
    <row r="488" spans="1:8" ht="15.75">
      <c r="A488" s="7"/>
      <c r="B488" s="13"/>
      <c r="C488" s="41"/>
      <c r="D488" s="29"/>
      <c r="E488" s="12"/>
      <c r="F488" s="12"/>
      <c r="G488" s="12"/>
      <c r="H488" s="45"/>
    </row>
    <row r="489" spans="1:8" ht="15.75">
      <c r="A489" s="7"/>
      <c r="B489" s="13"/>
      <c r="C489" s="41"/>
      <c r="D489" s="29"/>
      <c r="E489" s="12"/>
      <c r="F489" s="12"/>
      <c r="G489" s="12"/>
      <c r="H489" s="45"/>
    </row>
    <row r="490" spans="1:8" ht="15.75">
      <c r="A490" s="7"/>
      <c r="B490" s="13"/>
      <c r="C490" s="41"/>
      <c r="D490" s="29"/>
      <c r="E490" s="12"/>
      <c r="F490" s="12"/>
      <c r="G490" s="12"/>
      <c r="H490" s="45"/>
    </row>
    <row r="491" spans="1:8" ht="15.75">
      <c r="A491" s="7"/>
      <c r="B491" s="13"/>
      <c r="C491" s="41"/>
      <c r="D491" s="29"/>
      <c r="E491" s="12"/>
      <c r="F491" s="12"/>
      <c r="G491" s="12"/>
      <c r="H491" s="45"/>
    </row>
    <row r="492" spans="1:8" ht="15.75">
      <c r="A492" s="7"/>
      <c r="B492" s="13"/>
      <c r="C492" s="41"/>
      <c r="D492" s="29"/>
      <c r="E492" s="12"/>
      <c r="F492" s="12"/>
      <c r="G492" s="12"/>
      <c r="H492" s="45"/>
    </row>
    <row r="493" spans="1:8" ht="15.75">
      <c r="A493" s="7"/>
      <c r="B493" s="13"/>
      <c r="C493" s="41"/>
      <c r="D493" s="29"/>
      <c r="E493" s="12"/>
      <c r="F493" s="12"/>
      <c r="G493" s="12"/>
      <c r="H493" s="45"/>
    </row>
    <row r="494" spans="1:8" ht="15.75">
      <c r="A494" s="7"/>
      <c r="B494" s="13"/>
      <c r="C494" s="41"/>
      <c r="D494" s="29"/>
      <c r="E494" s="12"/>
      <c r="F494" s="12"/>
      <c r="G494" s="12"/>
      <c r="H494" s="45"/>
    </row>
    <row r="495" spans="1:8" ht="15.75">
      <c r="A495" s="7"/>
      <c r="B495" s="13"/>
      <c r="C495" s="41"/>
      <c r="D495" s="29"/>
      <c r="E495" s="12"/>
      <c r="F495" s="12"/>
      <c r="G495" s="12"/>
      <c r="H495" s="45"/>
    </row>
    <row r="496" spans="1:8" ht="15.75">
      <c r="A496" s="7"/>
      <c r="B496" s="13"/>
      <c r="C496" s="41"/>
      <c r="D496" s="29"/>
      <c r="E496" s="12"/>
      <c r="F496" s="12"/>
      <c r="G496" s="12"/>
      <c r="H496" s="45"/>
    </row>
    <row r="497" spans="1:8" ht="15.75">
      <c r="A497" s="7"/>
      <c r="B497" s="13"/>
      <c r="C497" s="41"/>
      <c r="D497" s="29"/>
      <c r="E497" s="12"/>
      <c r="F497" s="12"/>
      <c r="G497" s="12"/>
      <c r="H497" s="45"/>
    </row>
    <row r="498" spans="1:8" ht="15.75">
      <c r="A498" s="7"/>
      <c r="B498" s="13"/>
      <c r="C498" s="41"/>
      <c r="D498" s="29"/>
      <c r="E498" s="12"/>
      <c r="F498" s="12"/>
      <c r="G498" s="12"/>
      <c r="H498" s="45"/>
    </row>
    <row r="499" spans="1:8" ht="15.75">
      <c r="A499" s="7"/>
      <c r="B499" s="13"/>
      <c r="C499" s="41"/>
      <c r="D499" s="29"/>
      <c r="E499" s="12"/>
      <c r="F499" s="12"/>
      <c r="G499" s="12"/>
      <c r="H499" s="45"/>
    </row>
    <row r="500" spans="1:8" ht="15.75">
      <c r="A500" s="7"/>
      <c r="B500" s="13"/>
      <c r="C500" s="41"/>
      <c r="D500" s="29"/>
      <c r="E500" s="12"/>
      <c r="F500" s="12"/>
      <c r="G500" s="12"/>
      <c r="H500" s="45"/>
    </row>
    <row r="501" spans="1:8" ht="15.75">
      <c r="A501" s="7"/>
      <c r="B501" s="13"/>
      <c r="C501" s="41"/>
      <c r="D501" s="29"/>
      <c r="E501" s="12"/>
      <c r="F501" s="12"/>
      <c r="G501" s="12"/>
      <c r="H501" s="45"/>
    </row>
    <row r="502" spans="1:8" ht="15.75">
      <c r="A502" s="7"/>
      <c r="B502" s="13"/>
      <c r="C502" s="41"/>
      <c r="D502" s="29"/>
      <c r="E502" s="12"/>
      <c r="F502" s="12"/>
      <c r="G502" s="12"/>
      <c r="H502" s="45"/>
    </row>
    <row r="503" spans="1:8" ht="15.75">
      <c r="A503" s="7"/>
      <c r="B503" s="13"/>
      <c r="C503" s="41"/>
      <c r="D503" s="29"/>
      <c r="E503" s="12"/>
      <c r="F503" s="12"/>
      <c r="G503" s="12"/>
      <c r="H503" s="45"/>
    </row>
    <row r="504" spans="1:8" ht="15.75">
      <c r="A504" s="7"/>
      <c r="B504" s="13"/>
      <c r="C504" s="41"/>
      <c r="D504" s="29"/>
      <c r="E504" s="12"/>
      <c r="F504" s="12"/>
      <c r="G504" s="12"/>
      <c r="H504" s="45"/>
    </row>
    <row r="505" spans="1:8" ht="15.75">
      <c r="A505" s="7"/>
      <c r="B505" s="13"/>
      <c r="C505" s="41"/>
      <c r="D505" s="29"/>
      <c r="E505" s="12"/>
      <c r="F505" s="12"/>
      <c r="G505" s="12"/>
      <c r="H505" s="45"/>
    </row>
    <row r="506" spans="1:8" ht="15.75">
      <c r="A506" s="7"/>
      <c r="B506" s="13"/>
      <c r="C506" s="41"/>
      <c r="D506" s="29"/>
      <c r="E506" s="12"/>
      <c r="F506" s="12"/>
      <c r="G506" s="12"/>
      <c r="H506" s="45"/>
    </row>
    <row r="507" spans="1:8" ht="15.75">
      <c r="A507" s="7"/>
      <c r="B507" s="13"/>
      <c r="C507" s="41"/>
      <c r="D507" s="29"/>
      <c r="E507" s="12"/>
      <c r="F507" s="12"/>
      <c r="G507" s="12"/>
      <c r="H507" s="45"/>
    </row>
    <row r="508" spans="1:8" ht="15.75">
      <c r="A508" s="7"/>
      <c r="B508" s="13"/>
      <c r="C508" s="41"/>
      <c r="D508" s="29"/>
      <c r="E508" s="12"/>
      <c r="F508" s="12"/>
      <c r="G508" s="12"/>
      <c r="H508" s="45"/>
    </row>
    <row r="509" spans="1:8" ht="15.75">
      <c r="A509" s="7"/>
      <c r="B509" s="13"/>
      <c r="C509" s="41"/>
      <c r="D509" s="29"/>
      <c r="E509" s="12"/>
      <c r="F509" s="12"/>
      <c r="G509" s="12"/>
      <c r="H509" s="45"/>
    </row>
    <row r="510" spans="1:8" ht="15.75">
      <c r="A510" s="7"/>
      <c r="B510" s="13"/>
      <c r="C510" s="41"/>
      <c r="D510" s="29"/>
      <c r="E510" s="12"/>
      <c r="F510" s="12"/>
      <c r="G510" s="12"/>
      <c r="H510" s="45"/>
    </row>
    <row r="511" spans="1:8" ht="15.75">
      <c r="A511" s="7"/>
      <c r="B511" s="13"/>
      <c r="C511" s="41"/>
      <c r="D511" s="29"/>
      <c r="E511" s="12"/>
      <c r="F511" s="12"/>
      <c r="G511" s="12"/>
      <c r="H511" s="45"/>
    </row>
    <row r="512" spans="1:8" ht="15.75">
      <c r="A512" s="7"/>
      <c r="B512" s="13"/>
      <c r="C512" s="41"/>
      <c r="D512" s="29"/>
      <c r="E512" s="12"/>
      <c r="F512" s="12"/>
      <c r="G512" s="12"/>
      <c r="H512" s="45"/>
    </row>
    <row r="513" spans="1:8" ht="15.75">
      <c r="A513" s="7"/>
      <c r="B513" s="13"/>
      <c r="C513" s="41"/>
      <c r="D513" s="29"/>
      <c r="E513" s="12"/>
      <c r="F513" s="12"/>
      <c r="G513" s="12"/>
      <c r="H513" s="45"/>
    </row>
    <row r="514" spans="1:8" ht="15.75">
      <c r="A514" s="7"/>
      <c r="B514" s="13"/>
      <c r="C514" s="41"/>
      <c r="D514" s="29"/>
      <c r="E514" s="12"/>
      <c r="F514" s="12"/>
      <c r="G514" s="12"/>
      <c r="H514" s="45"/>
    </row>
    <row r="515" spans="1:8" ht="15.75">
      <c r="A515" s="7"/>
      <c r="B515" s="13"/>
      <c r="C515" s="41"/>
      <c r="D515" s="29"/>
      <c r="E515" s="12"/>
      <c r="F515" s="12"/>
      <c r="G515" s="12"/>
      <c r="H515" s="45"/>
    </row>
    <row r="516" spans="1:8" ht="15.75">
      <c r="A516" s="7"/>
      <c r="B516" s="13"/>
      <c r="C516" s="41"/>
      <c r="D516" s="29"/>
      <c r="E516" s="12"/>
      <c r="F516" s="12"/>
      <c r="G516" s="12"/>
      <c r="H516" s="45"/>
    </row>
    <row r="517" spans="1:8" ht="15.75">
      <c r="A517" s="7"/>
      <c r="B517" s="13"/>
      <c r="C517" s="41"/>
      <c r="D517" s="29"/>
      <c r="E517" s="12"/>
      <c r="F517" s="12"/>
      <c r="G517" s="12"/>
      <c r="H517" s="45"/>
    </row>
    <row r="518" spans="1:8" ht="15.75">
      <c r="A518" s="7"/>
      <c r="B518" s="13"/>
      <c r="C518" s="41"/>
      <c r="D518" s="29"/>
      <c r="E518" s="12"/>
      <c r="F518" s="12"/>
      <c r="G518" s="12"/>
      <c r="H518" s="45"/>
    </row>
    <row r="519" spans="1:8" ht="15.75">
      <c r="A519" s="7"/>
      <c r="B519" s="13"/>
      <c r="C519" s="41"/>
      <c r="D519" s="29"/>
      <c r="E519" s="12"/>
      <c r="F519" s="12"/>
      <c r="G519" s="12"/>
      <c r="H519" s="45"/>
    </row>
    <row r="520" spans="1:8" ht="15.75">
      <c r="A520" s="7"/>
      <c r="B520" s="13"/>
      <c r="C520" s="41"/>
      <c r="D520" s="29"/>
      <c r="E520" s="12"/>
      <c r="F520" s="12"/>
      <c r="G520" s="12"/>
      <c r="H520" s="45"/>
    </row>
    <row r="521" spans="1:8" ht="15.75">
      <c r="A521" s="7"/>
      <c r="B521" s="13"/>
      <c r="C521" s="41"/>
      <c r="D521" s="29"/>
      <c r="E521" s="12"/>
      <c r="F521" s="12"/>
      <c r="G521" s="12"/>
      <c r="H521" s="45"/>
    </row>
    <row r="522" spans="1:8" ht="15.75">
      <c r="A522" s="7"/>
      <c r="B522" s="13"/>
      <c r="C522" s="41"/>
      <c r="D522" s="29"/>
      <c r="E522" s="12"/>
      <c r="F522" s="12"/>
      <c r="G522" s="12"/>
      <c r="H522" s="45"/>
    </row>
    <row r="523" spans="1:8" ht="15.75">
      <c r="A523" s="7"/>
      <c r="B523" s="13"/>
      <c r="C523" s="41"/>
      <c r="D523" s="29"/>
      <c r="E523" s="12"/>
      <c r="F523" s="12"/>
      <c r="G523" s="12"/>
      <c r="H523" s="45"/>
    </row>
    <row r="524" spans="1:8" ht="15.75">
      <c r="A524" s="7"/>
      <c r="B524" s="13"/>
      <c r="C524" s="41"/>
      <c r="D524" s="29"/>
      <c r="E524" s="12"/>
      <c r="F524" s="12"/>
      <c r="G524" s="12"/>
      <c r="H524" s="45"/>
    </row>
    <row r="525" spans="1:8" ht="15.75">
      <c r="A525" s="7"/>
      <c r="B525" s="13"/>
      <c r="C525" s="41"/>
      <c r="D525" s="29"/>
      <c r="E525" s="12"/>
      <c r="F525" s="12"/>
      <c r="G525" s="12"/>
      <c r="H525" s="45"/>
    </row>
    <row r="526" spans="1:8" ht="15.75">
      <c r="A526" s="7"/>
      <c r="B526" s="13"/>
      <c r="C526" s="41"/>
      <c r="D526" s="29"/>
      <c r="E526" s="12"/>
      <c r="F526" s="12"/>
      <c r="G526" s="12"/>
      <c r="H526" s="45"/>
    </row>
    <row r="527" spans="1:8" ht="15.75">
      <c r="A527" s="7"/>
      <c r="B527" s="13"/>
      <c r="C527" s="41"/>
      <c r="D527" s="29"/>
      <c r="E527" s="12"/>
      <c r="F527" s="12"/>
      <c r="G527" s="12"/>
      <c r="H527" s="45"/>
    </row>
    <row r="528" spans="1:8" ht="15.75">
      <c r="A528" s="7"/>
      <c r="B528" s="13"/>
      <c r="C528" s="41"/>
      <c r="D528" s="29"/>
      <c r="E528" s="12"/>
      <c r="F528" s="12"/>
      <c r="G528" s="12"/>
      <c r="H528" s="45"/>
    </row>
    <row r="529" spans="1:8" ht="15.75">
      <c r="A529" s="7"/>
      <c r="B529" s="13"/>
      <c r="C529" s="41"/>
      <c r="D529" s="29"/>
      <c r="E529" s="12"/>
      <c r="F529" s="12"/>
      <c r="G529" s="12"/>
      <c r="H529" s="45"/>
    </row>
    <row r="530" spans="1:8" ht="15.75">
      <c r="A530" s="7"/>
      <c r="B530" s="13"/>
      <c r="C530" s="41"/>
      <c r="D530" s="29"/>
      <c r="E530" s="12"/>
      <c r="F530" s="12"/>
      <c r="G530" s="12"/>
      <c r="H530" s="45"/>
    </row>
    <row r="531" spans="1:8" ht="15.75">
      <c r="A531" s="7"/>
      <c r="B531" s="13"/>
      <c r="C531" s="41"/>
      <c r="D531" s="29"/>
      <c r="E531" s="12"/>
      <c r="F531" s="12"/>
      <c r="G531" s="12"/>
      <c r="H531" s="45"/>
    </row>
    <row r="532" spans="1:8" ht="15.75">
      <c r="A532" s="7"/>
      <c r="B532" s="13"/>
      <c r="C532" s="41"/>
      <c r="D532" s="29"/>
      <c r="E532" s="12"/>
      <c r="F532" s="12"/>
      <c r="G532" s="12"/>
      <c r="H532" s="45"/>
    </row>
    <row r="533" spans="1:8" ht="15.75">
      <c r="A533" s="7"/>
      <c r="B533" s="13"/>
      <c r="C533" s="41"/>
      <c r="D533" s="29"/>
      <c r="E533" s="12"/>
      <c r="F533" s="12"/>
      <c r="G533" s="12"/>
      <c r="H533" s="45"/>
    </row>
    <row r="534" spans="1:8" ht="15.75">
      <c r="A534" s="7"/>
      <c r="B534" s="13"/>
      <c r="C534" s="41"/>
      <c r="D534" s="29"/>
      <c r="E534" s="12"/>
      <c r="F534" s="12"/>
      <c r="G534" s="12"/>
      <c r="H534" s="45"/>
    </row>
    <row r="535" spans="1:8" ht="15.75">
      <c r="A535" s="7"/>
      <c r="B535" s="13"/>
      <c r="C535" s="41"/>
      <c r="D535" s="29"/>
      <c r="E535" s="12"/>
      <c r="F535" s="12"/>
      <c r="G535" s="12"/>
      <c r="H535" s="45"/>
    </row>
    <row r="536" spans="1:8" ht="15.75">
      <c r="A536" s="7"/>
      <c r="B536" s="13"/>
      <c r="C536" s="41"/>
      <c r="D536" s="29"/>
      <c r="E536" s="12"/>
      <c r="F536" s="12"/>
      <c r="G536" s="12"/>
      <c r="H536" s="45"/>
    </row>
    <row r="537" spans="1:8" ht="15.75">
      <c r="A537" s="7"/>
      <c r="B537" s="13"/>
      <c r="C537" s="41"/>
      <c r="D537" s="29"/>
      <c r="E537" s="12"/>
      <c r="F537" s="12"/>
      <c r="G537" s="12"/>
      <c r="H537" s="45"/>
    </row>
    <row r="538" spans="1:8" ht="15.75">
      <c r="A538" s="7"/>
      <c r="B538" s="13"/>
      <c r="C538" s="41"/>
      <c r="D538" s="29"/>
      <c r="E538" s="12"/>
      <c r="F538" s="12"/>
      <c r="G538" s="12"/>
      <c r="H538" s="45"/>
    </row>
    <row r="539" spans="1:8" ht="15.75">
      <c r="A539" s="7"/>
      <c r="B539" s="13"/>
      <c r="C539" s="41"/>
      <c r="D539" s="29"/>
      <c r="E539" s="12"/>
      <c r="F539" s="12"/>
      <c r="G539" s="12"/>
      <c r="H539" s="45"/>
    </row>
    <row r="540" spans="1:8" ht="15.75">
      <c r="A540" s="7"/>
      <c r="B540" s="13"/>
      <c r="C540" s="41"/>
      <c r="D540" s="29"/>
      <c r="E540" s="12"/>
      <c r="F540" s="12"/>
      <c r="G540" s="12"/>
      <c r="H540" s="45"/>
    </row>
    <row r="541" spans="1:8" ht="15.75">
      <c r="A541" s="7"/>
      <c r="B541" s="13"/>
      <c r="C541" s="41"/>
      <c r="D541" s="29"/>
      <c r="E541" s="12"/>
      <c r="F541" s="12"/>
      <c r="G541" s="12"/>
      <c r="H541" s="45"/>
    </row>
    <row r="542" spans="1:8" ht="15.75">
      <c r="A542" s="7"/>
      <c r="B542" s="13"/>
      <c r="C542" s="41"/>
      <c r="D542" s="29"/>
      <c r="E542" s="12"/>
      <c r="F542" s="12"/>
      <c r="G542" s="12"/>
      <c r="H542" s="45"/>
    </row>
    <row r="543" spans="1:8" ht="15.75">
      <c r="A543" s="7"/>
      <c r="B543" s="13"/>
      <c r="C543" s="41"/>
      <c r="D543" s="29"/>
      <c r="E543" s="12"/>
      <c r="F543" s="12"/>
      <c r="G543" s="12"/>
      <c r="H543" s="45"/>
    </row>
    <row r="544" spans="1:8" ht="15.75">
      <c r="A544" s="7"/>
      <c r="B544" s="13"/>
      <c r="C544" s="41"/>
      <c r="D544" s="29"/>
      <c r="E544" s="12"/>
      <c r="F544" s="12"/>
      <c r="G544" s="12"/>
      <c r="H544" s="45"/>
    </row>
    <row r="545" spans="1:8" ht="15.75">
      <c r="A545" s="7"/>
      <c r="B545" s="13"/>
      <c r="C545" s="41"/>
      <c r="D545" s="29"/>
      <c r="E545" s="12"/>
      <c r="F545" s="12"/>
      <c r="G545" s="12"/>
      <c r="H545" s="45"/>
    </row>
    <row r="546" spans="1:8" ht="15.75">
      <c r="A546" s="7"/>
      <c r="B546" s="13"/>
      <c r="C546" s="41"/>
      <c r="D546" s="29"/>
      <c r="E546" s="12"/>
      <c r="F546" s="12"/>
      <c r="G546" s="12"/>
      <c r="H546" s="45"/>
    </row>
    <row r="547" spans="1:8" ht="15.75">
      <c r="A547" s="7"/>
      <c r="B547" s="13"/>
      <c r="C547" s="41"/>
      <c r="D547" s="29"/>
      <c r="E547" s="12"/>
      <c r="F547" s="12"/>
      <c r="G547" s="12"/>
      <c r="H547" s="45"/>
    </row>
    <row r="548" spans="1:8" ht="15.75">
      <c r="A548" s="7"/>
      <c r="B548" s="13"/>
      <c r="C548" s="41"/>
      <c r="D548" s="29"/>
      <c r="E548" s="12"/>
      <c r="F548" s="12"/>
      <c r="G548" s="12"/>
      <c r="H548" s="45"/>
    </row>
    <row r="549" spans="1:8" ht="15.75">
      <c r="A549" s="7"/>
      <c r="B549" s="13"/>
      <c r="C549" s="41"/>
      <c r="D549" s="29"/>
      <c r="E549" s="12"/>
      <c r="F549" s="12"/>
      <c r="G549" s="12"/>
      <c r="H549" s="45"/>
    </row>
    <row r="550" spans="1:8" ht="15.75">
      <c r="A550" s="7"/>
      <c r="B550" s="13"/>
      <c r="C550" s="41"/>
      <c r="D550" s="29"/>
      <c r="E550" s="12"/>
      <c r="F550" s="12"/>
      <c r="G550" s="12"/>
      <c r="H550" s="45"/>
    </row>
    <row r="551" spans="1:8" ht="15.75">
      <c r="A551" s="7"/>
      <c r="B551" s="13"/>
      <c r="C551" s="41"/>
      <c r="D551" s="29"/>
      <c r="E551" s="12"/>
      <c r="F551" s="12"/>
      <c r="G551" s="12"/>
      <c r="H551" s="45"/>
    </row>
    <row r="552" spans="1:8" ht="15.75">
      <c r="A552" s="7"/>
      <c r="B552" s="13"/>
      <c r="C552" s="41"/>
      <c r="D552" s="29"/>
      <c r="E552" s="12"/>
      <c r="F552" s="12"/>
      <c r="G552" s="12"/>
      <c r="H552" s="45"/>
    </row>
    <row r="553" spans="1:8" ht="15.75">
      <c r="A553" s="7"/>
      <c r="B553" s="13"/>
      <c r="C553" s="41"/>
      <c r="D553" s="29"/>
      <c r="E553" s="12"/>
      <c r="F553" s="12"/>
      <c r="G553" s="12"/>
      <c r="H553" s="45"/>
    </row>
    <row r="554" spans="1:8" ht="15.75">
      <c r="A554" s="7"/>
      <c r="B554" s="13"/>
      <c r="C554" s="41"/>
      <c r="D554" s="29"/>
      <c r="E554" s="12"/>
      <c r="F554" s="12"/>
      <c r="G554" s="12"/>
      <c r="H554" s="45"/>
    </row>
    <row r="555" spans="1:8" ht="15.75">
      <c r="A555" s="7"/>
      <c r="B555" s="13"/>
      <c r="C555" s="41"/>
      <c r="D555" s="29"/>
      <c r="E555" s="12"/>
      <c r="F555" s="12"/>
      <c r="G555" s="12"/>
      <c r="H555" s="45"/>
    </row>
    <row r="556" spans="1:8" ht="15.75">
      <c r="A556" s="7"/>
      <c r="B556" s="13"/>
      <c r="C556" s="41"/>
      <c r="D556" s="29"/>
      <c r="E556" s="12"/>
      <c r="F556" s="12"/>
      <c r="G556" s="12"/>
      <c r="H556" s="45"/>
    </row>
    <row r="557" spans="1:8" ht="15.75">
      <c r="A557" s="7"/>
      <c r="B557" s="13"/>
      <c r="C557" s="41"/>
      <c r="D557" s="29"/>
      <c r="E557" s="12"/>
      <c r="F557" s="12"/>
      <c r="G557" s="12"/>
      <c r="H557" s="45"/>
    </row>
    <row r="558" spans="1:8" ht="15.75">
      <c r="A558" s="7"/>
      <c r="B558" s="13"/>
      <c r="C558" s="41"/>
      <c r="D558" s="29"/>
      <c r="E558" s="12"/>
      <c r="F558" s="12"/>
      <c r="G558" s="12"/>
      <c r="H558" s="45"/>
    </row>
    <row r="559" spans="1:8" ht="15.75">
      <c r="A559" s="7"/>
      <c r="B559" s="13"/>
      <c r="C559" s="41"/>
      <c r="D559" s="29"/>
      <c r="E559" s="12"/>
      <c r="F559" s="12"/>
      <c r="G559" s="12"/>
      <c r="H559" s="45"/>
    </row>
    <row r="560" spans="1:8" ht="15.75">
      <c r="A560" s="7"/>
      <c r="B560" s="13"/>
      <c r="C560" s="41"/>
      <c r="D560" s="29"/>
      <c r="E560" s="12"/>
      <c r="F560" s="12"/>
      <c r="G560" s="12"/>
      <c r="H560" s="45"/>
    </row>
    <row r="561" spans="1:8" ht="15.75">
      <c r="A561" s="7"/>
      <c r="B561" s="13"/>
      <c r="C561" s="41"/>
      <c r="D561" s="29"/>
      <c r="E561" s="12"/>
      <c r="F561" s="12"/>
      <c r="G561" s="12"/>
      <c r="H561" s="45"/>
    </row>
    <row r="562" spans="1:8" ht="15.75">
      <c r="A562" s="7"/>
      <c r="B562" s="13"/>
      <c r="C562" s="41"/>
      <c r="D562" s="29"/>
      <c r="E562" s="12"/>
      <c r="F562" s="12"/>
      <c r="G562" s="12"/>
      <c r="H562" s="45"/>
    </row>
    <row r="563" spans="1:8" ht="15.75">
      <c r="A563" s="7"/>
      <c r="B563" s="13"/>
      <c r="C563" s="41"/>
      <c r="D563" s="29"/>
      <c r="E563" s="12"/>
      <c r="F563" s="12"/>
      <c r="G563" s="12"/>
      <c r="H563" s="45"/>
    </row>
    <row r="564" spans="1:8" ht="15.75">
      <c r="A564" s="7"/>
      <c r="B564" s="13"/>
      <c r="C564" s="41"/>
      <c r="D564" s="29"/>
      <c r="E564" s="12"/>
      <c r="F564" s="12"/>
      <c r="G564" s="12"/>
      <c r="H564" s="45"/>
    </row>
    <row r="565" spans="1:8" ht="15.75">
      <c r="A565" s="7"/>
      <c r="B565" s="13"/>
      <c r="C565" s="41"/>
      <c r="D565" s="29"/>
      <c r="E565" s="12"/>
      <c r="F565" s="12"/>
      <c r="G565" s="12"/>
      <c r="H565" s="45"/>
    </row>
    <row r="566" spans="1:8" ht="15.75">
      <c r="A566" s="7"/>
      <c r="B566" s="13"/>
      <c r="C566" s="41"/>
      <c r="D566" s="29"/>
      <c r="E566" s="12"/>
      <c r="F566" s="12"/>
      <c r="G566" s="12"/>
      <c r="H566" s="45"/>
    </row>
  </sheetData>
  <sheetProtection/>
  <mergeCells count="94">
    <mergeCell ref="B190:B204"/>
    <mergeCell ref="A190:A204"/>
    <mergeCell ref="L4:L5"/>
    <mergeCell ref="G4:G5"/>
    <mergeCell ref="A38:A41"/>
    <mergeCell ref="A30:A37"/>
    <mergeCell ref="B30:B37"/>
    <mergeCell ref="A18:A29"/>
    <mergeCell ref="J4:J5"/>
    <mergeCell ref="E4:E5"/>
    <mergeCell ref="A165:A171"/>
    <mergeCell ref="B165:B171"/>
    <mergeCell ref="A6:A17"/>
    <mergeCell ref="B6:B17"/>
    <mergeCell ref="A150:A164"/>
    <mergeCell ref="B150:B164"/>
    <mergeCell ref="A81:A88"/>
    <mergeCell ref="B81:B88"/>
    <mergeCell ref="B89:B97"/>
    <mergeCell ref="A98:A105"/>
    <mergeCell ref="A1:L1"/>
    <mergeCell ref="A2:M2"/>
    <mergeCell ref="A4:A5"/>
    <mergeCell ref="B4:B5"/>
    <mergeCell ref="C4:C5"/>
    <mergeCell ref="D4:D5"/>
    <mergeCell ref="M4:M5"/>
    <mergeCell ref="F4:F5"/>
    <mergeCell ref="H4:H5"/>
    <mergeCell ref="K4:K5"/>
    <mergeCell ref="B98:B105"/>
    <mergeCell ref="I4:I5"/>
    <mergeCell ref="A42:A54"/>
    <mergeCell ref="B42:B54"/>
    <mergeCell ref="B38:B41"/>
    <mergeCell ref="A68:A80"/>
    <mergeCell ref="B68:B80"/>
    <mergeCell ref="B18:B29"/>
    <mergeCell ref="A89:A97"/>
    <mergeCell ref="A55:A67"/>
    <mergeCell ref="A106:A114"/>
    <mergeCell ref="B106:B114"/>
    <mergeCell ref="A115:A123"/>
    <mergeCell ref="B115:B123"/>
    <mergeCell ref="A124:A132"/>
    <mergeCell ref="B124:B132"/>
    <mergeCell ref="B55:B67"/>
    <mergeCell ref="A223:A234"/>
    <mergeCell ref="B223:B234"/>
    <mergeCell ref="A133:A141"/>
    <mergeCell ref="B133:B141"/>
    <mergeCell ref="A142:A149"/>
    <mergeCell ref="B142:B149"/>
    <mergeCell ref="A172:A189"/>
    <mergeCell ref="B172:B189"/>
    <mergeCell ref="A205:A222"/>
    <mergeCell ref="B205:B222"/>
    <mergeCell ref="A259:A270"/>
    <mergeCell ref="B259:B270"/>
    <mergeCell ref="A271:A273"/>
    <mergeCell ref="B271:B273"/>
    <mergeCell ref="A235:A247"/>
    <mergeCell ref="B235:B247"/>
    <mergeCell ref="A248:A258"/>
    <mergeCell ref="B248:B258"/>
    <mergeCell ref="A274:A278"/>
    <mergeCell ref="B274:B278"/>
    <mergeCell ref="C316:C319"/>
    <mergeCell ref="A285:A295"/>
    <mergeCell ref="B285:B295"/>
    <mergeCell ref="A296:A313"/>
    <mergeCell ref="B296:B313"/>
    <mergeCell ref="A316:A319"/>
    <mergeCell ref="B316:B319"/>
    <mergeCell ref="A327:A364"/>
    <mergeCell ref="B327:B364"/>
    <mergeCell ref="H325:H326"/>
    <mergeCell ref="I325:I326"/>
    <mergeCell ref="A279:A284"/>
    <mergeCell ref="B279:B284"/>
    <mergeCell ref="A325:A326"/>
    <mergeCell ref="B325:B326"/>
    <mergeCell ref="C325:C326"/>
    <mergeCell ref="D325:D326"/>
    <mergeCell ref="A323:M323"/>
    <mergeCell ref="L325:L326"/>
    <mergeCell ref="M325:M326"/>
    <mergeCell ref="I321:I322"/>
    <mergeCell ref="J321:J322"/>
    <mergeCell ref="E325:E326"/>
    <mergeCell ref="F325:F326"/>
    <mergeCell ref="G325:G326"/>
    <mergeCell ref="J325:J326"/>
    <mergeCell ref="K325:K326"/>
  </mergeCells>
  <printOptions/>
  <pageMargins left="0.15748031496062992" right="0.11811023622047245" top="0.15748031496062992" bottom="0.15748031496062992" header="0.15748031496062992" footer="0.15748031496062992"/>
  <pageSetup fitToHeight="1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Сибгатуллина Ольга Викторовна</cp:lastModifiedBy>
  <cp:lastPrinted>2017-05-11T12:14:27Z</cp:lastPrinted>
  <dcterms:created xsi:type="dcterms:W3CDTF">2011-02-09T07:28:13Z</dcterms:created>
  <dcterms:modified xsi:type="dcterms:W3CDTF">2017-05-11T12:57:07Z</dcterms:modified>
  <cp:category/>
  <cp:version/>
  <cp:contentType/>
  <cp:contentStatus/>
</cp:coreProperties>
</file>