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316" windowWidth="14880" windowHeight="2796" activeTab="0"/>
  </bookViews>
  <sheets>
    <sheet name="на 01.07.2015" sheetId="1" r:id="rId1"/>
  </sheets>
  <definedNames>
    <definedName name="_xlnm._FilterDatabase" localSheetId="0" hidden="1">'на 01.07.2015'!$A$4:$H$474</definedName>
    <definedName name="_xlnm.Print_Titles" localSheetId="0">'на 01.07.2015'!$4:$5</definedName>
  </definedNames>
  <calcPr fullCalcOnLoad="1"/>
</workbook>
</file>

<file path=xl/sharedStrings.xml><?xml version="1.0" encoding="utf-8"?>
<sst xmlns="http://schemas.openxmlformats.org/spreadsheetml/2006/main" count="1116" uniqueCount="256">
  <si>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</si>
  <si>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</si>
  <si>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</si>
  <si>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</si>
  <si>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</si>
  <si>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</si>
  <si>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</si>
  <si>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</si>
  <si>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</si>
  <si>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</si>
  <si>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</si>
  <si>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</si>
  <si>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</si>
  <si>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</si>
  <si>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</si>
  <si>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</si>
  <si>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</si>
  <si>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</si>
  <si>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</si>
  <si>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</si>
  <si>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</si>
  <si>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</si>
  <si>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</si>
  <si>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</si>
  <si>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</si>
  <si>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</si>
  <si>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</si>
  <si>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</si>
  <si>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</si>
  <si>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</si>
  <si>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</si>
  <si>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</si>
  <si>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</si>
  <si>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</si>
  <si>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</si>
  <si>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</si>
  <si>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</si>
  <si>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</si>
  <si>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</si>
  <si>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</si>
  <si>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</si>
  <si>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</si>
  <si>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</si>
  <si>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</si>
  <si>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</si>
  <si>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</si>
  <si>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</si>
  <si>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</si>
  <si>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</si>
  <si>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</si>
  <si>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</si>
  <si>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</si>
  <si>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</si>
  <si>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</si>
  <si>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</si>
  <si>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</si>
  <si>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</si>
  <si>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</si>
  <si>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</si>
  <si>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</si>
  <si>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</si>
  <si>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</si>
  <si>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</si>
  <si>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</si>
  <si>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</si>
  <si>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</si>
  <si>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</si>
  <si>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</si>
  <si>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</si>
  <si>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</si>
  <si>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</si>
  <si>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</si>
  <si>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</si>
  <si>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</si>
  <si>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</si>
  <si>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</si>
  <si>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</si>
  <si>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</si>
  <si>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</si>
  <si>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</si>
  <si>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</si>
  <si>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</si>
  <si>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</si>
  <si>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</si>
  <si>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</si>
  <si>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</si>
  <si>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</si>
  <si>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</si>
  <si>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</si>
  <si>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</si>
  <si>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</si>
  <si>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</si>
  <si>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</si>
  <si>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</si>
  <si>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</si>
  <si>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</si>
  <si>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</si>
  <si>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</si>
  <si>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</si>
  <si>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</si>
  <si>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</si>
  <si>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</si>
  <si>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</si>
  <si>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</si>
  <si>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</si>
  <si>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</si>
  <si>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</si>
  <si>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</si>
  <si>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</si>
  <si>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</si>
  <si>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</si>
  <si>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</si>
  <si>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</si>
  <si>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</si>
  <si>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</si>
  <si>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</si>
  <si>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</si>
  <si>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</si>
  <si>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</si>
  <si>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</si>
  <si>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</si>
  <si>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</si>
  <si>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</si>
  <si>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</si>
  <si>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</si>
  <si>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</si>
  <si>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</si>
  <si>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</si>
  <si>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</si>
  <si>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</si>
  <si>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</si>
  <si>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</si>
  <si>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</si>
  <si>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</si>
  <si>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</si>
  <si>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</si>
  <si>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</si>
  <si>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</si>
  <si>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</si>
  <si>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</si>
  <si>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</si>
  <si>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</si>
  <si>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</si>
  <si>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</si>
  <si>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</si>
  <si>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</si>
  <si>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</si>
  <si>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</si>
  <si>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</si>
  <si>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</si>
  <si>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</si>
  <si>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</si>
  <si>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</si>
  <si>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</si>
  <si>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</si>
  <si>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</si>
  <si>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</si>
  <si>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</si>
  <si>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</si>
  <si>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</si>
  <si>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</si>
  <si>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</si>
  <si>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</si>
  <si>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</si>
  <si>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</si>
  <si>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</si>
  <si>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</si>
  <si>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</si>
  <si>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</si>
  <si>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</si>
  <si>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</si>
  <si>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</si>
  <si>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</si>
  <si>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</si>
  <si>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</si>
  <si>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</si>
  <si>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</si>
  <si>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</si>
  <si>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</si>
  <si>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</si>
  <si>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</si>
  <si>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</si>
  <si>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</si>
  <si>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</si>
  <si>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</si>
  <si>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</si>
  <si>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</si>
  <si>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</si>
  <si>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</si>
  <si>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</si>
  <si>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</si>
  <si>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</si>
  <si>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</si>
  <si>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</si>
  <si>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</si>
  <si>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</si>
  <si>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</si>
  <si>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</si>
  <si>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</si>
  <si>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</si>
  <si>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</si>
  <si>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</si>
  <si>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</si>
  <si>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</si>
  <si>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</si>
  <si>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</si>
  <si>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</si>
  <si>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</si>
  <si>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</si>
  <si>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</si>
  <si>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</si>
  <si>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</si>
  <si>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</si>
  <si>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</si>
  <si>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 xml:space="preserve">Уточненный годовой план на 2015 год 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</si>
  <si>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</si>
  <si>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</si>
  <si>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</si>
  <si>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</si>
  <si>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</si>
  <si>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</si>
  <si>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</si>
  <si>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</si>
  <si>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</si>
  <si>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</si>
  <si>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</si>
  <si>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</si>
  <si>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</si>
  <si>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</si>
  <si>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</si>
  <si>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</si>
  <si>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</si>
  <si>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</si>
  <si>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</si>
  <si>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</si>
  <si>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</si>
  <si>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</si>
  <si>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</si>
  <si>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</si>
  <si>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</si>
  <si>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</si>
  <si>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</si>
  <si>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</si>
  <si>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План января-июня 2015 года</t>
  </si>
  <si>
    <t>Оперативный анализ  поступления доходов за январь - июнь 2015 года</t>
  </si>
  <si>
    <t>ВСЕГО ДОХОДОВ (без учета возврата остатков МБТ)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</si>
  <si>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</si>
  <si>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</si>
  <si>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 xml:space="preserve">Факт на 01.07.2014г.  </t>
  </si>
  <si>
    <t xml:space="preserve">Факт на 01.07.2015г. </t>
  </si>
  <si>
    <t>Откл. факта отч.пер. от плана января-июня 2015 года</t>
  </si>
  <si>
    <t>% исполн. плана января-июня 2015 года</t>
  </si>
  <si>
    <t>% исполн. плана 2015 года</t>
  </si>
  <si>
    <t>Откл. факта 2015г. от факта 2014г.</t>
  </si>
  <si>
    <t>% факта 2015г. к факту 2014г.</t>
  </si>
  <si>
    <t>Оперативный анализ исполнения бюджета города Перми по доходам на 1 июля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</si>
</sst>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3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3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5" fontId="52" fillId="0" borderId="10" xfId="0" applyNumberFormat="1" applyFont="1" applyFill="1" applyBorder="1" applyAlignment="1">
      <alignment horizontal="right"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3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5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62" hidden="1" customWidth="1"/>
    <col min="4" max="4" width="58.00390625" style="54" customWidth="1"/>
    <col min="5" max="5" width="13.875" style="23" customWidth="1"/>
    <col min="6" max="7" width="14.50390625" style="23" customWidth="1"/>
    <col min="8" max="8" width="13.875" style="31" customWidth="1"/>
    <col min="9" max="9" width="12.25390625" style="10" customWidth="1"/>
    <col min="10" max="10" width="10.75390625" style="10" customWidth="1"/>
    <col min="11" max="11" width="10.00390625" style="10" customWidth="1"/>
    <col min="12" max="12" width="11.75390625" style="10" customWidth="1"/>
    <col min="13" max="13" width="9.75390625" style="10" customWidth="1"/>
    <col min="14" max="16384" width="15.25390625" style="10" customWidth="1"/>
  </cols>
  <sheetData>
    <row r="1" spans="1:13" ht="18">
      <c r="A1" s="73" t="s">
        <v>133</v>
      </c>
      <c r="B1" s="73"/>
      <c r="C1" s="74"/>
      <c r="D1" s="73"/>
      <c r="E1" s="73"/>
      <c r="F1" s="73"/>
      <c r="G1" s="73"/>
      <c r="H1" s="73"/>
      <c r="I1" s="73"/>
      <c r="J1" s="73"/>
      <c r="K1" s="73"/>
      <c r="L1" s="73"/>
      <c r="M1" s="75"/>
    </row>
    <row r="2" spans="1:13" ht="28.5" customHeight="1">
      <c r="A2" s="86" t="s">
        <v>255</v>
      </c>
      <c r="B2" s="86"/>
      <c r="C2" s="87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4:13" ht="20.25" customHeight="1">
      <c r="D3" s="48"/>
      <c r="H3" s="38"/>
      <c r="J3" s="15"/>
      <c r="L3" s="15"/>
      <c r="M3" s="15" t="s">
        <v>132</v>
      </c>
    </row>
    <row r="4" spans="1:13" ht="62.25" customHeight="1">
      <c r="A4" s="88" t="s">
        <v>0</v>
      </c>
      <c r="B4" s="76" t="s">
        <v>209</v>
      </c>
      <c r="C4" s="76" t="s">
        <v>1</v>
      </c>
      <c r="D4" s="76" t="s">
        <v>210</v>
      </c>
      <c r="E4" s="80" t="s">
        <v>248</v>
      </c>
      <c r="F4" s="78" t="s">
        <v>214</v>
      </c>
      <c r="G4" s="84" t="s">
        <v>243</v>
      </c>
      <c r="H4" s="84" t="s">
        <v>249</v>
      </c>
      <c r="I4" s="82" t="s">
        <v>250</v>
      </c>
      <c r="J4" s="76" t="s">
        <v>251</v>
      </c>
      <c r="K4" s="76" t="s">
        <v>252</v>
      </c>
      <c r="L4" s="82" t="s">
        <v>253</v>
      </c>
      <c r="M4" s="76" t="s">
        <v>254</v>
      </c>
    </row>
    <row r="5" spans="1:13" ht="36.75" customHeight="1">
      <c r="A5" s="89"/>
      <c r="B5" s="77"/>
      <c r="C5" s="77"/>
      <c r="D5" s="77"/>
      <c r="E5" s="81"/>
      <c r="F5" s="79"/>
      <c r="G5" s="85"/>
      <c r="H5" s="85"/>
      <c r="I5" s="83"/>
      <c r="J5" s="77"/>
      <c r="K5" s="77"/>
      <c r="L5" s="83"/>
      <c r="M5" s="77"/>
    </row>
    <row r="6" spans="1:13" ht="21.75" customHeight="1">
      <c r="A6" s="91" t="s">
        <v>2</v>
      </c>
      <c r="B6" s="91" t="s">
        <v>218</v>
      </c>
      <c r="C6" s="63" t="s">
        <v>3</v>
      </c>
      <c r="D6" s="49" t="s">
        <v>4</v>
      </c>
      <c r="E6" s="11"/>
      <c r="F6" s="25">
        <v>1585.6</v>
      </c>
      <c r="G6" s="25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46.5">
      <c r="A7" s="92"/>
      <c r="B7" s="92"/>
      <c r="C7" s="57" t="s">
        <v>188</v>
      </c>
      <c r="D7" s="27" t="s">
        <v>189</v>
      </c>
      <c r="E7" s="11">
        <v>56495.8</v>
      </c>
      <c r="F7" s="11">
        <v>130287.2</v>
      </c>
      <c r="G7" s="11">
        <v>54486.2</v>
      </c>
      <c r="H7" s="11">
        <v>68877.9</v>
      </c>
      <c r="I7" s="11">
        <f aca="true" t="shared" si="0" ref="I7:I70">H7-G7</f>
        <v>14391.699999999997</v>
      </c>
      <c r="J7" s="11">
        <f aca="true" t="shared" si="1" ref="J7:J69">H7/G7*100</f>
        <v>126.41347717403673</v>
      </c>
      <c r="K7" s="11">
        <f aca="true" t="shared" si="2" ref="K7:K69">H7/F7*100</f>
        <v>52.86620635027845</v>
      </c>
      <c r="L7" s="11">
        <f aca="true" t="shared" si="3" ref="L7:L70">H7-E7</f>
        <v>12382.099999999991</v>
      </c>
      <c r="M7" s="11">
        <f aca="true" t="shared" si="4" ref="M7:M70">H7/E7*100</f>
        <v>121.9168504561401</v>
      </c>
    </row>
    <row r="8" spans="1:13" ht="30.75">
      <c r="A8" s="92"/>
      <c r="B8" s="92"/>
      <c r="C8" s="57" t="s">
        <v>8</v>
      </c>
      <c r="D8" s="26" t="s">
        <v>9</v>
      </c>
      <c r="E8" s="11">
        <v>11876.6</v>
      </c>
      <c r="F8" s="11">
        <v>42310.3</v>
      </c>
      <c r="G8" s="11">
        <v>42310.3</v>
      </c>
      <c r="H8" s="11">
        <v>42544.5</v>
      </c>
      <c r="I8" s="11">
        <f t="shared" si="0"/>
        <v>234.1999999999971</v>
      </c>
      <c r="J8" s="11">
        <f t="shared" si="1"/>
        <v>100.55352951881693</v>
      </c>
      <c r="K8" s="11">
        <f t="shared" si="2"/>
        <v>100.55352951881693</v>
      </c>
      <c r="L8" s="11">
        <f t="shared" si="3"/>
        <v>30667.9</v>
      </c>
      <c r="M8" s="11">
        <f t="shared" si="4"/>
        <v>358.2212080898573</v>
      </c>
    </row>
    <row r="9" spans="1:13" ht="30.75">
      <c r="A9" s="92"/>
      <c r="B9" s="92"/>
      <c r="C9" s="57" t="s">
        <v>10</v>
      </c>
      <c r="D9" s="26" t="s">
        <v>11</v>
      </c>
      <c r="E9" s="11">
        <v>286.9</v>
      </c>
      <c r="F9" s="11">
        <v>557</v>
      </c>
      <c r="G9" s="11">
        <v>278.5</v>
      </c>
      <c r="H9" s="11">
        <v>153.8</v>
      </c>
      <c r="I9" s="11">
        <f t="shared" si="0"/>
        <v>-124.69999999999999</v>
      </c>
      <c r="J9" s="11">
        <f t="shared" si="1"/>
        <v>55.224416517055666</v>
      </c>
      <c r="K9" s="11">
        <f t="shared" si="2"/>
        <v>27.612208258527833</v>
      </c>
      <c r="L9" s="11">
        <f t="shared" si="3"/>
        <v>-133.09999999999997</v>
      </c>
      <c r="M9" s="11">
        <f t="shared" si="4"/>
        <v>53.607528755664</v>
      </c>
    </row>
    <row r="10" spans="1:13" ht="31.5" customHeight="1" hidden="1">
      <c r="A10" s="92"/>
      <c r="B10" s="92"/>
      <c r="C10" s="57" t="s">
        <v>158</v>
      </c>
      <c r="D10" s="27" t="s">
        <v>159</v>
      </c>
      <c r="E10" s="11"/>
      <c r="F10" s="11"/>
      <c r="G10" s="11"/>
      <c r="H10" s="11"/>
      <c r="I10" s="11">
        <f t="shared" si="0"/>
        <v>0</v>
      </c>
      <c r="J10" s="11" t="e">
        <f t="shared" si="1"/>
        <v>#DIV/0!</v>
      </c>
      <c r="K10" s="11" t="e">
        <f t="shared" si="2"/>
        <v>#DIV/0!</v>
      </c>
      <c r="L10" s="11">
        <f t="shared" si="3"/>
        <v>0</v>
      </c>
      <c r="M10" s="11" t="e">
        <f t="shared" si="4"/>
        <v>#DIV/0!</v>
      </c>
    </row>
    <row r="11" spans="1:13" ht="45" customHeight="1">
      <c r="A11" s="92"/>
      <c r="B11" s="92"/>
      <c r="C11" s="57" t="s">
        <v>164</v>
      </c>
      <c r="D11" s="27" t="s">
        <v>165</v>
      </c>
      <c r="E11" s="11">
        <v>1.1</v>
      </c>
      <c r="F11" s="11"/>
      <c r="G11" s="11"/>
      <c r="H11" s="11"/>
      <c r="I11" s="11">
        <f t="shared" si="0"/>
        <v>0</v>
      </c>
      <c r="J11" s="11"/>
      <c r="K11" s="11"/>
      <c r="L11" s="11">
        <f t="shared" si="3"/>
        <v>-1.1</v>
      </c>
      <c r="M11" s="11">
        <f t="shared" si="4"/>
        <v>0</v>
      </c>
    </row>
    <row r="12" spans="1:13" ht="31.5" customHeight="1">
      <c r="A12" s="92"/>
      <c r="B12" s="92"/>
      <c r="C12" s="57" t="s">
        <v>152</v>
      </c>
      <c r="D12" s="27" t="s">
        <v>153</v>
      </c>
      <c r="E12" s="11">
        <v>67.4</v>
      </c>
      <c r="F12" s="11"/>
      <c r="G12" s="11"/>
      <c r="H12" s="11">
        <v>51.6</v>
      </c>
      <c r="I12" s="11">
        <f t="shared" si="0"/>
        <v>51.6</v>
      </c>
      <c r="J12" s="11"/>
      <c r="K12" s="11"/>
      <c r="L12" s="11">
        <f t="shared" si="3"/>
        <v>-15.800000000000004</v>
      </c>
      <c r="M12" s="11">
        <f t="shared" si="4"/>
        <v>76.55786350148368</v>
      </c>
    </row>
    <row r="13" spans="1:13" ht="84" customHeight="1">
      <c r="A13" s="92"/>
      <c r="B13" s="92"/>
      <c r="C13" s="60" t="s">
        <v>150</v>
      </c>
      <c r="D13" s="27" t="s">
        <v>170</v>
      </c>
      <c r="E13" s="11">
        <v>0.2</v>
      </c>
      <c r="F13" s="11"/>
      <c r="G13" s="11"/>
      <c r="H13" s="11"/>
      <c r="I13" s="11">
        <f t="shared" si="0"/>
        <v>0</v>
      </c>
      <c r="J13" s="11"/>
      <c r="K13" s="11"/>
      <c r="L13" s="11">
        <f t="shared" si="3"/>
        <v>-0.2</v>
      </c>
      <c r="M13" s="11">
        <f t="shared" si="4"/>
        <v>0</v>
      </c>
    </row>
    <row r="14" spans="1:13" ht="93">
      <c r="A14" s="92"/>
      <c r="B14" s="92"/>
      <c r="C14" s="60" t="s">
        <v>141</v>
      </c>
      <c r="D14" s="26" t="s">
        <v>142</v>
      </c>
      <c r="E14" s="11">
        <v>243694.3</v>
      </c>
      <c r="F14" s="11">
        <v>489505.9</v>
      </c>
      <c r="G14" s="11">
        <v>126462.1</v>
      </c>
      <c r="H14" s="11">
        <v>84139.4</v>
      </c>
      <c r="I14" s="11">
        <f t="shared" si="0"/>
        <v>-42322.70000000001</v>
      </c>
      <c r="J14" s="11">
        <f t="shared" si="1"/>
        <v>66.53329337406227</v>
      </c>
      <c r="K14" s="11">
        <f t="shared" si="2"/>
        <v>17.188638584335752</v>
      </c>
      <c r="L14" s="11">
        <f t="shared" si="3"/>
        <v>-159554.9</v>
      </c>
      <c r="M14" s="11">
        <f t="shared" si="4"/>
        <v>34.52661797998558</v>
      </c>
    </row>
    <row r="15" spans="1:13" ht="94.5" customHeight="1" hidden="1">
      <c r="A15" s="92"/>
      <c r="B15" s="92"/>
      <c r="C15" s="60" t="s">
        <v>168</v>
      </c>
      <c r="D15" s="28" t="s">
        <v>149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47.25" customHeight="1" hidden="1">
      <c r="A16" s="92"/>
      <c r="B16" s="92"/>
      <c r="C16" s="60" t="s">
        <v>167</v>
      </c>
      <c r="D16" s="26" t="s">
        <v>12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ht="20.25" customHeight="1">
      <c r="A17" s="92"/>
      <c r="B17" s="92"/>
      <c r="C17" s="57" t="s">
        <v>13</v>
      </c>
      <c r="D17" s="26" t="s">
        <v>14</v>
      </c>
      <c r="E17" s="11">
        <f>SUM(E18:E21)</f>
        <v>20</v>
      </c>
      <c r="F17" s="11">
        <f>SUM(F18:F21)</f>
        <v>0</v>
      </c>
      <c r="G17" s="11">
        <f>SUM(G18:G21)</f>
        <v>0</v>
      </c>
      <c r="H17" s="11">
        <f>SUM(H18:H21)</f>
        <v>228.39999999999998</v>
      </c>
      <c r="I17" s="11">
        <f t="shared" si="0"/>
        <v>228.39999999999998</v>
      </c>
      <c r="J17" s="11"/>
      <c r="K17" s="11"/>
      <c r="L17" s="11">
        <f t="shared" si="3"/>
        <v>208.39999999999998</v>
      </c>
      <c r="M17" s="11">
        <f t="shared" si="4"/>
        <v>1141.9999999999998</v>
      </c>
    </row>
    <row r="18" spans="1:13" ht="18.75" customHeight="1" hidden="1">
      <c r="A18" s="92"/>
      <c r="B18" s="92"/>
      <c r="C18" s="60" t="s">
        <v>156</v>
      </c>
      <c r="D18" s="26" t="s">
        <v>157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3"/>
        <v>0</v>
      </c>
      <c r="M18" s="11" t="e">
        <f t="shared" si="4"/>
        <v>#DIV/0!</v>
      </c>
    </row>
    <row r="19" spans="1:13" ht="18.75" customHeight="1" hidden="1">
      <c r="A19" s="92"/>
      <c r="B19" s="92"/>
      <c r="C19" s="57" t="s">
        <v>42</v>
      </c>
      <c r="D19" s="28" t="s">
        <v>43</v>
      </c>
      <c r="E19" s="11"/>
      <c r="F19" s="11"/>
      <c r="G19" s="11"/>
      <c r="H19" s="11">
        <v>51.3</v>
      </c>
      <c r="I19" s="11">
        <f t="shared" si="0"/>
        <v>51.3</v>
      </c>
      <c r="J19" s="11"/>
      <c r="K19" s="11"/>
      <c r="L19" s="11">
        <f t="shared" si="3"/>
        <v>51.3</v>
      </c>
      <c r="M19" s="11" t="e">
        <f t="shared" si="4"/>
        <v>#DIV/0!</v>
      </c>
    </row>
    <row r="20" spans="1:13" ht="18.75" customHeight="1" hidden="1">
      <c r="A20" s="92"/>
      <c r="B20" s="92"/>
      <c r="C20" s="60" t="s">
        <v>194</v>
      </c>
      <c r="D20" s="26" t="s">
        <v>195</v>
      </c>
      <c r="E20" s="11">
        <v>20</v>
      </c>
      <c r="F20" s="11"/>
      <c r="G20" s="11"/>
      <c r="H20" s="11"/>
      <c r="I20" s="11">
        <f t="shared" si="0"/>
        <v>0</v>
      </c>
      <c r="J20" s="11"/>
      <c r="K20" s="11"/>
      <c r="L20" s="11">
        <f t="shared" si="3"/>
        <v>-20</v>
      </c>
      <c r="M20" s="11">
        <f t="shared" si="4"/>
        <v>0</v>
      </c>
    </row>
    <row r="21" spans="1:13" ht="18.75" customHeight="1" hidden="1">
      <c r="A21" s="92"/>
      <c r="B21" s="92"/>
      <c r="C21" s="60" t="s">
        <v>15</v>
      </c>
      <c r="D21" s="26" t="s">
        <v>16</v>
      </c>
      <c r="E21" s="11"/>
      <c r="F21" s="11"/>
      <c r="G21" s="11"/>
      <c r="H21" s="11">
        <v>177.1</v>
      </c>
      <c r="I21" s="11">
        <f t="shared" si="0"/>
        <v>177.1</v>
      </c>
      <c r="J21" s="11"/>
      <c r="K21" s="11"/>
      <c r="L21" s="11">
        <f t="shared" si="3"/>
        <v>177.1</v>
      </c>
      <c r="M21" s="11" t="e">
        <f t="shared" si="4"/>
        <v>#DIV/0!</v>
      </c>
    </row>
    <row r="22" spans="1:13" ht="20.25" customHeight="1">
      <c r="A22" s="92"/>
      <c r="B22" s="92"/>
      <c r="C22" s="57" t="s">
        <v>17</v>
      </c>
      <c r="D22" s="26" t="s">
        <v>18</v>
      </c>
      <c r="E22" s="11">
        <v>-0.1</v>
      </c>
      <c r="F22" s="11"/>
      <c r="G22" s="11"/>
      <c r="H22" s="11">
        <v>-37.2</v>
      </c>
      <c r="I22" s="11">
        <f t="shared" si="0"/>
        <v>-37.2</v>
      </c>
      <c r="J22" s="11"/>
      <c r="K22" s="11"/>
      <c r="L22" s="11">
        <f t="shared" si="3"/>
        <v>-37.1</v>
      </c>
      <c r="M22" s="11">
        <f t="shared" si="4"/>
        <v>37200</v>
      </c>
    </row>
    <row r="23" spans="1:13" ht="20.25" customHeight="1">
      <c r="A23" s="92"/>
      <c r="B23" s="92"/>
      <c r="C23" s="57" t="s">
        <v>19</v>
      </c>
      <c r="D23" s="26" t="s">
        <v>20</v>
      </c>
      <c r="E23" s="11">
        <v>28101.3</v>
      </c>
      <c r="F23" s="11"/>
      <c r="G23" s="11"/>
      <c r="H23" s="11"/>
      <c r="I23" s="11">
        <f t="shared" si="0"/>
        <v>0</v>
      </c>
      <c r="J23" s="11"/>
      <c r="K23" s="11"/>
      <c r="L23" s="11">
        <f t="shared" si="3"/>
        <v>-28101.3</v>
      </c>
      <c r="M23" s="11">
        <f t="shared" si="4"/>
        <v>0</v>
      </c>
    </row>
    <row r="24" spans="1:13" ht="20.25" customHeight="1">
      <c r="A24" s="92"/>
      <c r="B24" s="92"/>
      <c r="C24" s="57" t="s">
        <v>22</v>
      </c>
      <c r="D24" s="26" t="s">
        <v>35</v>
      </c>
      <c r="E24" s="11"/>
      <c r="F24" s="11">
        <v>78862.2</v>
      </c>
      <c r="G24" s="11">
        <v>0</v>
      </c>
      <c r="H24" s="11">
        <v>0</v>
      </c>
      <c r="I24" s="11">
        <f t="shared" si="0"/>
        <v>0</v>
      </c>
      <c r="J24" s="11"/>
      <c r="K24" s="11">
        <f t="shared" si="2"/>
        <v>0</v>
      </c>
      <c r="L24" s="11">
        <f t="shared" si="3"/>
        <v>0</v>
      </c>
      <c r="M24" s="11"/>
    </row>
    <row r="25" spans="1:13" s="2" customFormat="1" ht="15" hidden="1">
      <c r="A25" s="92"/>
      <c r="B25" s="92"/>
      <c r="C25" s="59"/>
      <c r="D25" s="46" t="s">
        <v>27</v>
      </c>
      <c r="E25" s="1">
        <f>SUM(E6:E17,E22:E24)</f>
        <v>340543.5</v>
      </c>
      <c r="F25" s="1">
        <f>SUM(F6:F17,F22:F24)</f>
        <v>743108.2</v>
      </c>
      <c r="G25" s="1">
        <f>SUM(G6:G17,G22:G24)</f>
        <v>223537.1</v>
      </c>
      <c r="H25" s="1">
        <f>SUM(H6:H17,H22:H24)</f>
        <v>195958.4</v>
      </c>
      <c r="I25" s="1">
        <f t="shared" si="0"/>
        <v>-27578.70000000001</v>
      </c>
      <c r="J25" s="1">
        <f t="shared" si="1"/>
        <v>87.66258486846255</v>
      </c>
      <c r="K25" s="1">
        <f t="shared" si="2"/>
        <v>26.3701033039334</v>
      </c>
      <c r="L25" s="1">
        <f t="shared" si="3"/>
        <v>-144585.1</v>
      </c>
      <c r="M25" s="1">
        <f t="shared" si="4"/>
        <v>57.54283960786214</v>
      </c>
    </row>
    <row r="26" spans="1:13" s="2" customFormat="1" ht="15">
      <c r="A26" s="93"/>
      <c r="B26" s="93"/>
      <c r="C26" s="59"/>
      <c r="D26" s="46" t="s">
        <v>44</v>
      </c>
      <c r="E26" s="1">
        <f>E25</f>
        <v>340543.5</v>
      </c>
      <c r="F26" s="1">
        <f>F25</f>
        <v>743108.2</v>
      </c>
      <c r="G26" s="1">
        <f>G25</f>
        <v>223537.1</v>
      </c>
      <c r="H26" s="1">
        <f>H25</f>
        <v>195958.4</v>
      </c>
      <c r="I26" s="1">
        <f t="shared" si="0"/>
        <v>-27578.70000000001</v>
      </c>
      <c r="J26" s="1">
        <f t="shared" si="1"/>
        <v>87.66258486846255</v>
      </c>
      <c r="K26" s="1">
        <f t="shared" si="2"/>
        <v>26.3701033039334</v>
      </c>
      <c r="L26" s="1">
        <f t="shared" si="3"/>
        <v>-144585.1</v>
      </c>
      <c r="M26" s="1">
        <f t="shared" si="4"/>
        <v>57.54283960786214</v>
      </c>
    </row>
    <row r="27" spans="1:13" ht="31.5" customHeight="1" hidden="1">
      <c r="A27" s="91" t="s">
        <v>30</v>
      </c>
      <c r="B27" s="91" t="s">
        <v>219</v>
      </c>
      <c r="C27" s="57" t="s">
        <v>10</v>
      </c>
      <c r="D27" s="26" t="s">
        <v>11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30.75">
      <c r="A28" s="92"/>
      <c r="B28" s="92"/>
      <c r="C28" s="57" t="s">
        <v>152</v>
      </c>
      <c r="D28" s="26" t="s">
        <v>153</v>
      </c>
      <c r="E28" s="11">
        <v>458.9</v>
      </c>
      <c r="F28" s="11"/>
      <c r="G28" s="11"/>
      <c r="H28" s="11">
        <v>138.7</v>
      </c>
      <c r="I28" s="11">
        <f t="shared" si="0"/>
        <v>138.7</v>
      </c>
      <c r="J28" s="11"/>
      <c r="K28" s="11"/>
      <c r="L28" s="11">
        <f t="shared" si="3"/>
        <v>-320.2</v>
      </c>
      <c r="M28" s="11">
        <f t="shared" si="4"/>
        <v>30.22444977119198</v>
      </c>
    </row>
    <row r="29" spans="1:13" ht="15.75" customHeight="1" hidden="1">
      <c r="A29" s="92"/>
      <c r="B29" s="92"/>
      <c r="C29" s="57" t="s">
        <v>13</v>
      </c>
      <c r="D29" s="26" t="s">
        <v>14</v>
      </c>
      <c r="E29" s="11">
        <f>SUM(E30:E32)</f>
        <v>0</v>
      </c>
      <c r="F29" s="11">
        <f>SUM(F30:F32)</f>
        <v>0</v>
      </c>
      <c r="G29" s="11">
        <f>SUM(G30:G32)</f>
        <v>0</v>
      </c>
      <c r="H29" s="11">
        <f>SUM(H30:H32)</f>
        <v>0</v>
      </c>
      <c r="I29" s="11">
        <f t="shared" si="0"/>
        <v>0</v>
      </c>
      <c r="J29" s="11"/>
      <c r="K29" s="11"/>
      <c r="L29" s="11">
        <f t="shared" si="3"/>
        <v>0</v>
      </c>
      <c r="M29" s="11" t="e">
        <f t="shared" si="4"/>
        <v>#DIV/0!</v>
      </c>
    </row>
    <row r="30" spans="1:13" ht="31.5" customHeight="1" hidden="1">
      <c r="A30" s="92"/>
      <c r="B30" s="92"/>
      <c r="C30" s="60" t="s">
        <v>31</v>
      </c>
      <c r="D30" s="26" t="s">
        <v>32</v>
      </c>
      <c r="E30" s="11"/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0</v>
      </c>
      <c r="M30" s="11" t="e">
        <f t="shared" si="4"/>
        <v>#DIV/0!</v>
      </c>
    </row>
    <row r="31" spans="1:13" ht="47.25" customHeight="1" hidden="1">
      <c r="A31" s="92"/>
      <c r="B31" s="92"/>
      <c r="C31" s="60" t="s">
        <v>33</v>
      </c>
      <c r="D31" s="29" t="s">
        <v>34</v>
      </c>
      <c r="E31" s="11"/>
      <c r="F31" s="11"/>
      <c r="G31" s="11"/>
      <c r="H31" s="11"/>
      <c r="I31" s="11">
        <f t="shared" si="0"/>
        <v>0</v>
      </c>
      <c r="J31" s="11"/>
      <c r="K31" s="11"/>
      <c r="L31" s="11">
        <f t="shared" si="3"/>
        <v>0</v>
      </c>
      <c r="M31" s="11" t="e">
        <f t="shared" si="4"/>
        <v>#DIV/0!</v>
      </c>
    </row>
    <row r="32" spans="1:13" ht="47.25" customHeight="1" hidden="1">
      <c r="A32" s="92"/>
      <c r="B32" s="92"/>
      <c r="C32" s="60" t="s">
        <v>15</v>
      </c>
      <c r="D32" s="26" t="s">
        <v>16</v>
      </c>
      <c r="E32" s="11"/>
      <c r="F32" s="11"/>
      <c r="G32" s="11"/>
      <c r="H32" s="11"/>
      <c r="I32" s="11">
        <f t="shared" si="0"/>
        <v>0</v>
      </c>
      <c r="J32" s="11"/>
      <c r="K32" s="11"/>
      <c r="L32" s="11">
        <f t="shared" si="3"/>
        <v>0</v>
      </c>
      <c r="M32" s="11" t="e">
        <f t="shared" si="4"/>
        <v>#DIV/0!</v>
      </c>
    </row>
    <row r="33" spans="1:13" ht="17.25" customHeight="1">
      <c r="A33" s="92"/>
      <c r="B33" s="92"/>
      <c r="C33" s="57" t="s">
        <v>17</v>
      </c>
      <c r="D33" s="26" t="s">
        <v>18</v>
      </c>
      <c r="E33" s="11">
        <v>-9.9</v>
      </c>
      <c r="F33" s="11"/>
      <c r="G33" s="11"/>
      <c r="H33" s="11">
        <v>0</v>
      </c>
      <c r="I33" s="11">
        <f t="shared" si="0"/>
        <v>0</v>
      </c>
      <c r="J33" s="11"/>
      <c r="K33" s="11"/>
      <c r="L33" s="11">
        <f t="shared" si="3"/>
        <v>9.9</v>
      </c>
      <c r="M33" s="11">
        <f t="shared" si="4"/>
        <v>0</v>
      </c>
    </row>
    <row r="34" spans="1:13" ht="15.75" customHeight="1" hidden="1">
      <c r="A34" s="92"/>
      <c r="B34" s="92"/>
      <c r="C34" s="57" t="s">
        <v>19</v>
      </c>
      <c r="D34" s="26" t="s">
        <v>20</v>
      </c>
      <c r="E34" s="11"/>
      <c r="F34" s="11"/>
      <c r="G34" s="11"/>
      <c r="H34" s="11"/>
      <c r="I34" s="11">
        <f t="shared" si="0"/>
        <v>0</v>
      </c>
      <c r="J34" s="11" t="e">
        <f t="shared" si="1"/>
        <v>#DIV/0!</v>
      </c>
      <c r="K34" s="11" t="e">
        <f t="shared" si="2"/>
        <v>#DIV/0!</v>
      </c>
      <c r="L34" s="11">
        <f t="shared" si="3"/>
        <v>0</v>
      </c>
      <c r="M34" s="11" t="e">
        <f t="shared" si="4"/>
        <v>#DIV/0!</v>
      </c>
    </row>
    <row r="35" spans="1:13" ht="46.5">
      <c r="A35" s="92"/>
      <c r="B35" s="92"/>
      <c r="C35" s="57" t="s">
        <v>207</v>
      </c>
      <c r="D35" s="26" t="s">
        <v>208</v>
      </c>
      <c r="E35" s="11">
        <v>267175.5</v>
      </c>
      <c r="F35" s="11">
        <v>144779.4</v>
      </c>
      <c r="G35" s="11">
        <v>66491.3</v>
      </c>
      <c r="H35" s="11">
        <v>66491.3</v>
      </c>
      <c r="I35" s="11">
        <f t="shared" si="0"/>
        <v>0</v>
      </c>
      <c r="J35" s="11">
        <f t="shared" si="1"/>
        <v>100</v>
      </c>
      <c r="K35" s="11">
        <f t="shared" si="2"/>
        <v>45.9259397400459</v>
      </c>
      <c r="L35" s="11">
        <f t="shared" si="3"/>
        <v>-200684.2</v>
      </c>
      <c r="M35" s="11">
        <f t="shared" si="4"/>
        <v>24.886750469260843</v>
      </c>
    </row>
    <row r="36" spans="1:13" ht="30" customHeight="1" hidden="1">
      <c r="A36" s="92"/>
      <c r="B36" s="92"/>
      <c r="C36" s="57" t="s">
        <v>22</v>
      </c>
      <c r="D36" s="26" t="s">
        <v>35</v>
      </c>
      <c r="E36" s="11"/>
      <c r="F36" s="11"/>
      <c r="G36" s="11"/>
      <c r="H36" s="11"/>
      <c r="I36" s="11">
        <f t="shared" si="0"/>
        <v>0</v>
      </c>
      <c r="J36" s="11" t="e">
        <f t="shared" si="1"/>
        <v>#DIV/0!</v>
      </c>
      <c r="K36" s="11" t="e">
        <f t="shared" si="2"/>
        <v>#DIV/0!</v>
      </c>
      <c r="L36" s="11">
        <f t="shared" si="3"/>
        <v>0</v>
      </c>
      <c r="M36" s="11" t="e">
        <f t="shared" si="4"/>
        <v>#DIV/0!</v>
      </c>
    </row>
    <row r="37" spans="1:13" ht="30" customHeight="1" hidden="1">
      <c r="A37" s="92"/>
      <c r="B37" s="92"/>
      <c r="C37" s="57" t="s">
        <v>36</v>
      </c>
      <c r="D37" s="26" t="s">
        <v>37</v>
      </c>
      <c r="E37" s="11"/>
      <c r="F37" s="11"/>
      <c r="G37" s="11"/>
      <c r="H37" s="11"/>
      <c r="I37" s="11">
        <f t="shared" si="0"/>
        <v>0</v>
      </c>
      <c r="J37" s="11" t="e">
        <f t="shared" si="1"/>
        <v>#DIV/0!</v>
      </c>
      <c r="K37" s="11" t="e">
        <f t="shared" si="2"/>
        <v>#DIV/0!</v>
      </c>
      <c r="L37" s="11">
        <f t="shared" si="3"/>
        <v>0</v>
      </c>
      <c r="M37" s="11" t="e">
        <f t="shared" si="4"/>
        <v>#DIV/0!</v>
      </c>
    </row>
    <row r="38" spans="1:13" s="2" customFormat="1" ht="18" customHeight="1">
      <c r="A38" s="92"/>
      <c r="B38" s="92"/>
      <c r="C38" s="61"/>
      <c r="D38" s="46" t="s">
        <v>27</v>
      </c>
      <c r="E38" s="1">
        <f>SUM(E27:E29,E33:E37)</f>
        <v>267624.5</v>
      </c>
      <c r="F38" s="1">
        <f>SUM(F27:F29,F33:F37)</f>
        <v>144779.4</v>
      </c>
      <c r="G38" s="1">
        <f>SUM(G27:G29,G33:G37)</f>
        <v>66491.3</v>
      </c>
      <c r="H38" s="1">
        <f>SUM(H27:H29,H33:H37)</f>
        <v>66630</v>
      </c>
      <c r="I38" s="1">
        <f t="shared" si="0"/>
        <v>138.6999999999971</v>
      </c>
      <c r="J38" s="1">
        <f t="shared" si="1"/>
        <v>100.20859871893013</v>
      </c>
      <c r="K38" s="1">
        <f t="shared" si="2"/>
        <v>46.02174066200026</v>
      </c>
      <c r="L38" s="1">
        <f t="shared" si="3"/>
        <v>-200994.5</v>
      </c>
      <c r="M38" s="1">
        <f t="shared" si="4"/>
        <v>24.89682372129607</v>
      </c>
    </row>
    <row r="39" spans="1:13" ht="108.75">
      <c r="A39" s="92"/>
      <c r="B39" s="92"/>
      <c r="C39" s="58" t="s">
        <v>38</v>
      </c>
      <c r="D39" s="27" t="s">
        <v>39</v>
      </c>
      <c r="E39" s="11">
        <v>258</v>
      </c>
      <c r="F39" s="11">
        <v>683</v>
      </c>
      <c r="G39" s="11">
        <v>290</v>
      </c>
      <c r="H39" s="11">
        <v>359.1</v>
      </c>
      <c r="I39" s="11">
        <f t="shared" si="0"/>
        <v>69.10000000000002</v>
      </c>
      <c r="J39" s="11">
        <f t="shared" si="1"/>
        <v>123.82758620689656</v>
      </c>
      <c r="K39" s="11">
        <f t="shared" si="2"/>
        <v>52.57686676427525</v>
      </c>
      <c r="L39" s="11">
        <f t="shared" si="3"/>
        <v>101.10000000000002</v>
      </c>
      <c r="M39" s="11">
        <f t="shared" si="4"/>
        <v>139.18604651162792</v>
      </c>
    </row>
    <row r="40" spans="1:13" ht="30" customHeight="1" hidden="1">
      <c r="A40" s="92"/>
      <c r="B40" s="92"/>
      <c r="C40" s="57" t="s">
        <v>40</v>
      </c>
      <c r="D40" s="26" t="s">
        <v>41</v>
      </c>
      <c r="E40" s="16"/>
      <c r="F40" s="3"/>
      <c r="G40" s="3"/>
      <c r="H40" s="16"/>
      <c r="I40" s="16">
        <f t="shared" si="0"/>
        <v>0</v>
      </c>
      <c r="J40" s="16" t="e">
        <f t="shared" si="1"/>
        <v>#DIV/0!</v>
      </c>
      <c r="K40" s="16" t="e">
        <f t="shared" si="2"/>
        <v>#DIV/0!</v>
      </c>
      <c r="L40" s="16">
        <f t="shared" si="3"/>
        <v>0</v>
      </c>
      <c r="M40" s="16" t="e">
        <f t="shared" si="4"/>
        <v>#DIV/0!</v>
      </c>
    </row>
    <row r="41" spans="1:13" ht="18.75" customHeight="1">
      <c r="A41" s="92"/>
      <c r="B41" s="92"/>
      <c r="C41" s="57" t="s">
        <v>13</v>
      </c>
      <c r="D41" s="26" t="s">
        <v>14</v>
      </c>
      <c r="E41" s="11">
        <f>SUM(E42:E45)</f>
        <v>16785.5</v>
      </c>
      <c r="F41" s="11">
        <f>SUM(F42:F45)</f>
        <v>34364.1</v>
      </c>
      <c r="G41" s="11">
        <f>SUM(G42:G45)</f>
        <v>16499.8</v>
      </c>
      <c r="H41" s="11">
        <f>SUM(H42:H45)</f>
        <v>13898.500000000002</v>
      </c>
      <c r="I41" s="11">
        <f t="shared" si="0"/>
        <v>-2601.2999999999975</v>
      </c>
      <c r="J41" s="11">
        <f t="shared" si="1"/>
        <v>84.2343543558104</v>
      </c>
      <c r="K41" s="11">
        <f t="shared" si="2"/>
        <v>40.44482468622779</v>
      </c>
      <c r="L41" s="11">
        <f t="shared" si="3"/>
        <v>-2886.999999999998</v>
      </c>
      <c r="M41" s="11">
        <f t="shared" si="4"/>
        <v>82.80063149742338</v>
      </c>
    </row>
    <row r="42" spans="1:13" ht="63" customHeight="1" hidden="1">
      <c r="A42" s="92"/>
      <c r="B42" s="92"/>
      <c r="C42" s="57" t="s">
        <v>42</v>
      </c>
      <c r="D42" s="28" t="s">
        <v>43</v>
      </c>
      <c r="E42" s="11">
        <v>120</v>
      </c>
      <c r="F42" s="11">
        <v>327.1</v>
      </c>
      <c r="G42" s="11">
        <v>192</v>
      </c>
      <c r="H42" s="11">
        <v>41</v>
      </c>
      <c r="I42" s="11">
        <f t="shared" si="0"/>
        <v>-151</v>
      </c>
      <c r="J42" s="11">
        <f t="shared" si="1"/>
        <v>21.354166666666664</v>
      </c>
      <c r="K42" s="11">
        <f t="shared" si="2"/>
        <v>12.5343931519413</v>
      </c>
      <c r="L42" s="11">
        <f t="shared" si="3"/>
        <v>-79</v>
      </c>
      <c r="M42" s="11">
        <f t="shared" si="4"/>
        <v>34.166666666666664</v>
      </c>
    </row>
    <row r="43" spans="1:13" ht="47.25" customHeight="1" hidden="1">
      <c r="A43" s="92"/>
      <c r="B43" s="92"/>
      <c r="C43" s="57" t="s">
        <v>154</v>
      </c>
      <c r="D43" s="28" t="s">
        <v>155</v>
      </c>
      <c r="E43" s="11"/>
      <c r="F43" s="11">
        <v>545</v>
      </c>
      <c r="G43" s="11">
        <v>272.4</v>
      </c>
      <c r="H43" s="11">
        <v>322.1</v>
      </c>
      <c r="I43" s="11">
        <f t="shared" si="0"/>
        <v>49.700000000000045</v>
      </c>
      <c r="J43" s="11">
        <f t="shared" si="1"/>
        <v>118.2452276064611</v>
      </c>
      <c r="K43" s="11">
        <f t="shared" si="2"/>
        <v>59.10091743119267</v>
      </c>
      <c r="L43" s="11">
        <f t="shared" si="3"/>
        <v>322.1</v>
      </c>
      <c r="M43" s="11" t="e">
        <f t="shared" si="4"/>
        <v>#DIV/0!</v>
      </c>
    </row>
    <row r="44" spans="1:13" ht="78.75" customHeight="1" hidden="1">
      <c r="A44" s="92"/>
      <c r="B44" s="92"/>
      <c r="C44" s="57" t="s">
        <v>147</v>
      </c>
      <c r="D44" s="28" t="s">
        <v>148</v>
      </c>
      <c r="E44" s="11">
        <v>16587.4</v>
      </c>
      <c r="F44" s="11">
        <v>31089</v>
      </c>
      <c r="G44" s="11">
        <v>13905.2</v>
      </c>
      <c r="H44" s="11">
        <v>12911.7</v>
      </c>
      <c r="I44" s="11">
        <f t="shared" si="0"/>
        <v>-993.5</v>
      </c>
      <c r="J44" s="11">
        <f t="shared" si="1"/>
        <v>92.85519086384949</v>
      </c>
      <c r="K44" s="11">
        <f t="shared" si="2"/>
        <v>41.53140982341021</v>
      </c>
      <c r="L44" s="11">
        <f t="shared" si="3"/>
        <v>-3675.7000000000007</v>
      </c>
      <c r="M44" s="11">
        <f t="shared" si="4"/>
        <v>77.8404089851333</v>
      </c>
    </row>
    <row r="45" spans="1:13" ht="47.25" customHeight="1" hidden="1">
      <c r="A45" s="92"/>
      <c r="B45" s="92"/>
      <c r="C45" s="60" t="s">
        <v>15</v>
      </c>
      <c r="D45" s="26" t="s">
        <v>16</v>
      </c>
      <c r="E45" s="11">
        <v>78.1</v>
      </c>
      <c r="F45" s="11">
        <v>2403</v>
      </c>
      <c r="G45" s="11">
        <v>2130.2</v>
      </c>
      <c r="H45" s="11">
        <v>623.7</v>
      </c>
      <c r="I45" s="11">
        <f t="shared" si="0"/>
        <v>-1506.4999999999998</v>
      </c>
      <c r="J45" s="11">
        <f t="shared" si="1"/>
        <v>29.278940944512254</v>
      </c>
      <c r="K45" s="11">
        <f t="shared" si="2"/>
        <v>25.955056179775283</v>
      </c>
      <c r="L45" s="11">
        <f t="shared" si="3"/>
        <v>545.6</v>
      </c>
      <c r="M45" s="11">
        <f t="shared" si="4"/>
        <v>798.5915492957748</v>
      </c>
    </row>
    <row r="46" spans="1:13" s="2" customFormat="1" ht="18" customHeight="1">
      <c r="A46" s="92"/>
      <c r="B46" s="92"/>
      <c r="C46" s="61"/>
      <c r="D46" s="46" t="s">
        <v>28</v>
      </c>
      <c r="E46" s="3">
        <f>SUM(E39:E41)</f>
        <v>17043.5</v>
      </c>
      <c r="F46" s="3">
        <f>SUM(F39:F41)</f>
        <v>35047.1</v>
      </c>
      <c r="G46" s="3">
        <f>SUM(G39:G41)</f>
        <v>16789.8</v>
      </c>
      <c r="H46" s="3">
        <f>SUM(H39:H41)</f>
        <v>14257.600000000002</v>
      </c>
      <c r="I46" s="3">
        <f t="shared" si="0"/>
        <v>-2532.199999999997</v>
      </c>
      <c r="J46" s="3">
        <f t="shared" si="1"/>
        <v>84.91822415990663</v>
      </c>
      <c r="K46" s="3">
        <f t="shared" si="2"/>
        <v>40.68125465445073</v>
      </c>
      <c r="L46" s="3">
        <f t="shared" si="3"/>
        <v>-2785.899999999998</v>
      </c>
      <c r="M46" s="3">
        <f t="shared" si="4"/>
        <v>83.65417901252678</v>
      </c>
    </row>
    <row r="47" spans="1:13" s="2" customFormat="1" ht="18" customHeight="1">
      <c r="A47" s="93"/>
      <c r="B47" s="93"/>
      <c r="C47" s="61"/>
      <c r="D47" s="46" t="s">
        <v>44</v>
      </c>
      <c r="E47" s="1">
        <f>E38+E46</f>
        <v>284668</v>
      </c>
      <c r="F47" s="1">
        <f>F38+F46</f>
        <v>179826.5</v>
      </c>
      <c r="G47" s="1">
        <f>G38+G46</f>
        <v>83281.1</v>
      </c>
      <c r="H47" s="1">
        <f>H38+H46</f>
        <v>80887.6</v>
      </c>
      <c r="I47" s="1">
        <f t="shared" si="0"/>
        <v>-2393.5</v>
      </c>
      <c r="J47" s="1">
        <f t="shared" si="1"/>
        <v>97.12599857590737</v>
      </c>
      <c r="K47" s="1">
        <f t="shared" si="2"/>
        <v>44.98091215699577</v>
      </c>
      <c r="L47" s="1">
        <f t="shared" si="3"/>
        <v>-203780.4</v>
      </c>
      <c r="M47" s="1">
        <f t="shared" si="4"/>
        <v>28.414714685177124</v>
      </c>
    </row>
    <row r="48" spans="1:13" ht="31.5" customHeight="1">
      <c r="A48" s="91" t="s">
        <v>140</v>
      </c>
      <c r="B48" s="91" t="s">
        <v>220</v>
      </c>
      <c r="C48" s="57" t="s">
        <v>158</v>
      </c>
      <c r="D48" s="27" t="s">
        <v>159</v>
      </c>
      <c r="E48" s="16">
        <v>253.8</v>
      </c>
      <c r="F48" s="16">
        <v>250</v>
      </c>
      <c r="G48" s="16">
        <v>110</v>
      </c>
      <c r="H48" s="16">
        <v>648.9</v>
      </c>
      <c r="I48" s="16">
        <f t="shared" si="0"/>
        <v>538.9</v>
      </c>
      <c r="J48" s="16">
        <f t="shared" si="1"/>
        <v>589.9090909090909</v>
      </c>
      <c r="K48" s="16">
        <f t="shared" si="2"/>
        <v>259.56</v>
      </c>
      <c r="L48" s="16">
        <f t="shared" si="3"/>
        <v>395.09999999999997</v>
      </c>
      <c r="M48" s="16">
        <f t="shared" si="4"/>
        <v>255.6737588652482</v>
      </c>
    </row>
    <row r="49" spans="1:13" ht="30.75">
      <c r="A49" s="92"/>
      <c r="B49" s="92"/>
      <c r="C49" s="57" t="s">
        <v>152</v>
      </c>
      <c r="D49" s="26" t="s">
        <v>153</v>
      </c>
      <c r="E49" s="16">
        <v>1332.3</v>
      </c>
      <c r="F49" s="16"/>
      <c r="G49" s="16"/>
      <c r="H49" s="16">
        <v>43.5</v>
      </c>
      <c r="I49" s="16">
        <f t="shared" si="0"/>
        <v>43.5</v>
      </c>
      <c r="J49" s="16"/>
      <c r="K49" s="16"/>
      <c r="L49" s="16">
        <f t="shared" si="3"/>
        <v>-1288.8</v>
      </c>
      <c r="M49" s="16">
        <f t="shared" si="4"/>
        <v>3.265030398558883</v>
      </c>
    </row>
    <row r="50" spans="1:13" ht="15">
      <c r="A50" s="92"/>
      <c r="B50" s="92"/>
      <c r="C50" s="57" t="s">
        <v>13</v>
      </c>
      <c r="D50" s="26" t="s">
        <v>14</v>
      </c>
      <c r="E50" s="11">
        <f>E51</f>
        <v>149</v>
      </c>
      <c r="F50" s="11">
        <f>F51</f>
        <v>0</v>
      </c>
      <c r="G50" s="11">
        <f>G51</f>
        <v>0</v>
      </c>
      <c r="H50" s="11">
        <f>H51</f>
        <v>144.9</v>
      </c>
      <c r="I50" s="11">
        <f t="shared" si="0"/>
        <v>144.9</v>
      </c>
      <c r="J50" s="11"/>
      <c r="K50" s="11"/>
      <c r="L50" s="11">
        <f t="shared" si="3"/>
        <v>-4.099999999999994</v>
      </c>
      <c r="M50" s="11">
        <f t="shared" si="4"/>
        <v>97.24832214765101</v>
      </c>
    </row>
    <row r="51" spans="1:13" ht="47.25" customHeight="1" hidden="1">
      <c r="A51" s="92"/>
      <c r="B51" s="92"/>
      <c r="C51" s="60" t="s">
        <v>15</v>
      </c>
      <c r="D51" s="26" t="s">
        <v>16</v>
      </c>
      <c r="E51" s="11">
        <v>149</v>
      </c>
      <c r="F51" s="11"/>
      <c r="G51" s="11"/>
      <c r="H51" s="11">
        <v>144.9</v>
      </c>
      <c r="I51" s="11">
        <f t="shared" si="0"/>
        <v>144.9</v>
      </c>
      <c r="J51" s="11" t="e">
        <f t="shared" si="1"/>
        <v>#DIV/0!</v>
      </c>
      <c r="K51" s="11" t="e">
        <f t="shared" si="2"/>
        <v>#DIV/0!</v>
      </c>
      <c r="L51" s="11">
        <f t="shared" si="3"/>
        <v>-4.099999999999994</v>
      </c>
      <c r="M51" s="11">
        <f t="shared" si="4"/>
        <v>97.24832214765101</v>
      </c>
    </row>
    <row r="52" spans="1:13" ht="15.75" customHeight="1" hidden="1">
      <c r="A52" s="92"/>
      <c r="B52" s="92"/>
      <c r="C52" s="57" t="s">
        <v>17</v>
      </c>
      <c r="D52" s="26" t="s">
        <v>18</v>
      </c>
      <c r="E52" s="16"/>
      <c r="F52" s="16"/>
      <c r="G52" s="16"/>
      <c r="H52" s="16"/>
      <c r="I52" s="16">
        <f t="shared" si="0"/>
        <v>0</v>
      </c>
      <c r="J52" s="16" t="e">
        <f t="shared" si="1"/>
        <v>#DIV/0!</v>
      </c>
      <c r="K52" s="16" t="e">
        <f t="shared" si="2"/>
        <v>#DIV/0!</v>
      </c>
      <c r="L52" s="16">
        <f t="shared" si="3"/>
        <v>0</v>
      </c>
      <c r="M52" s="16" t="e">
        <f t="shared" si="4"/>
        <v>#DIV/0!</v>
      </c>
    </row>
    <row r="53" spans="1:13" ht="15.75" customHeight="1" hidden="1">
      <c r="A53" s="92"/>
      <c r="B53" s="92"/>
      <c r="C53" s="57" t="s">
        <v>36</v>
      </c>
      <c r="D53" s="26" t="s">
        <v>37</v>
      </c>
      <c r="E53" s="16"/>
      <c r="F53" s="16"/>
      <c r="G53" s="16"/>
      <c r="H53" s="16"/>
      <c r="I53" s="16">
        <f t="shared" si="0"/>
        <v>0</v>
      </c>
      <c r="J53" s="16" t="e">
        <f t="shared" si="1"/>
        <v>#DIV/0!</v>
      </c>
      <c r="K53" s="16" t="e">
        <f t="shared" si="2"/>
        <v>#DIV/0!</v>
      </c>
      <c r="L53" s="16">
        <f t="shared" si="3"/>
        <v>0</v>
      </c>
      <c r="M53" s="16" t="e">
        <f t="shared" si="4"/>
        <v>#DIV/0!</v>
      </c>
    </row>
    <row r="54" spans="1:13" ht="15.75" customHeight="1" hidden="1">
      <c r="A54" s="92"/>
      <c r="B54" s="92"/>
      <c r="C54" s="57" t="s">
        <v>45</v>
      </c>
      <c r="D54" s="26" t="s">
        <v>46</v>
      </c>
      <c r="E54" s="11"/>
      <c r="F54" s="16"/>
      <c r="G54" s="16"/>
      <c r="H54" s="11"/>
      <c r="I54" s="11">
        <f t="shared" si="0"/>
        <v>0</v>
      </c>
      <c r="J54" s="11" t="e">
        <f t="shared" si="1"/>
        <v>#DIV/0!</v>
      </c>
      <c r="K54" s="11" t="e">
        <f t="shared" si="2"/>
        <v>#DIV/0!</v>
      </c>
      <c r="L54" s="11">
        <f t="shared" si="3"/>
        <v>0</v>
      </c>
      <c r="M54" s="11" t="e">
        <f t="shared" si="4"/>
        <v>#DIV/0!</v>
      </c>
    </row>
    <row r="55" spans="1:13" ht="30.75">
      <c r="A55" s="92"/>
      <c r="B55" s="92"/>
      <c r="C55" s="57" t="s">
        <v>144</v>
      </c>
      <c r="D55" s="26" t="s">
        <v>145</v>
      </c>
      <c r="E55" s="11">
        <v>992.9</v>
      </c>
      <c r="F55" s="16"/>
      <c r="G55" s="16"/>
      <c r="H55" s="11"/>
      <c r="I55" s="11">
        <f t="shared" si="0"/>
        <v>0</v>
      </c>
      <c r="J55" s="11"/>
      <c r="K55" s="11"/>
      <c r="L55" s="11">
        <f t="shared" si="3"/>
        <v>-992.9</v>
      </c>
      <c r="M55" s="11">
        <f t="shared" si="4"/>
        <v>0</v>
      </c>
    </row>
    <row r="56" spans="1:13" ht="31.5" customHeight="1" hidden="1">
      <c r="A56" s="92"/>
      <c r="B56" s="92"/>
      <c r="C56" s="57" t="s">
        <v>143</v>
      </c>
      <c r="D56" s="26" t="s">
        <v>146</v>
      </c>
      <c r="E56" s="11"/>
      <c r="F56" s="16"/>
      <c r="G56" s="16"/>
      <c r="H56" s="11"/>
      <c r="I56" s="11">
        <f t="shared" si="0"/>
        <v>0</v>
      </c>
      <c r="J56" s="11" t="e">
        <f t="shared" si="1"/>
        <v>#DIV/0!</v>
      </c>
      <c r="K56" s="11" t="e">
        <f t="shared" si="2"/>
        <v>#DIV/0!</v>
      </c>
      <c r="L56" s="11">
        <f t="shared" si="3"/>
        <v>0</v>
      </c>
      <c r="M56" s="11" t="e">
        <f t="shared" si="4"/>
        <v>#DIV/0!</v>
      </c>
    </row>
    <row r="57" spans="1:13" ht="15.75" customHeight="1" hidden="1">
      <c r="A57" s="92"/>
      <c r="B57" s="92"/>
      <c r="C57" s="57" t="s">
        <v>26</v>
      </c>
      <c r="D57" s="26" t="s">
        <v>21</v>
      </c>
      <c r="E57" s="11"/>
      <c r="F57" s="16"/>
      <c r="G57" s="16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">
      <c r="A58" s="92"/>
      <c r="B58" s="92"/>
      <c r="C58" s="59"/>
      <c r="D58" s="46" t="s">
        <v>27</v>
      </c>
      <c r="E58" s="1">
        <f>SUM(E48:E50,E52:E57)</f>
        <v>2728</v>
      </c>
      <c r="F58" s="1">
        <f>SUM(F48:F50,F52:F57)</f>
        <v>250</v>
      </c>
      <c r="G58" s="1">
        <f>SUM(G48:G50,G52:G57)</f>
        <v>110</v>
      </c>
      <c r="H58" s="1">
        <f>SUM(H48:H50,H52:H57)</f>
        <v>837.3</v>
      </c>
      <c r="I58" s="1">
        <f t="shared" si="0"/>
        <v>727.3</v>
      </c>
      <c r="J58" s="1">
        <f t="shared" si="1"/>
        <v>761.1818181818181</v>
      </c>
      <c r="K58" s="1">
        <f t="shared" si="2"/>
        <v>334.91999999999996</v>
      </c>
      <c r="L58" s="1">
        <f t="shared" si="3"/>
        <v>-1890.7</v>
      </c>
      <c r="M58" s="1">
        <f t="shared" si="4"/>
        <v>30.692815249266857</v>
      </c>
    </row>
    <row r="59" spans="1:13" ht="15">
      <c r="A59" s="92"/>
      <c r="B59" s="92"/>
      <c r="C59" s="57" t="s">
        <v>13</v>
      </c>
      <c r="D59" s="26" t="s">
        <v>14</v>
      </c>
      <c r="E59" s="11">
        <f>E60</f>
        <v>10656.2</v>
      </c>
      <c r="F59" s="11">
        <f>F60</f>
        <v>10000</v>
      </c>
      <c r="G59" s="11">
        <f>G60</f>
        <v>4500</v>
      </c>
      <c r="H59" s="11">
        <f>H60</f>
        <v>3442.6</v>
      </c>
      <c r="I59" s="11">
        <f t="shared" si="0"/>
        <v>-1057.4</v>
      </c>
      <c r="J59" s="11">
        <f t="shared" si="1"/>
        <v>76.50222222222222</v>
      </c>
      <c r="K59" s="11">
        <f t="shared" si="2"/>
        <v>34.426</v>
      </c>
      <c r="L59" s="11">
        <f t="shared" si="3"/>
        <v>-7213.6</v>
      </c>
      <c r="M59" s="11">
        <f t="shared" si="4"/>
        <v>32.30607533642386</v>
      </c>
    </row>
    <row r="60" spans="1:13" ht="47.25" customHeight="1" hidden="1">
      <c r="A60" s="92"/>
      <c r="B60" s="92"/>
      <c r="C60" s="60" t="s">
        <v>15</v>
      </c>
      <c r="D60" s="26" t="s">
        <v>16</v>
      </c>
      <c r="E60" s="11">
        <v>10656.2</v>
      </c>
      <c r="F60" s="11">
        <v>10000</v>
      </c>
      <c r="G60" s="11">
        <v>4500</v>
      </c>
      <c r="H60" s="11">
        <v>3442.6</v>
      </c>
      <c r="I60" s="11">
        <f t="shared" si="0"/>
        <v>-1057.4</v>
      </c>
      <c r="J60" s="11">
        <f t="shared" si="1"/>
        <v>76.50222222222222</v>
      </c>
      <c r="K60" s="11">
        <f t="shared" si="2"/>
        <v>34.426</v>
      </c>
      <c r="L60" s="11">
        <f t="shared" si="3"/>
        <v>-7213.6</v>
      </c>
      <c r="M60" s="11">
        <f t="shared" si="4"/>
        <v>32.30607533642386</v>
      </c>
    </row>
    <row r="61" spans="1:13" s="2" customFormat="1" ht="15">
      <c r="A61" s="92"/>
      <c r="B61" s="92"/>
      <c r="C61" s="59"/>
      <c r="D61" s="46" t="s">
        <v>28</v>
      </c>
      <c r="E61" s="1">
        <f>SUM(E59)</f>
        <v>10656.2</v>
      </c>
      <c r="F61" s="1">
        <f>SUM(F59)</f>
        <v>10000</v>
      </c>
      <c r="G61" s="1">
        <f>SUM(G59)</f>
        <v>4500</v>
      </c>
      <c r="H61" s="1">
        <f>SUM(H59)</f>
        <v>3442.6</v>
      </c>
      <c r="I61" s="1">
        <f t="shared" si="0"/>
        <v>-1057.4</v>
      </c>
      <c r="J61" s="1">
        <f t="shared" si="1"/>
        <v>76.50222222222222</v>
      </c>
      <c r="K61" s="1">
        <f t="shared" si="2"/>
        <v>34.426</v>
      </c>
      <c r="L61" s="1">
        <f t="shared" si="3"/>
        <v>-7213.6</v>
      </c>
      <c r="M61" s="1">
        <f t="shared" si="4"/>
        <v>32.30607533642386</v>
      </c>
    </row>
    <row r="62" spans="1:13" s="2" customFormat="1" ht="30.75" hidden="1">
      <c r="A62" s="92"/>
      <c r="B62" s="92"/>
      <c r="C62" s="59"/>
      <c r="D62" s="46" t="s">
        <v>29</v>
      </c>
      <c r="E62" s="1">
        <f>E63-E57</f>
        <v>13384.2</v>
      </c>
      <c r="F62" s="1">
        <f>F63-F57</f>
        <v>10250</v>
      </c>
      <c r="G62" s="1">
        <f>G63-G57</f>
        <v>4610</v>
      </c>
      <c r="H62" s="1">
        <f>H63-H57</f>
        <v>4279.9</v>
      </c>
      <c r="I62" s="1">
        <f t="shared" si="0"/>
        <v>-330.10000000000036</v>
      </c>
      <c r="J62" s="1">
        <f t="shared" si="1"/>
        <v>92.83947939262472</v>
      </c>
      <c r="K62" s="1">
        <f t="shared" si="2"/>
        <v>41.75512195121951</v>
      </c>
      <c r="L62" s="1">
        <f t="shared" si="3"/>
        <v>-9104.300000000001</v>
      </c>
      <c r="M62" s="1">
        <f t="shared" si="4"/>
        <v>31.977256765439844</v>
      </c>
    </row>
    <row r="63" spans="1:13" s="2" customFormat="1" ht="15">
      <c r="A63" s="93"/>
      <c r="B63" s="93"/>
      <c r="C63" s="59"/>
      <c r="D63" s="46" t="s">
        <v>44</v>
      </c>
      <c r="E63" s="1">
        <f>E58+E61</f>
        <v>13384.2</v>
      </c>
      <c r="F63" s="1">
        <f>F58+F61</f>
        <v>10250</v>
      </c>
      <c r="G63" s="1">
        <f>G58+G61</f>
        <v>4610</v>
      </c>
      <c r="H63" s="1">
        <f>H58+H61</f>
        <v>4279.9</v>
      </c>
      <c r="I63" s="1">
        <f t="shared" si="0"/>
        <v>-330.10000000000036</v>
      </c>
      <c r="J63" s="1">
        <f t="shared" si="1"/>
        <v>92.83947939262472</v>
      </c>
      <c r="K63" s="1">
        <f t="shared" si="2"/>
        <v>41.75512195121951</v>
      </c>
      <c r="L63" s="1">
        <f t="shared" si="3"/>
        <v>-9104.300000000001</v>
      </c>
      <c r="M63" s="1">
        <f t="shared" si="4"/>
        <v>31.977256765439844</v>
      </c>
    </row>
    <row r="64" spans="1:13" s="2" customFormat="1" ht="30" customHeight="1" hidden="1">
      <c r="A64" s="91" t="s">
        <v>196</v>
      </c>
      <c r="B64" s="91" t="s">
        <v>197</v>
      </c>
      <c r="C64" s="57" t="s">
        <v>13</v>
      </c>
      <c r="D64" s="26" t="s">
        <v>14</v>
      </c>
      <c r="E64" s="11">
        <f>SUM(E65)</f>
        <v>0</v>
      </c>
      <c r="F64" s="11">
        <f>SUM(F65)</f>
        <v>0</v>
      </c>
      <c r="G64" s="11">
        <f>SUM(G65)</f>
        <v>0</v>
      </c>
      <c r="H64" s="11">
        <f>SUM(H65)</f>
        <v>0</v>
      </c>
      <c r="I64" s="11">
        <f t="shared" si="0"/>
        <v>0</v>
      </c>
      <c r="J64" s="11" t="e">
        <f t="shared" si="1"/>
        <v>#DIV/0!</v>
      </c>
      <c r="K64" s="11" t="e">
        <f t="shared" si="2"/>
        <v>#DIV/0!</v>
      </c>
      <c r="L64" s="11">
        <f t="shared" si="3"/>
        <v>0</v>
      </c>
      <c r="M64" s="11" t="e">
        <f t="shared" si="4"/>
        <v>#DIV/0!</v>
      </c>
    </row>
    <row r="65" spans="1:13" s="2" customFormat="1" ht="47.25" customHeight="1" hidden="1">
      <c r="A65" s="92"/>
      <c r="B65" s="92"/>
      <c r="C65" s="60" t="s">
        <v>15</v>
      </c>
      <c r="D65" s="26" t="s">
        <v>16</v>
      </c>
      <c r="E65" s="1"/>
      <c r="F65" s="1"/>
      <c r="G65" s="1"/>
      <c r="H65" s="11"/>
      <c r="I65" s="11">
        <f t="shared" si="0"/>
        <v>0</v>
      </c>
      <c r="J65" s="11" t="e">
        <f t="shared" si="1"/>
        <v>#DIV/0!</v>
      </c>
      <c r="K65" s="11" t="e">
        <f t="shared" si="2"/>
        <v>#DIV/0!</v>
      </c>
      <c r="L65" s="11">
        <f t="shared" si="3"/>
        <v>0</v>
      </c>
      <c r="M65" s="11" t="e">
        <f t="shared" si="4"/>
        <v>#DIV/0!</v>
      </c>
    </row>
    <row r="66" spans="1:13" s="2" customFormat="1" ht="19.5" customHeight="1">
      <c r="A66" s="92"/>
      <c r="B66" s="92"/>
      <c r="C66" s="57" t="s">
        <v>24</v>
      </c>
      <c r="D66" s="26" t="s">
        <v>25</v>
      </c>
      <c r="E66" s="11">
        <v>15646</v>
      </c>
      <c r="F66" s="11">
        <v>32431.8</v>
      </c>
      <c r="G66" s="11">
        <v>15079.3</v>
      </c>
      <c r="H66" s="11">
        <v>15079.3</v>
      </c>
      <c r="I66" s="11">
        <f t="shared" si="0"/>
        <v>0</v>
      </c>
      <c r="J66" s="11">
        <f t="shared" si="1"/>
        <v>100</v>
      </c>
      <c r="K66" s="11">
        <f t="shared" si="2"/>
        <v>46.49541499392571</v>
      </c>
      <c r="L66" s="11">
        <f t="shared" si="3"/>
        <v>-566.7000000000007</v>
      </c>
      <c r="M66" s="11">
        <f t="shared" si="4"/>
        <v>96.3779879841493</v>
      </c>
    </row>
    <row r="67" spans="1:13" s="2" customFormat="1" ht="19.5" customHeight="1">
      <c r="A67" s="92"/>
      <c r="B67" s="92"/>
      <c r="C67" s="57" t="s">
        <v>26</v>
      </c>
      <c r="D67" s="26" t="s">
        <v>21</v>
      </c>
      <c r="E67" s="11">
        <v>-28.1</v>
      </c>
      <c r="F67" s="1"/>
      <c r="G67" s="1"/>
      <c r="H67" s="11"/>
      <c r="I67" s="11">
        <f t="shared" si="0"/>
        <v>0</v>
      </c>
      <c r="J67" s="11"/>
      <c r="K67" s="11"/>
      <c r="L67" s="11">
        <f t="shared" si="3"/>
        <v>28.1</v>
      </c>
      <c r="M67" s="11">
        <f t="shared" si="4"/>
        <v>0</v>
      </c>
    </row>
    <row r="68" spans="1:13" s="2" customFormat="1" ht="36" customHeight="1">
      <c r="A68" s="92"/>
      <c r="B68" s="92"/>
      <c r="C68" s="57"/>
      <c r="D68" s="46" t="s">
        <v>29</v>
      </c>
      <c r="E68" s="1">
        <f>E69-E67</f>
        <v>15646</v>
      </c>
      <c r="F68" s="1">
        <f>F69-F67</f>
        <v>32431.8</v>
      </c>
      <c r="G68" s="1">
        <f>G69-G67</f>
        <v>15079.3</v>
      </c>
      <c r="H68" s="1">
        <f>H69-H67</f>
        <v>15079.3</v>
      </c>
      <c r="I68" s="1">
        <f t="shared" si="0"/>
        <v>0</v>
      </c>
      <c r="J68" s="1">
        <f t="shared" si="1"/>
        <v>100</v>
      </c>
      <c r="K68" s="1">
        <f t="shared" si="2"/>
        <v>46.49541499392571</v>
      </c>
      <c r="L68" s="1">
        <f t="shared" si="3"/>
        <v>-566.7000000000007</v>
      </c>
      <c r="M68" s="1">
        <f t="shared" si="4"/>
        <v>96.3779879841493</v>
      </c>
    </row>
    <row r="69" spans="1:13" s="2" customFormat="1" ht="20.25" customHeight="1">
      <c r="A69" s="93"/>
      <c r="B69" s="93"/>
      <c r="C69" s="59"/>
      <c r="D69" s="46" t="s">
        <v>44</v>
      </c>
      <c r="E69" s="1">
        <f>E66+E67</f>
        <v>15617.9</v>
      </c>
      <c r="F69" s="1">
        <f>F66+F67</f>
        <v>32431.8</v>
      </c>
      <c r="G69" s="1">
        <f>G66+G67</f>
        <v>15079.3</v>
      </c>
      <c r="H69" s="1">
        <f>H64+H66+H67</f>
        <v>15079.3</v>
      </c>
      <c r="I69" s="1">
        <f t="shared" si="0"/>
        <v>0</v>
      </c>
      <c r="J69" s="1">
        <f t="shared" si="1"/>
        <v>100</v>
      </c>
      <c r="K69" s="1">
        <f t="shared" si="2"/>
        <v>46.49541499392571</v>
      </c>
      <c r="L69" s="1">
        <f t="shared" si="3"/>
        <v>-538.6000000000004</v>
      </c>
      <c r="M69" s="1">
        <f t="shared" si="4"/>
        <v>96.55139295295783</v>
      </c>
    </row>
    <row r="70" spans="1:13" s="2" customFormat="1" ht="15.75" customHeight="1">
      <c r="A70" s="91" t="s">
        <v>47</v>
      </c>
      <c r="B70" s="91" t="s">
        <v>221</v>
      </c>
      <c r="C70" s="57" t="s">
        <v>6</v>
      </c>
      <c r="D70" s="26" t="s">
        <v>7</v>
      </c>
      <c r="E70" s="11">
        <v>52.5</v>
      </c>
      <c r="F70" s="1"/>
      <c r="G70" s="1"/>
      <c r="H70" s="11">
        <v>3.1</v>
      </c>
      <c r="I70" s="11">
        <f t="shared" si="0"/>
        <v>3.1</v>
      </c>
      <c r="J70" s="11"/>
      <c r="K70" s="11"/>
      <c r="L70" s="11">
        <f t="shared" si="3"/>
        <v>-49.4</v>
      </c>
      <c r="M70" s="11">
        <f t="shared" si="4"/>
        <v>5.904761904761905</v>
      </c>
    </row>
    <row r="71" spans="1:13" s="2" customFormat="1" ht="15.75" customHeight="1">
      <c r="A71" s="92"/>
      <c r="B71" s="92"/>
      <c r="C71" s="57" t="s">
        <v>216</v>
      </c>
      <c r="D71" s="26" t="s">
        <v>217</v>
      </c>
      <c r="E71" s="11"/>
      <c r="F71" s="11"/>
      <c r="G71" s="11"/>
      <c r="H71" s="11">
        <v>84.3</v>
      </c>
      <c r="I71" s="11">
        <f aca="true" t="shared" si="5" ref="I71:I134">H71-G71</f>
        <v>84.3</v>
      </c>
      <c r="J71" s="11"/>
      <c r="K71" s="11"/>
      <c r="L71" s="11">
        <f aca="true" t="shared" si="6" ref="L71:L134">H71-E71</f>
        <v>84.3</v>
      </c>
      <c r="M71" s="11"/>
    </row>
    <row r="72" spans="1:13" ht="31.5" customHeight="1">
      <c r="A72" s="92"/>
      <c r="B72" s="92"/>
      <c r="C72" s="57" t="s">
        <v>152</v>
      </c>
      <c r="D72" s="26" t="s">
        <v>153</v>
      </c>
      <c r="E72" s="11">
        <v>227</v>
      </c>
      <c r="F72" s="11"/>
      <c r="G72" s="11"/>
      <c r="H72" s="11">
        <v>3.5</v>
      </c>
      <c r="I72" s="11">
        <f t="shared" si="5"/>
        <v>3.5</v>
      </c>
      <c r="J72" s="11"/>
      <c r="K72" s="11"/>
      <c r="L72" s="11">
        <f t="shared" si="6"/>
        <v>-223.5</v>
      </c>
      <c r="M72" s="11">
        <f aca="true" t="shared" si="7" ref="M72:M134">H72/E72*100</f>
        <v>1.5418502202643172</v>
      </c>
    </row>
    <row r="73" spans="1:13" ht="15">
      <c r="A73" s="92"/>
      <c r="B73" s="92"/>
      <c r="C73" s="57" t="s">
        <v>13</v>
      </c>
      <c r="D73" s="26" t="s">
        <v>14</v>
      </c>
      <c r="E73" s="11">
        <f>E77+E74+E76+E75</f>
        <v>506</v>
      </c>
      <c r="F73" s="11">
        <f>F77+F74+F76+F75</f>
        <v>877.2</v>
      </c>
      <c r="G73" s="11">
        <f>G77+G74+G76+G75</f>
        <v>438.7</v>
      </c>
      <c r="H73" s="11">
        <f>H77+H74+H76+H75</f>
        <v>863.4000000000001</v>
      </c>
      <c r="I73" s="11">
        <f t="shared" si="5"/>
        <v>424.7000000000001</v>
      </c>
      <c r="J73" s="11">
        <f aca="true" t="shared" si="8" ref="J73:J134">H73/G73*100</f>
        <v>196.80875313426034</v>
      </c>
      <c r="K73" s="11">
        <f aca="true" t="shared" si="9" ref="K73:K134">H73/F73*100</f>
        <v>98.42681258549932</v>
      </c>
      <c r="L73" s="11">
        <f t="shared" si="6"/>
        <v>357.4000000000001</v>
      </c>
      <c r="M73" s="11">
        <f t="shared" si="7"/>
        <v>170.6324110671937</v>
      </c>
    </row>
    <row r="74" spans="1:13" ht="47.25" customHeight="1" hidden="1">
      <c r="A74" s="92"/>
      <c r="B74" s="92"/>
      <c r="C74" s="60" t="s">
        <v>156</v>
      </c>
      <c r="D74" s="26" t="s">
        <v>157</v>
      </c>
      <c r="E74" s="11"/>
      <c r="F74" s="11"/>
      <c r="G74" s="11"/>
      <c r="H74" s="11"/>
      <c r="I74" s="11">
        <f t="shared" si="5"/>
        <v>0</v>
      </c>
      <c r="J74" s="11" t="e">
        <f t="shared" si="8"/>
        <v>#DIV/0!</v>
      </c>
      <c r="K74" s="11" t="e">
        <f t="shared" si="9"/>
        <v>#DIV/0!</v>
      </c>
      <c r="L74" s="11">
        <f t="shared" si="6"/>
        <v>0</v>
      </c>
      <c r="M74" s="11" t="e">
        <f t="shared" si="7"/>
        <v>#DIV/0!</v>
      </c>
    </row>
    <row r="75" spans="1:13" ht="47.25" customHeight="1" hidden="1">
      <c r="A75" s="92"/>
      <c r="B75" s="92"/>
      <c r="C75" s="57" t="s">
        <v>42</v>
      </c>
      <c r="D75" s="28" t="s">
        <v>43</v>
      </c>
      <c r="E75" s="11"/>
      <c r="F75" s="11"/>
      <c r="G75" s="11"/>
      <c r="H75" s="11">
        <v>169.1</v>
      </c>
      <c r="I75" s="11">
        <f t="shared" si="5"/>
        <v>169.1</v>
      </c>
      <c r="J75" s="11" t="e">
        <f t="shared" si="8"/>
        <v>#DIV/0!</v>
      </c>
      <c r="K75" s="11" t="e">
        <f t="shared" si="9"/>
        <v>#DIV/0!</v>
      </c>
      <c r="L75" s="11">
        <f t="shared" si="6"/>
        <v>169.1</v>
      </c>
      <c r="M75" s="11" t="e">
        <f t="shared" si="7"/>
        <v>#DIV/0!</v>
      </c>
    </row>
    <row r="76" spans="1:13" ht="47.25" customHeight="1" hidden="1">
      <c r="A76" s="92"/>
      <c r="B76" s="92"/>
      <c r="C76" s="60" t="s">
        <v>194</v>
      </c>
      <c r="D76" s="26" t="s">
        <v>195</v>
      </c>
      <c r="E76" s="11">
        <v>415</v>
      </c>
      <c r="F76" s="11">
        <v>877.2</v>
      </c>
      <c r="G76" s="11">
        <v>438.7</v>
      </c>
      <c r="H76" s="11">
        <v>597.2</v>
      </c>
      <c r="I76" s="11">
        <f t="shared" si="5"/>
        <v>158.50000000000006</v>
      </c>
      <c r="J76" s="11">
        <f t="shared" si="8"/>
        <v>136.12947344426715</v>
      </c>
      <c r="K76" s="11">
        <f t="shared" si="9"/>
        <v>68.08025535795714</v>
      </c>
      <c r="L76" s="11">
        <f t="shared" si="6"/>
        <v>182.20000000000005</v>
      </c>
      <c r="M76" s="11">
        <f t="shared" si="7"/>
        <v>143.90361445783134</v>
      </c>
    </row>
    <row r="77" spans="1:13" ht="47.25" customHeight="1" hidden="1">
      <c r="A77" s="92"/>
      <c r="B77" s="92"/>
      <c r="C77" s="60" t="s">
        <v>15</v>
      </c>
      <c r="D77" s="26" t="s">
        <v>16</v>
      </c>
      <c r="E77" s="11">
        <v>91</v>
      </c>
      <c r="F77" s="11"/>
      <c r="G77" s="11"/>
      <c r="H77" s="11">
        <v>97.1</v>
      </c>
      <c r="I77" s="11">
        <f t="shared" si="5"/>
        <v>97.1</v>
      </c>
      <c r="J77" s="11" t="e">
        <f t="shared" si="8"/>
        <v>#DIV/0!</v>
      </c>
      <c r="K77" s="11" t="e">
        <f t="shared" si="9"/>
        <v>#DIV/0!</v>
      </c>
      <c r="L77" s="11">
        <f t="shared" si="6"/>
        <v>6.099999999999994</v>
      </c>
      <c r="M77" s="11">
        <f t="shared" si="7"/>
        <v>106.7032967032967</v>
      </c>
    </row>
    <row r="78" spans="1:13" ht="15.75" customHeight="1">
      <c r="A78" s="92"/>
      <c r="B78" s="92"/>
      <c r="C78" s="57" t="s">
        <v>17</v>
      </c>
      <c r="D78" s="26" t="s">
        <v>18</v>
      </c>
      <c r="E78" s="11"/>
      <c r="F78" s="11"/>
      <c r="G78" s="11"/>
      <c r="H78" s="11">
        <v>0.4</v>
      </c>
      <c r="I78" s="11">
        <f t="shared" si="5"/>
        <v>0.4</v>
      </c>
      <c r="J78" s="11"/>
      <c r="K78" s="11"/>
      <c r="L78" s="11">
        <f t="shared" si="6"/>
        <v>0.4</v>
      </c>
      <c r="M78" s="11"/>
    </row>
    <row r="79" spans="1:13" ht="15">
      <c r="A79" s="92"/>
      <c r="B79" s="92"/>
      <c r="C79" s="57" t="s">
        <v>19</v>
      </c>
      <c r="D79" s="26" t="s">
        <v>20</v>
      </c>
      <c r="E79" s="11"/>
      <c r="F79" s="11"/>
      <c r="G79" s="11"/>
      <c r="H79" s="11">
        <v>2365.8</v>
      </c>
      <c r="I79" s="11">
        <f t="shared" si="5"/>
        <v>2365.8</v>
      </c>
      <c r="J79" s="11"/>
      <c r="K79" s="11"/>
      <c r="L79" s="11">
        <f t="shared" si="6"/>
        <v>2365.8</v>
      </c>
      <c r="M79" s="11"/>
    </row>
    <row r="80" spans="1:13" ht="15.75" customHeight="1" hidden="1">
      <c r="A80" s="92"/>
      <c r="B80" s="92"/>
      <c r="C80" s="57" t="s">
        <v>24</v>
      </c>
      <c r="D80" s="26" t="s">
        <v>25</v>
      </c>
      <c r="E80" s="11"/>
      <c r="F80" s="11"/>
      <c r="G80" s="11"/>
      <c r="H80" s="11"/>
      <c r="I80" s="11">
        <f t="shared" si="5"/>
        <v>0</v>
      </c>
      <c r="J80" s="11" t="e">
        <f t="shared" si="8"/>
        <v>#DIV/0!</v>
      </c>
      <c r="K80" s="11" t="e">
        <f t="shared" si="9"/>
        <v>#DIV/0!</v>
      </c>
      <c r="L80" s="11">
        <f t="shared" si="6"/>
        <v>0</v>
      </c>
      <c r="M80" s="11" t="e">
        <f t="shared" si="7"/>
        <v>#DIV/0!</v>
      </c>
    </row>
    <row r="81" spans="1:13" s="2" customFormat="1" ht="15">
      <c r="A81" s="92"/>
      <c r="B81" s="92"/>
      <c r="C81" s="61"/>
      <c r="D81" s="46" t="s">
        <v>27</v>
      </c>
      <c r="E81" s="1">
        <f>SUM(E70:E73,E78:E80)</f>
        <v>785.5</v>
      </c>
      <c r="F81" s="1">
        <f>SUM(F70:F73,F78:F80)</f>
        <v>877.2</v>
      </c>
      <c r="G81" s="1">
        <f>SUM(G70:G73,G78:G80)</f>
        <v>438.7</v>
      </c>
      <c r="H81" s="1">
        <f>SUM(H70:H73,H78:H80)</f>
        <v>3320.5</v>
      </c>
      <c r="I81" s="1">
        <f t="shared" si="5"/>
        <v>2881.8</v>
      </c>
      <c r="J81" s="1">
        <f t="shared" si="8"/>
        <v>756.8953726920447</v>
      </c>
      <c r="K81" s="1">
        <f t="shared" si="9"/>
        <v>378.53397172822616</v>
      </c>
      <c r="L81" s="1">
        <f t="shared" si="6"/>
        <v>2535</v>
      </c>
      <c r="M81" s="1">
        <f t="shared" si="7"/>
        <v>422.7243793761935</v>
      </c>
    </row>
    <row r="82" spans="1:13" ht="15">
      <c r="A82" s="92"/>
      <c r="B82" s="92"/>
      <c r="C82" s="57" t="s">
        <v>48</v>
      </c>
      <c r="D82" s="26" t="s">
        <v>49</v>
      </c>
      <c r="E82" s="11">
        <v>5183.1</v>
      </c>
      <c r="F82" s="11">
        <v>8042.3</v>
      </c>
      <c r="G82" s="11">
        <v>3936.8</v>
      </c>
      <c r="H82" s="11">
        <v>12561</v>
      </c>
      <c r="I82" s="11">
        <f t="shared" si="5"/>
        <v>8624.2</v>
      </c>
      <c r="J82" s="11">
        <f t="shared" si="8"/>
        <v>319.0662466978256</v>
      </c>
      <c r="K82" s="11">
        <f t="shared" si="9"/>
        <v>156.18666301928553</v>
      </c>
      <c r="L82" s="11">
        <f t="shared" si="6"/>
        <v>7377.9</v>
      </c>
      <c r="M82" s="11">
        <f t="shared" si="7"/>
        <v>242.34531458007754</v>
      </c>
    </row>
    <row r="83" spans="1:13" ht="15">
      <c r="A83" s="92"/>
      <c r="B83" s="92"/>
      <c r="C83" s="57" t="s">
        <v>13</v>
      </c>
      <c r="D83" s="26" t="s">
        <v>14</v>
      </c>
      <c r="E83" s="11">
        <f>SUM(E84:E93)</f>
        <v>11970.699999999999</v>
      </c>
      <c r="F83" s="11">
        <f>SUM(F84:F93)</f>
        <v>27537.6</v>
      </c>
      <c r="G83" s="11">
        <f>SUM(G84:G93)</f>
        <v>10673.2</v>
      </c>
      <c r="H83" s="11">
        <f>SUM(H84:H93)</f>
        <v>16083.8</v>
      </c>
      <c r="I83" s="11">
        <f t="shared" si="5"/>
        <v>5410.5999999999985</v>
      </c>
      <c r="J83" s="11">
        <f t="shared" si="8"/>
        <v>150.69332533823032</v>
      </c>
      <c r="K83" s="11">
        <f t="shared" si="9"/>
        <v>58.406687583522164</v>
      </c>
      <c r="L83" s="11">
        <f t="shared" si="6"/>
        <v>4113.1</v>
      </c>
      <c r="M83" s="11">
        <f t="shared" si="7"/>
        <v>134.35972833668873</v>
      </c>
    </row>
    <row r="84" spans="1:13" s="2" customFormat="1" ht="31.5" customHeight="1" hidden="1">
      <c r="A84" s="92"/>
      <c r="B84" s="92"/>
      <c r="C84" s="60" t="s">
        <v>50</v>
      </c>
      <c r="D84" s="26" t="s">
        <v>51</v>
      </c>
      <c r="E84" s="11">
        <v>1306.1</v>
      </c>
      <c r="F84" s="11">
        <v>7363</v>
      </c>
      <c r="G84" s="11">
        <v>931.4</v>
      </c>
      <c r="H84" s="11">
        <v>1652.9</v>
      </c>
      <c r="I84" s="11">
        <f t="shared" si="5"/>
        <v>721.5000000000001</v>
      </c>
      <c r="J84" s="11">
        <f t="shared" si="8"/>
        <v>177.46403263903804</v>
      </c>
      <c r="K84" s="11">
        <f t="shared" si="9"/>
        <v>22.448730137172348</v>
      </c>
      <c r="L84" s="11">
        <f t="shared" si="6"/>
        <v>346.8000000000002</v>
      </c>
      <c r="M84" s="11">
        <f t="shared" si="7"/>
        <v>126.55233136819541</v>
      </c>
    </row>
    <row r="85" spans="1:13" s="2" customFormat="1" ht="31.5" customHeight="1" hidden="1">
      <c r="A85" s="92"/>
      <c r="B85" s="92"/>
      <c r="C85" s="60" t="s">
        <v>127</v>
      </c>
      <c r="D85" s="26" t="s">
        <v>128</v>
      </c>
      <c r="E85" s="11">
        <v>9</v>
      </c>
      <c r="F85" s="11"/>
      <c r="G85" s="11"/>
      <c r="H85" s="11">
        <v>3</v>
      </c>
      <c r="I85" s="11">
        <f t="shared" si="5"/>
        <v>3</v>
      </c>
      <c r="J85" s="11" t="e">
        <f t="shared" si="8"/>
        <v>#DIV/0!</v>
      </c>
      <c r="K85" s="11" t="e">
        <f t="shared" si="9"/>
        <v>#DIV/0!</v>
      </c>
      <c r="L85" s="11">
        <f t="shared" si="6"/>
        <v>-6</v>
      </c>
      <c r="M85" s="11">
        <f t="shared" si="7"/>
        <v>33.33333333333333</v>
      </c>
    </row>
    <row r="86" spans="1:13" s="2" customFormat="1" ht="31.5" customHeight="1" hidden="1">
      <c r="A86" s="92"/>
      <c r="B86" s="92"/>
      <c r="C86" s="60" t="s">
        <v>52</v>
      </c>
      <c r="D86" s="26" t="s">
        <v>53</v>
      </c>
      <c r="E86" s="11">
        <v>147.3</v>
      </c>
      <c r="F86" s="11">
        <v>1000</v>
      </c>
      <c r="G86" s="11">
        <v>499.8</v>
      </c>
      <c r="H86" s="11">
        <v>579.5</v>
      </c>
      <c r="I86" s="11">
        <f t="shared" si="5"/>
        <v>79.69999999999999</v>
      </c>
      <c r="J86" s="11">
        <f t="shared" si="8"/>
        <v>115.94637855142057</v>
      </c>
      <c r="K86" s="11">
        <f t="shared" si="9"/>
        <v>57.95</v>
      </c>
      <c r="L86" s="11">
        <f t="shared" si="6"/>
        <v>432.2</v>
      </c>
      <c r="M86" s="11">
        <f t="shared" si="7"/>
        <v>393.4147997284453</v>
      </c>
    </row>
    <row r="87" spans="1:13" s="2" customFormat="1" ht="31.5" customHeight="1" hidden="1">
      <c r="A87" s="92"/>
      <c r="B87" s="92"/>
      <c r="C87" s="60" t="s">
        <v>56</v>
      </c>
      <c r="D87" s="26" t="s">
        <v>57</v>
      </c>
      <c r="E87" s="11">
        <v>4212.7</v>
      </c>
      <c r="F87" s="11">
        <v>9584.6</v>
      </c>
      <c r="G87" s="11">
        <v>4553.4</v>
      </c>
      <c r="H87" s="11">
        <v>5969.9</v>
      </c>
      <c r="I87" s="11">
        <f t="shared" si="5"/>
        <v>1416.5</v>
      </c>
      <c r="J87" s="11">
        <f t="shared" si="8"/>
        <v>131.10862212851936</v>
      </c>
      <c r="K87" s="11">
        <f t="shared" si="9"/>
        <v>62.286376061598816</v>
      </c>
      <c r="L87" s="11">
        <f t="shared" si="6"/>
        <v>1757.1999999999998</v>
      </c>
      <c r="M87" s="11">
        <f t="shared" si="7"/>
        <v>141.71196619745058</v>
      </c>
    </row>
    <row r="88" spans="1:13" s="2" customFormat="1" ht="31.5" customHeight="1" hidden="1">
      <c r="A88" s="92"/>
      <c r="B88" s="92"/>
      <c r="C88" s="60" t="s">
        <v>58</v>
      </c>
      <c r="D88" s="26" t="s">
        <v>59</v>
      </c>
      <c r="E88" s="11"/>
      <c r="F88" s="11"/>
      <c r="G88" s="11"/>
      <c r="H88" s="11"/>
      <c r="I88" s="11">
        <f t="shared" si="5"/>
        <v>0</v>
      </c>
      <c r="J88" s="11" t="e">
        <f t="shared" si="8"/>
        <v>#DIV/0!</v>
      </c>
      <c r="K88" s="11" t="e">
        <f t="shared" si="9"/>
        <v>#DIV/0!</v>
      </c>
      <c r="L88" s="11">
        <f t="shared" si="6"/>
        <v>0</v>
      </c>
      <c r="M88" s="11" t="e">
        <f t="shared" si="7"/>
        <v>#DIV/0!</v>
      </c>
    </row>
    <row r="89" spans="1:13" s="2" customFormat="1" ht="31.5" customHeight="1" hidden="1">
      <c r="A89" s="92"/>
      <c r="B89" s="92"/>
      <c r="C89" s="60" t="s">
        <v>60</v>
      </c>
      <c r="D89" s="26" t="s">
        <v>61</v>
      </c>
      <c r="E89" s="11"/>
      <c r="F89" s="11"/>
      <c r="G89" s="11"/>
      <c r="H89" s="11"/>
      <c r="I89" s="11">
        <f t="shared" si="5"/>
        <v>0</v>
      </c>
      <c r="J89" s="11" t="e">
        <f t="shared" si="8"/>
        <v>#DIV/0!</v>
      </c>
      <c r="K89" s="11" t="e">
        <f t="shared" si="9"/>
        <v>#DIV/0!</v>
      </c>
      <c r="L89" s="11">
        <f t="shared" si="6"/>
        <v>0</v>
      </c>
      <c r="M89" s="11" t="e">
        <f t="shared" si="7"/>
        <v>#DIV/0!</v>
      </c>
    </row>
    <row r="90" spans="1:13" s="2" customFormat="1" ht="63" customHeight="1" hidden="1">
      <c r="A90" s="92"/>
      <c r="B90" s="92"/>
      <c r="C90" s="60" t="s">
        <v>191</v>
      </c>
      <c r="D90" s="26" t="s">
        <v>193</v>
      </c>
      <c r="E90" s="11">
        <v>10</v>
      </c>
      <c r="F90" s="11"/>
      <c r="G90" s="11"/>
      <c r="H90" s="11"/>
      <c r="I90" s="11">
        <f t="shared" si="5"/>
        <v>0</v>
      </c>
      <c r="J90" s="11" t="e">
        <f t="shared" si="8"/>
        <v>#DIV/0!</v>
      </c>
      <c r="K90" s="11" t="e">
        <f t="shared" si="9"/>
        <v>#DIV/0!</v>
      </c>
      <c r="L90" s="11">
        <f t="shared" si="6"/>
        <v>-10</v>
      </c>
      <c r="M90" s="11">
        <f t="shared" si="7"/>
        <v>0</v>
      </c>
    </row>
    <row r="91" spans="1:13" s="2" customFormat="1" ht="47.25" customHeight="1" hidden="1">
      <c r="A91" s="92"/>
      <c r="B91" s="92"/>
      <c r="C91" s="57" t="s">
        <v>154</v>
      </c>
      <c r="D91" s="28" t="s">
        <v>155</v>
      </c>
      <c r="E91" s="11">
        <v>196</v>
      </c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-196</v>
      </c>
      <c r="M91" s="11">
        <f t="shared" si="7"/>
        <v>0</v>
      </c>
    </row>
    <row r="92" spans="1:13" s="2" customFormat="1" ht="47.25" customHeight="1" hidden="1">
      <c r="A92" s="92"/>
      <c r="B92" s="92"/>
      <c r="C92" s="60" t="s">
        <v>172</v>
      </c>
      <c r="D92" s="26" t="s">
        <v>173</v>
      </c>
      <c r="E92" s="11">
        <v>4442</v>
      </c>
      <c r="F92" s="11">
        <v>9215</v>
      </c>
      <c r="G92" s="11">
        <v>4561.4</v>
      </c>
      <c r="H92" s="11">
        <v>6695.5</v>
      </c>
      <c r="I92" s="11">
        <f t="shared" si="5"/>
        <v>2134.1000000000004</v>
      </c>
      <c r="J92" s="11">
        <f t="shared" si="8"/>
        <v>146.78607445082653</v>
      </c>
      <c r="K92" s="11">
        <f t="shared" si="9"/>
        <v>72.6587086272382</v>
      </c>
      <c r="L92" s="11">
        <f t="shared" si="6"/>
        <v>2253.5</v>
      </c>
      <c r="M92" s="11">
        <f t="shared" si="7"/>
        <v>150.73165240882486</v>
      </c>
    </row>
    <row r="93" spans="1:13" ht="47.25" customHeight="1" hidden="1">
      <c r="A93" s="92"/>
      <c r="B93" s="92"/>
      <c r="C93" s="60" t="s">
        <v>15</v>
      </c>
      <c r="D93" s="26" t="s">
        <v>16</v>
      </c>
      <c r="E93" s="11">
        <v>1647.6</v>
      </c>
      <c r="F93" s="11">
        <v>375</v>
      </c>
      <c r="G93" s="11">
        <v>127.2</v>
      </c>
      <c r="H93" s="11">
        <v>1183</v>
      </c>
      <c r="I93" s="11">
        <f t="shared" si="5"/>
        <v>1055.8</v>
      </c>
      <c r="J93" s="11">
        <f t="shared" si="8"/>
        <v>930.0314465408806</v>
      </c>
      <c r="K93" s="11">
        <f t="shared" si="9"/>
        <v>315.46666666666664</v>
      </c>
      <c r="L93" s="11">
        <f t="shared" si="6"/>
        <v>-464.5999999999999</v>
      </c>
      <c r="M93" s="11">
        <f t="shared" si="7"/>
        <v>71.80140810876426</v>
      </c>
    </row>
    <row r="94" spans="1:13" s="2" customFormat="1" ht="15">
      <c r="A94" s="92"/>
      <c r="B94" s="92"/>
      <c r="C94" s="61"/>
      <c r="D94" s="46" t="s">
        <v>28</v>
      </c>
      <c r="E94" s="1">
        <f>SUM(E82:E83)</f>
        <v>17153.8</v>
      </c>
      <c r="F94" s="1">
        <f>SUM(F82:F83)</f>
        <v>35579.9</v>
      </c>
      <c r="G94" s="1">
        <f>SUM(G82:G83)</f>
        <v>14610</v>
      </c>
      <c r="H94" s="1">
        <f>SUM(H82:H83)</f>
        <v>28644.8</v>
      </c>
      <c r="I94" s="1">
        <f t="shared" si="5"/>
        <v>14034.8</v>
      </c>
      <c r="J94" s="1">
        <f t="shared" si="8"/>
        <v>196.06297056810402</v>
      </c>
      <c r="K94" s="1">
        <f t="shared" si="9"/>
        <v>80.50837692067712</v>
      </c>
      <c r="L94" s="1">
        <f t="shared" si="6"/>
        <v>11491</v>
      </c>
      <c r="M94" s="1">
        <f t="shared" si="7"/>
        <v>166.98807261364828</v>
      </c>
    </row>
    <row r="95" spans="1:13" s="2" customFormat="1" ht="15">
      <c r="A95" s="93"/>
      <c r="B95" s="93"/>
      <c r="C95" s="61"/>
      <c r="D95" s="46" t="s">
        <v>44</v>
      </c>
      <c r="E95" s="1">
        <f>E81+E94</f>
        <v>17939.3</v>
      </c>
      <c r="F95" s="1">
        <f>F81+F94</f>
        <v>36457.1</v>
      </c>
      <c r="G95" s="1">
        <f>G81+G94</f>
        <v>15048.7</v>
      </c>
      <c r="H95" s="1">
        <f>H81+H94</f>
        <v>31965.3</v>
      </c>
      <c r="I95" s="1">
        <f t="shared" si="5"/>
        <v>16916.6</v>
      </c>
      <c r="J95" s="1">
        <f t="shared" si="8"/>
        <v>212.41236784572752</v>
      </c>
      <c r="K95" s="1">
        <f t="shared" si="9"/>
        <v>87.67921749124314</v>
      </c>
      <c r="L95" s="1">
        <f t="shared" si="6"/>
        <v>14026</v>
      </c>
      <c r="M95" s="1">
        <f t="shared" si="7"/>
        <v>178.18588239228956</v>
      </c>
    </row>
    <row r="96" spans="1:13" s="2" customFormat="1" ht="30" customHeight="1" hidden="1">
      <c r="A96" s="91" t="s">
        <v>215</v>
      </c>
      <c r="B96" s="91" t="s">
        <v>222</v>
      </c>
      <c r="C96" s="57" t="s">
        <v>6</v>
      </c>
      <c r="D96" s="26" t="s">
        <v>7</v>
      </c>
      <c r="E96" s="16"/>
      <c r="F96" s="1"/>
      <c r="G96" s="1"/>
      <c r="H96" s="1"/>
      <c r="I96" s="1">
        <f t="shared" si="5"/>
        <v>0</v>
      </c>
      <c r="J96" s="1" t="e">
        <f t="shared" si="8"/>
        <v>#DIV/0!</v>
      </c>
      <c r="K96" s="1" t="e">
        <f t="shared" si="9"/>
        <v>#DIV/0!</v>
      </c>
      <c r="L96" s="1">
        <f t="shared" si="6"/>
        <v>0</v>
      </c>
      <c r="M96" s="1" t="e">
        <f t="shared" si="7"/>
        <v>#DIV/0!</v>
      </c>
    </row>
    <row r="97" spans="1:13" s="2" customFormat="1" ht="31.5" customHeight="1">
      <c r="A97" s="92"/>
      <c r="B97" s="92"/>
      <c r="C97" s="57" t="s">
        <v>152</v>
      </c>
      <c r="D97" s="26" t="s">
        <v>153</v>
      </c>
      <c r="E97" s="16">
        <v>73.9</v>
      </c>
      <c r="F97" s="1"/>
      <c r="G97" s="1"/>
      <c r="H97" s="11">
        <v>0</v>
      </c>
      <c r="I97" s="11">
        <f t="shared" si="5"/>
        <v>0</v>
      </c>
      <c r="J97" s="11"/>
      <c r="K97" s="11"/>
      <c r="L97" s="11">
        <f t="shared" si="6"/>
        <v>-73.9</v>
      </c>
      <c r="M97" s="11">
        <f t="shared" si="7"/>
        <v>0</v>
      </c>
    </row>
    <row r="98" spans="1:13" s="2" customFormat="1" ht="78.75" customHeight="1" hidden="1">
      <c r="A98" s="92"/>
      <c r="B98" s="92"/>
      <c r="C98" s="57" t="s">
        <v>150</v>
      </c>
      <c r="D98" s="27" t="s">
        <v>170</v>
      </c>
      <c r="E98" s="16"/>
      <c r="F98" s="1"/>
      <c r="G98" s="1"/>
      <c r="H98" s="11">
        <v>0</v>
      </c>
      <c r="I98" s="11">
        <f t="shared" si="5"/>
        <v>0</v>
      </c>
      <c r="J98" s="11"/>
      <c r="K98" s="11"/>
      <c r="L98" s="11">
        <f t="shared" si="6"/>
        <v>0</v>
      </c>
      <c r="M98" s="11" t="e">
        <f t="shared" si="7"/>
        <v>#DIV/0!</v>
      </c>
    </row>
    <row r="99" spans="1:13" s="2" customFormat="1" ht="15.75" customHeight="1">
      <c r="A99" s="92"/>
      <c r="B99" s="92"/>
      <c r="C99" s="57" t="s">
        <v>13</v>
      </c>
      <c r="D99" s="17" t="s">
        <v>14</v>
      </c>
      <c r="E99" s="11">
        <f>E100</f>
        <v>9160.1</v>
      </c>
      <c r="F99" s="1"/>
      <c r="G99" s="1"/>
      <c r="H99" s="11">
        <v>0</v>
      </c>
      <c r="I99" s="11">
        <f t="shared" si="5"/>
        <v>0</v>
      </c>
      <c r="J99" s="11"/>
      <c r="K99" s="11"/>
      <c r="L99" s="11">
        <f t="shared" si="6"/>
        <v>-9160.1</v>
      </c>
      <c r="M99" s="11">
        <f t="shared" si="7"/>
        <v>0</v>
      </c>
    </row>
    <row r="100" spans="1:13" s="2" customFormat="1" ht="47.25" customHeight="1" hidden="1">
      <c r="A100" s="92"/>
      <c r="B100" s="92"/>
      <c r="C100" s="57" t="s">
        <v>15</v>
      </c>
      <c r="D100" s="26" t="s">
        <v>16</v>
      </c>
      <c r="E100" s="11">
        <v>9160.1</v>
      </c>
      <c r="F100" s="1"/>
      <c r="G100" s="1"/>
      <c r="H100" s="11">
        <v>0</v>
      </c>
      <c r="I100" s="11">
        <f t="shared" si="5"/>
        <v>0</v>
      </c>
      <c r="J100" s="11"/>
      <c r="K100" s="11"/>
      <c r="L100" s="11">
        <f t="shared" si="6"/>
        <v>-9160.1</v>
      </c>
      <c r="M100" s="11">
        <f t="shared" si="7"/>
        <v>0</v>
      </c>
    </row>
    <row r="101" spans="1:13" s="2" customFormat="1" ht="15.75" customHeight="1" hidden="1">
      <c r="A101" s="92"/>
      <c r="B101" s="92"/>
      <c r="C101" s="57" t="s">
        <v>17</v>
      </c>
      <c r="D101" s="17" t="s">
        <v>18</v>
      </c>
      <c r="E101" s="17"/>
      <c r="F101" s="1"/>
      <c r="G101" s="1"/>
      <c r="H101" s="11">
        <v>0</v>
      </c>
      <c r="I101" s="11">
        <f t="shared" si="5"/>
        <v>0</v>
      </c>
      <c r="J101" s="11"/>
      <c r="K101" s="11"/>
      <c r="L101" s="11">
        <f t="shared" si="6"/>
        <v>0</v>
      </c>
      <c r="M101" s="11" t="e">
        <f t="shared" si="7"/>
        <v>#DIV/0!</v>
      </c>
    </row>
    <row r="102" spans="1:13" s="2" customFormat="1" ht="15.75" customHeight="1" hidden="1">
      <c r="A102" s="92"/>
      <c r="B102" s="92"/>
      <c r="C102" s="57" t="s">
        <v>19</v>
      </c>
      <c r="D102" s="17" t="s">
        <v>20</v>
      </c>
      <c r="E102" s="17"/>
      <c r="F102" s="1"/>
      <c r="G102" s="1"/>
      <c r="H102" s="11">
        <v>0</v>
      </c>
      <c r="I102" s="11">
        <f t="shared" si="5"/>
        <v>0</v>
      </c>
      <c r="J102" s="11"/>
      <c r="K102" s="11"/>
      <c r="L102" s="11">
        <f t="shared" si="6"/>
        <v>0</v>
      </c>
      <c r="M102" s="11" t="e">
        <f t="shared" si="7"/>
        <v>#DIV/0!</v>
      </c>
    </row>
    <row r="103" spans="1:13" s="2" customFormat="1" ht="15.75" customHeight="1">
      <c r="A103" s="92"/>
      <c r="B103" s="92"/>
      <c r="C103" s="57" t="s">
        <v>22</v>
      </c>
      <c r="D103" s="17" t="s">
        <v>23</v>
      </c>
      <c r="E103" s="16">
        <v>2574.7</v>
      </c>
      <c r="F103" s="1"/>
      <c r="G103" s="1"/>
      <c r="H103" s="11">
        <v>0</v>
      </c>
      <c r="I103" s="11">
        <f t="shared" si="5"/>
        <v>0</v>
      </c>
      <c r="J103" s="11"/>
      <c r="K103" s="11"/>
      <c r="L103" s="11">
        <f t="shared" si="6"/>
        <v>-2574.7</v>
      </c>
      <c r="M103" s="11">
        <f t="shared" si="7"/>
        <v>0</v>
      </c>
    </row>
    <row r="104" spans="1:13" s="2" customFormat="1" ht="15">
      <c r="A104" s="92"/>
      <c r="B104" s="92"/>
      <c r="C104" s="57" t="s">
        <v>24</v>
      </c>
      <c r="D104" s="17" t="s">
        <v>62</v>
      </c>
      <c r="E104" s="16">
        <v>362024.7</v>
      </c>
      <c r="F104" s="1"/>
      <c r="G104" s="1"/>
      <c r="H104" s="11">
        <v>0</v>
      </c>
      <c r="I104" s="11">
        <f t="shared" si="5"/>
        <v>0</v>
      </c>
      <c r="J104" s="11"/>
      <c r="K104" s="11"/>
      <c r="L104" s="11">
        <f t="shared" si="6"/>
        <v>-362024.7</v>
      </c>
      <c r="M104" s="11">
        <f t="shared" si="7"/>
        <v>0</v>
      </c>
    </row>
    <row r="105" spans="1:13" s="2" customFormat="1" ht="15.75" customHeight="1">
      <c r="A105" s="92"/>
      <c r="B105" s="92"/>
      <c r="C105" s="57" t="s">
        <v>36</v>
      </c>
      <c r="D105" s="26" t="s">
        <v>37</v>
      </c>
      <c r="E105" s="16">
        <v>39300.8</v>
      </c>
      <c r="F105" s="1"/>
      <c r="G105" s="1"/>
      <c r="H105" s="11">
        <v>0</v>
      </c>
      <c r="I105" s="11">
        <f t="shared" si="5"/>
        <v>0</v>
      </c>
      <c r="J105" s="11"/>
      <c r="K105" s="11"/>
      <c r="L105" s="11">
        <f t="shared" si="6"/>
        <v>-39300.8</v>
      </c>
      <c r="M105" s="11">
        <f t="shared" si="7"/>
        <v>0</v>
      </c>
    </row>
    <row r="106" spans="1:13" s="2" customFormat="1" ht="30.75">
      <c r="A106" s="92"/>
      <c r="B106" s="92"/>
      <c r="C106" s="57" t="s">
        <v>144</v>
      </c>
      <c r="D106" s="26" t="s">
        <v>145</v>
      </c>
      <c r="E106" s="16">
        <v>2376.3</v>
      </c>
      <c r="F106" s="1"/>
      <c r="G106" s="1"/>
      <c r="H106" s="11">
        <v>0</v>
      </c>
      <c r="I106" s="11">
        <f t="shared" si="5"/>
        <v>0</v>
      </c>
      <c r="J106" s="11"/>
      <c r="K106" s="11"/>
      <c r="L106" s="11">
        <f t="shared" si="6"/>
        <v>-2376.3</v>
      </c>
      <c r="M106" s="11">
        <f t="shared" si="7"/>
        <v>0</v>
      </c>
    </row>
    <row r="107" spans="1:13" s="2" customFormat="1" ht="30.75">
      <c r="A107" s="92"/>
      <c r="B107" s="92"/>
      <c r="C107" s="57" t="s">
        <v>143</v>
      </c>
      <c r="D107" s="26" t="s">
        <v>146</v>
      </c>
      <c r="E107" s="16">
        <v>20063.9</v>
      </c>
      <c r="F107" s="1"/>
      <c r="G107" s="1"/>
      <c r="H107" s="11">
        <v>0</v>
      </c>
      <c r="I107" s="11">
        <f t="shared" si="5"/>
        <v>0</v>
      </c>
      <c r="J107" s="11"/>
      <c r="K107" s="11"/>
      <c r="L107" s="11">
        <f t="shared" si="6"/>
        <v>-20063.9</v>
      </c>
      <c r="M107" s="11">
        <f t="shared" si="7"/>
        <v>0</v>
      </c>
    </row>
    <row r="108" spans="1:13" s="2" customFormat="1" ht="15">
      <c r="A108" s="92"/>
      <c r="B108" s="92"/>
      <c r="C108" s="57" t="s">
        <v>26</v>
      </c>
      <c r="D108" s="17" t="s">
        <v>21</v>
      </c>
      <c r="E108" s="16">
        <v>-428</v>
      </c>
      <c r="F108" s="1"/>
      <c r="G108" s="1"/>
      <c r="H108" s="11">
        <v>0</v>
      </c>
      <c r="I108" s="11">
        <f t="shared" si="5"/>
        <v>0</v>
      </c>
      <c r="J108" s="11"/>
      <c r="K108" s="11"/>
      <c r="L108" s="11">
        <f t="shared" si="6"/>
        <v>428</v>
      </c>
      <c r="M108" s="11">
        <f t="shared" si="7"/>
        <v>0</v>
      </c>
    </row>
    <row r="109" spans="1:13" s="2" customFormat="1" ht="15">
      <c r="A109" s="92"/>
      <c r="B109" s="92"/>
      <c r="C109" s="57"/>
      <c r="D109" s="4" t="s">
        <v>27</v>
      </c>
      <c r="E109" s="1">
        <f>SUM(E96:E99,E101:E108)</f>
        <v>435146.4</v>
      </c>
      <c r="F109" s="1"/>
      <c r="G109" s="1"/>
      <c r="H109" s="1">
        <f>SUM(H96:H99,H101:H108)</f>
        <v>0</v>
      </c>
      <c r="I109" s="1">
        <f t="shared" si="5"/>
        <v>0</v>
      </c>
      <c r="J109" s="1"/>
      <c r="K109" s="1"/>
      <c r="L109" s="1">
        <f t="shared" si="6"/>
        <v>-435146.4</v>
      </c>
      <c r="M109" s="1">
        <f t="shared" si="7"/>
        <v>0</v>
      </c>
    </row>
    <row r="110" spans="1:13" s="2" customFormat="1" ht="15">
      <c r="A110" s="92"/>
      <c r="B110" s="92"/>
      <c r="C110" s="57" t="s">
        <v>13</v>
      </c>
      <c r="D110" s="17" t="s">
        <v>14</v>
      </c>
      <c r="E110" s="11">
        <f>E111</f>
        <v>496.5</v>
      </c>
      <c r="F110" s="1"/>
      <c r="G110" s="1"/>
      <c r="H110" s="11">
        <f>H111</f>
        <v>0</v>
      </c>
      <c r="I110" s="11">
        <f t="shared" si="5"/>
        <v>0</v>
      </c>
      <c r="J110" s="11"/>
      <c r="K110" s="11"/>
      <c r="L110" s="11">
        <f t="shared" si="6"/>
        <v>-496.5</v>
      </c>
      <c r="M110" s="11">
        <f t="shared" si="7"/>
        <v>0</v>
      </c>
    </row>
    <row r="111" spans="1:13" s="2" customFormat="1" ht="47.25" customHeight="1" hidden="1">
      <c r="A111" s="92"/>
      <c r="B111" s="92"/>
      <c r="C111" s="57" t="s">
        <v>15</v>
      </c>
      <c r="D111" s="26" t="s">
        <v>16</v>
      </c>
      <c r="E111" s="11">
        <v>496.5</v>
      </c>
      <c r="F111" s="1"/>
      <c r="G111" s="1"/>
      <c r="H111" s="11"/>
      <c r="I111" s="11">
        <f t="shared" si="5"/>
        <v>0</v>
      </c>
      <c r="J111" s="11"/>
      <c r="K111" s="11"/>
      <c r="L111" s="11">
        <f t="shared" si="6"/>
        <v>-496.5</v>
      </c>
      <c r="M111" s="11">
        <f t="shared" si="7"/>
        <v>0</v>
      </c>
    </row>
    <row r="112" spans="1:13" s="2" customFormat="1" ht="15">
      <c r="A112" s="92"/>
      <c r="B112" s="92"/>
      <c r="C112" s="64"/>
      <c r="D112" s="4" t="s">
        <v>28</v>
      </c>
      <c r="E112" s="1">
        <f>SUM(E110)</f>
        <v>496.5</v>
      </c>
      <c r="F112" s="1"/>
      <c r="G112" s="1"/>
      <c r="H112" s="1">
        <f>SUM(H110)</f>
        <v>0</v>
      </c>
      <c r="I112" s="1">
        <f t="shared" si="5"/>
        <v>0</v>
      </c>
      <c r="J112" s="1"/>
      <c r="K112" s="1"/>
      <c r="L112" s="1">
        <f t="shared" si="6"/>
        <v>-496.5</v>
      </c>
      <c r="M112" s="1">
        <f t="shared" si="7"/>
        <v>0</v>
      </c>
    </row>
    <row r="113" spans="1:13" s="2" customFormat="1" ht="30.75">
      <c r="A113" s="92"/>
      <c r="B113" s="92"/>
      <c r="C113" s="64"/>
      <c r="D113" s="4" t="s">
        <v>29</v>
      </c>
      <c r="E113" s="1">
        <f>E114-E108</f>
        <v>436070.9</v>
      </c>
      <c r="F113" s="1"/>
      <c r="G113" s="1"/>
      <c r="H113" s="1">
        <f>H114-H108</f>
        <v>0</v>
      </c>
      <c r="I113" s="1">
        <f t="shared" si="5"/>
        <v>0</v>
      </c>
      <c r="J113" s="1"/>
      <c r="K113" s="1"/>
      <c r="L113" s="1">
        <f t="shared" si="6"/>
        <v>-436070.9</v>
      </c>
      <c r="M113" s="1">
        <f t="shared" si="7"/>
        <v>0</v>
      </c>
    </row>
    <row r="114" spans="1:13" s="2" customFormat="1" ht="15">
      <c r="A114" s="93"/>
      <c r="B114" s="93"/>
      <c r="C114" s="64"/>
      <c r="D114" s="4" t="s">
        <v>44</v>
      </c>
      <c r="E114" s="1">
        <f>E109+E112</f>
        <v>435642.9</v>
      </c>
      <c r="F114" s="1">
        <f>F109+F112</f>
        <v>0</v>
      </c>
      <c r="G114" s="1">
        <f>G109+G112</f>
        <v>0</v>
      </c>
      <c r="H114" s="1">
        <f>H109+H112</f>
        <v>0</v>
      </c>
      <c r="I114" s="1">
        <f t="shared" si="5"/>
        <v>0</v>
      </c>
      <c r="J114" s="1"/>
      <c r="K114" s="1"/>
      <c r="L114" s="1">
        <f t="shared" si="6"/>
        <v>-435642.9</v>
      </c>
      <c r="M114" s="1">
        <f t="shared" si="7"/>
        <v>0</v>
      </c>
    </row>
    <row r="115" spans="1:13" s="2" customFormat="1" ht="15.75" customHeight="1" hidden="1">
      <c r="A115" s="91" t="s">
        <v>174</v>
      </c>
      <c r="B115" s="91" t="s">
        <v>223</v>
      </c>
      <c r="C115" s="57" t="s">
        <v>6</v>
      </c>
      <c r="D115" s="26" t="s">
        <v>7</v>
      </c>
      <c r="E115" s="11"/>
      <c r="F115" s="1"/>
      <c r="G115" s="1"/>
      <c r="H115" s="11"/>
      <c r="I115" s="11">
        <f t="shared" si="5"/>
        <v>0</v>
      </c>
      <c r="J115" s="11" t="e">
        <f t="shared" si="8"/>
        <v>#DIV/0!</v>
      </c>
      <c r="K115" s="11" t="e">
        <f t="shared" si="9"/>
        <v>#DIV/0!</v>
      </c>
      <c r="L115" s="11">
        <f t="shared" si="6"/>
        <v>0</v>
      </c>
      <c r="M115" s="11" t="e">
        <f t="shared" si="7"/>
        <v>#DIV/0!</v>
      </c>
    </row>
    <row r="116" spans="1:13" s="2" customFormat="1" ht="33" customHeight="1">
      <c r="A116" s="92"/>
      <c r="B116" s="92"/>
      <c r="C116" s="57" t="s">
        <v>152</v>
      </c>
      <c r="D116" s="27" t="s">
        <v>153</v>
      </c>
      <c r="E116" s="11">
        <v>263.3</v>
      </c>
      <c r="F116" s="1"/>
      <c r="G116" s="1"/>
      <c r="H116" s="11">
        <v>53.6</v>
      </c>
      <c r="I116" s="11">
        <f t="shared" si="5"/>
        <v>53.6</v>
      </c>
      <c r="J116" s="11"/>
      <c r="K116" s="11"/>
      <c r="L116" s="11">
        <f t="shared" si="6"/>
        <v>-209.70000000000002</v>
      </c>
      <c r="M116" s="11">
        <f t="shared" si="7"/>
        <v>20.357007216103305</v>
      </c>
    </row>
    <row r="117" spans="1:13" s="2" customFormat="1" ht="78.75" customHeight="1" hidden="1">
      <c r="A117" s="92"/>
      <c r="B117" s="92"/>
      <c r="C117" s="60" t="s">
        <v>150</v>
      </c>
      <c r="D117" s="27" t="s">
        <v>170</v>
      </c>
      <c r="E117" s="11"/>
      <c r="F117" s="1"/>
      <c r="G117" s="1"/>
      <c r="H117" s="11"/>
      <c r="I117" s="11">
        <f t="shared" si="5"/>
        <v>0</v>
      </c>
      <c r="J117" s="11" t="e">
        <f t="shared" si="8"/>
        <v>#DIV/0!</v>
      </c>
      <c r="K117" s="11" t="e">
        <f t="shared" si="9"/>
        <v>#DIV/0!</v>
      </c>
      <c r="L117" s="11">
        <f t="shared" si="6"/>
        <v>0</v>
      </c>
      <c r="M117" s="11" t="e">
        <f t="shared" si="7"/>
        <v>#DIV/0!</v>
      </c>
    </row>
    <row r="118" spans="1:13" ht="15.75" customHeight="1" hidden="1">
      <c r="A118" s="92"/>
      <c r="B118" s="92"/>
      <c r="C118" s="57" t="s">
        <v>13</v>
      </c>
      <c r="D118" s="26" t="s">
        <v>14</v>
      </c>
      <c r="E118" s="11">
        <f>SUM(E119:E120)</f>
        <v>0</v>
      </c>
      <c r="F118" s="11">
        <f>SUM(F119:F120)</f>
        <v>0</v>
      </c>
      <c r="G118" s="11">
        <f>SUM(G119:G120)</f>
        <v>0</v>
      </c>
      <c r="H118" s="11">
        <f>SUM(H119:H120)</f>
        <v>0</v>
      </c>
      <c r="I118" s="11">
        <f t="shared" si="5"/>
        <v>0</v>
      </c>
      <c r="J118" s="11" t="e">
        <f t="shared" si="8"/>
        <v>#DIV/0!</v>
      </c>
      <c r="K118" s="11" t="e">
        <f t="shared" si="9"/>
        <v>#DIV/0!</v>
      </c>
      <c r="L118" s="11">
        <f t="shared" si="6"/>
        <v>0</v>
      </c>
      <c r="M118" s="11" t="e">
        <f t="shared" si="7"/>
        <v>#DIV/0!</v>
      </c>
    </row>
    <row r="119" spans="1:13" ht="31.5" customHeight="1" hidden="1">
      <c r="A119" s="92"/>
      <c r="B119" s="92"/>
      <c r="C119" s="60" t="s">
        <v>31</v>
      </c>
      <c r="D119" s="26" t="s">
        <v>32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47.25" customHeight="1" hidden="1">
      <c r="A120" s="92"/>
      <c r="B120" s="92"/>
      <c r="C120" s="60" t="s">
        <v>15</v>
      </c>
      <c r="D120" s="26" t="s">
        <v>16</v>
      </c>
      <c r="E120" s="11"/>
      <c r="F120" s="11"/>
      <c r="G120" s="11"/>
      <c r="H120" s="11"/>
      <c r="I120" s="11">
        <f t="shared" si="5"/>
        <v>0</v>
      </c>
      <c r="J120" s="11" t="e">
        <f t="shared" si="8"/>
        <v>#DIV/0!</v>
      </c>
      <c r="K120" s="11" t="e">
        <f t="shared" si="9"/>
        <v>#DIV/0!</v>
      </c>
      <c r="L120" s="11">
        <f t="shared" si="6"/>
        <v>0</v>
      </c>
      <c r="M120" s="11" t="e">
        <f t="shared" si="7"/>
        <v>#DIV/0!</v>
      </c>
    </row>
    <row r="121" spans="1:13" ht="15.75" customHeight="1" hidden="1">
      <c r="A121" s="92"/>
      <c r="B121" s="92"/>
      <c r="C121" s="57" t="s">
        <v>17</v>
      </c>
      <c r="D121" s="26" t="s">
        <v>18</v>
      </c>
      <c r="E121" s="11"/>
      <c r="F121" s="11"/>
      <c r="G121" s="11"/>
      <c r="H121" s="11"/>
      <c r="I121" s="11">
        <f t="shared" si="5"/>
        <v>0</v>
      </c>
      <c r="J121" s="11" t="e">
        <f t="shared" si="8"/>
        <v>#DIV/0!</v>
      </c>
      <c r="K121" s="11" t="e">
        <f t="shared" si="9"/>
        <v>#DIV/0!</v>
      </c>
      <c r="L121" s="11">
        <f t="shared" si="6"/>
        <v>0</v>
      </c>
      <c r="M121" s="11" t="e">
        <f t="shared" si="7"/>
        <v>#DIV/0!</v>
      </c>
    </row>
    <row r="122" spans="1:13" ht="15.75" customHeight="1" hidden="1">
      <c r="A122" s="92"/>
      <c r="B122" s="92"/>
      <c r="C122" s="57" t="s">
        <v>19</v>
      </c>
      <c r="D122" s="26" t="s">
        <v>20</v>
      </c>
      <c r="E122" s="11"/>
      <c r="F122" s="11"/>
      <c r="G122" s="11"/>
      <c r="H122" s="11"/>
      <c r="I122" s="11">
        <f t="shared" si="5"/>
        <v>0</v>
      </c>
      <c r="J122" s="11" t="e">
        <f t="shared" si="8"/>
        <v>#DIV/0!</v>
      </c>
      <c r="K122" s="11" t="e">
        <f t="shared" si="9"/>
        <v>#DIV/0!</v>
      </c>
      <c r="L122" s="11">
        <f t="shared" si="6"/>
        <v>0</v>
      </c>
      <c r="M122" s="11" t="e">
        <f t="shared" si="7"/>
        <v>#DIV/0!</v>
      </c>
    </row>
    <row r="123" spans="1:13" ht="17.25" customHeight="1">
      <c r="A123" s="92"/>
      <c r="B123" s="92"/>
      <c r="C123" s="57" t="s">
        <v>22</v>
      </c>
      <c r="D123" s="26" t="s">
        <v>23</v>
      </c>
      <c r="E123" s="11">
        <v>596.1</v>
      </c>
      <c r="F123" s="11">
        <v>3614.5</v>
      </c>
      <c r="G123" s="11">
        <v>0</v>
      </c>
      <c r="H123" s="11">
        <v>0</v>
      </c>
      <c r="I123" s="11">
        <f t="shared" si="5"/>
        <v>0</v>
      </c>
      <c r="J123" s="11"/>
      <c r="K123" s="11">
        <f t="shared" si="9"/>
        <v>0</v>
      </c>
      <c r="L123" s="11">
        <f t="shared" si="6"/>
        <v>-596.1</v>
      </c>
      <c r="M123" s="11">
        <f t="shared" si="7"/>
        <v>0</v>
      </c>
    </row>
    <row r="124" spans="1:13" ht="17.25" customHeight="1" hidden="1">
      <c r="A124" s="92"/>
      <c r="B124" s="92"/>
      <c r="C124" s="57" t="s">
        <v>24</v>
      </c>
      <c r="D124" s="26" t="s">
        <v>62</v>
      </c>
      <c r="E124" s="11"/>
      <c r="F124" s="11"/>
      <c r="G124" s="11"/>
      <c r="H124" s="11"/>
      <c r="I124" s="11">
        <f t="shared" si="5"/>
        <v>0</v>
      </c>
      <c r="J124" s="11" t="e">
        <f t="shared" si="8"/>
        <v>#DIV/0!</v>
      </c>
      <c r="K124" s="11" t="e">
        <f t="shared" si="9"/>
        <v>#DIV/0!</v>
      </c>
      <c r="L124" s="11">
        <f t="shared" si="6"/>
        <v>0</v>
      </c>
      <c r="M124" s="11" t="e">
        <f t="shared" si="7"/>
        <v>#DIV/0!</v>
      </c>
    </row>
    <row r="125" spans="1:13" ht="17.25" customHeight="1">
      <c r="A125" s="92"/>
      <c r="B125" s="92"/>
      <c r="C125" s="57" t="s">
        <v>36</v>
      </c>
      <c r="D125" s="26" t="s">
        <v>37</v>
      </c>
      <c r="E125" s="11">
        <v>4900.2</v>
      </c>
      <c r="F125" s="11"/>
      <c r="G125" s="11"/>
      <c r="H125" s="11"/>
      <c r="I125" s="11">
        <f t="shared" si="5"/>
        <v>0</v>
      </c>
      <c r="J125" s="11"/>
      <c r="K125" s="11"/>
      <c r="L125" s="11">
        <f t="shared" si="6"/>
        <v>-4900.2</v>
      </c>
      <c r="M125" s="11">
        <f t="shared" si="7"/>
        <v>0</v>
      </c>
    </row>
    <row r="126" spans="1:13" ht="33" customHeight="1">
      <c r="A126" s="92"/>
      <c r="B126" s="92"/>
      <c r="C126" s="57" t="s">
        <v>144</v>
      </c>
      <c r="D126" s="26" t="s">
        <v>145</v>
      </c>
      <c r="E126" s="11">
        <v>2.4</v>
      </c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-2.4</v>
      </c>
      <c r="M126" s="11">
        <f t="shared" si="7"/>
        <v>0</v>
      </c>
    </row>
    <row r="127" spans="1:13" ht="30.75">
      <c r="A127" s="92"/>
      <c r="B127" s="92"/>
      <c r="C127" s="57" t="s">
        <v>143</v>
      </c>
      <c r="D127" s="26" t="s">
        <v>146</v>
      </c>
      <c r="E127" s="11">
        <v>1537.7</v>
      </c>
      <c r="F127" s="11">
        <v>694.2</v>
      </c>
      <c r="G127" s="11">
        <v>694.2</v>
      </c>
      <c r="H127" s="11">
        <v>694.2</v>
      </c>
      <c r="I127" s="11">
        <f t="shared" si="5"/>
        <v>0</v>
      </c>
      <c r="J127" s="11">
        <f t="shared" si="8"/>
        <v>100</v>
      </c>
      <c r="K127" s="11">
        <f t="shared" si="9"/>
        <v>100</v>
      </c>
      <c r="L127" s="11">
        <f t="shared" si="6"/>
        <v>-843.5</v>
      </c>
      <c r="M127" s="11">
        <f t="shared" si="7"/>
        <v>45.145346946738634</v>
      </c>
    </row>
    <row r="128" spans="1:13" ht="15.75" customHeight="1">
      <c r="A128" s="92"/>
      <c r="B128" s="92"/>
      <c r="C128" s="57" t="s">
        <v>26</v>
      </c>
      <c r="D128" s="26" t="s">
        <v>21</v>
      </c>
      <c r="E128" s="11">
        <v>-1.9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1.9</v>
      </c>
      <c r="M128" s="11">
        <f t="shared" si="7"/>
        <v>0</v>
      </c>
    </row>
    <row r="129" spans="1:13" s="2" customFormat="1" ht="15">
      <c r="A129" s="92"/>
      <c r="B129" s="92"/>
      <c r="C129" s="61"/>
      <c r="D129" s="46" t="s">
        <v>27</v>
      </c>
      <c r="E129" s="1">
        <f>SUM(E115:E118,E121:E128)</f>
        <v>7297.8</v>
      </c>
      <c r="F129" s="1">
        <f>SUM(F115:F118,F121:F128)</f>
        <v>4308.7</v>
      </c>
      <c r="G129" s="1">
        <f>SUM(G115:G118,G121:G128)</f>
        <v>694.2</v>
      </c>
      <c r="H129" s="1">
        <f>SUM(H116:H128)</f>
        <v>747.8000000000001</v>
      </c>
      <c r="I129" s="1">
        <f t="shared" si="5"/>
        <v>53.60000000000002</v>
      </c>
      <c r="J129" s="1">
        <f t="shared" si="8"/>
        <v>107.7211178334774</v>
      </c>
      <c r="K129" s="1">
        <f t="shared" si="9"/>
        <v>17.35558289043099</v>
      </c>
      <c r="L129" s="1">
        <f t="shared" si="6"/>
        <v>-6550</v>
      </c>
      <c r="M129" s="1">
        <f t="shared" si="7"/>
        <v>10.246923730439311</v>
      </c>
    </row>
    <row r="130" spans="1:13" ht="15">
      <c r="A130" s="92"/>
      <c r="B130" s="92"/>
      <c r="C130" s="57" t="s">
        <v>13</v>
      </c>
      <c r="D130" s="26" t="s">
        <v>14</v>
      </c>
      <c r="E130" s="11">
        <f>E131</f>
        <v>1523</v>
      </c>
      <c r="F130" s="11">
        <f>F131</f>
        <v>1800</v>
      </c>
      <c r="G130" s="11">
        <f>G131</f>
        <v>900</v>
      </c>
      <c r="H130" s="11">
        <f>H131</f>
        <v>584.6</v>
      </c>
      <c r="I130" s="11">
        <f t="shared" si="5"/>
        <v>-315.4</v>
      </c>
      <c r="J130" s="11">
        <f t="shared" si="8"/>
        <v>64.95555555555555</v>
      </c>
      <c r="K130" s="11">
        <f t="shared" si="9"/>
        <v>32.477777777777774</v>
      </c>
      <c r="L130" s="11">
        <f t="shared" si="6"/>
        <v>-938.4</v>
      </c>
      <c r="M130" s="11">
        <f t="shared" si="7"/>
        <v>38.38476690741957</v>
      </c>
    </row>
    <row r="131" spans="1:13" ht="47.25" customHeight="1" hidden="1">
      <c r="A131" s="92"/>
      <c r="B131" s="92"/>
      <c r="C131" s="60" t="s">
        <v>15</v>
      </c>
      <c r="D131" s="26" t="s">
        <v>16</v>
      </c>
      <c r="E131" s="11">
        <v>1523</v>
      </c>
      <c r="F131" s="11">
        <v>1800</v>
      </c>
      <c r="G131" s="11">
        <v>900</v>
      </c>
      <c r="H131" s="11">
        <v>584.6</v>
      </c>
      <c r="I131" s="11">
        <f t="shared" si="5"/>
        <v>-315.4</v>
      </c>
      <c r="J131" s="11">
        <f t="shared" si="8"/>
        <v>64.95555555555555</v>
      </c>
      <c r="K131" s="11">
        <f t="shared" si="9"/>
        <v>32.477777777777774</v>
      </c>
      <c r="L131" s="11">
        <f t="shared" si="6"/>
        <v>-938.4</v>
      </c>
      <c r="M131" s="11">
        <f t="shared" si="7"/>
        <v>38.38476690741957</v>
      </c>
    </row>
    <row r="132" spans="1:13" s="2" customFormat="1" ht="15">
      <c r="A132" s="92"/>
      <c r="B132" s="92"/>
      <c r="C132" s="65"/>
      <c r="D132" s="46" t="s">
        <v>28</v>
      </c>
      <c r="E132" s="1">
        <f>E130</f>
        <v>1523</v>
      </c>
      <c r="F132" s="1">
        <f>F130</f>
        <v>1800</v>
      </c>
      <c r="G132" s="1">
        <f>G130</f>
        <v>900</v>
      </c>
      <c r="H132" s="1">
        <f>H130</f>
        <v>584.6</v>
      </c>
      <c r="I132" s="1">
        <f t="shared" si="5"/>
        <v>-315.4</v>
      </c>
      <c r="J132" s="1">
        <f t="shared" si="8"/>
        <v>64.95555555555555</v>
      </c>
      <c r="K132" s="1">
        <f t="shared" si="9"/>
        <v>32.477777777777774</v>
      </c>
      <c r="L132" s="1">
        <f t="shared" si="6"/>
        <v>-938.4</v>
      </c>
      <c r="M132" s="1">
        <f t="shared" si="7"/>
        <v>38.38476690741957</v>
      </c>
    </row>
    <row r="133" spans="1:13" s="2" customFormat="1" ht="15">
      <c r="A133" s="93"/>
      <c r="B133" s="93"/>
      <c r="C133" s="61"/>
      <c r="D133" s="46" t="s">
        <v>44</v>
      </c>
      <c r="E133" s="1">
        <f>E129+E132</f>
        <v>8820.8</v>
      </c>
      <c r="F133" s="1">
        <f>F129+F132</f>
        <v>6108.7</v>
      </c>
      <c r="G133" s="1">
        <f>G129+G132</f>
        <v>1594.2</v>
      </c>
      <c r="H133" s="1">
        <f>H129+H132</f>
        <v>1332.4</v>
      </c>
      <c r="I133" s="1">
        <f t="shared" si="5"/>
        <v>-261.79999999999995</v>
      </c>
      <c r="J133" s="1">
        <f t="shared" si="8"/>
        <v>83.5779701417639</v>
      </c>
      <c r="K133" s="1">
        <f t="shared" si="9"/>
        <v>21.811514724900555</v>
      </c>
      <c r="L133" s="1">
        <f t="shared" si="6"/>
        <v>-7488.4</v>
      </c>
      <c r="M133" s="1">
        <f t="shared" si="7"/>
        <v>15.10520587701796</v>
      </c>
    </row>
    <row r="134" spans="1:13" ht="15.75" customHeight="1" hidden="1">
      <c r="A134" s="91" t="s">
        <v>63</v>
      </c>
      <c r="B134" s="91" t="s">
        <v>224</v>
      </c>
      <c r="C134" s="57" t="s">
        <v>6</v>
      </c>
      <c r="D134" s="26" t="s">
        <v>7</v>
      </c>
      <c r="E134" s="16"/>
      <c r="F134" s="16"/>
      <c r="G134" s="16"/>
      <c r="H134" s="16"/>
      <c r="I134" s="16">
        <f t="shared" si="5"/>
        <v>0</v>
      </c>
      <c r="J134" s="16" t="e">
        <f t="shared" si="8"/>
        <v>#DIV/0!</v>
      </c>
      <c r="K134" s="16" t="e">
        <f t="shared" si="9"/>
        <v>#DIV/0!</v>
      </c>
      <c r="L134" s="16">
        <f t="shared" si="6"/>
        <v>0</v>
      </c>
      <c r="M134" s="16" t="e">
        <f t="shared" si="7"/>
        <v>#DIV/0!</v>
      </c>
    </row>
    <row r="135" spans="1:13" ht="15.75" customHeight="1">
      <c r="A135" s="92"/>
      <c r="B135" s="92"/>
      <c r="C135" s="57" t="s">
        <v>164</v>
      </c>
      <c r="D135" s="27" t="s">
        <v>165</v>
      </c>
      <c r="E135" s="16">
        <v>166.7</v>
      </c>
      <c r="F135" s="16"/>
      <c r="G135" s="16"/>
      <c r="H135" s="16">
        <v>22.4</v>
      </c>
      <c r="I135" s="16">
        <f aca="true" t="shared" si="10" ref="I135:I198">H135-G135</f>
        <v>22.4</v>
      </c>
      <c r="J135" s="16"/>
      <c r="K135" s="16"/>
      <c r="L135" s="16">
        <f aca="true" t="shared" si="11" ref="L135:L198">H135-E135</f>
        <v>-144.29999999999998</v>
      </c>
      <c r="M135" s="16">
        <f aca="true" t="shared" si="12" ref="M135:M198">H135/E135*100</f>
        <v>13.437312537492502</v>
      </c>
    </row>
    <row r="136" spans="1:13" ht="30.75">
      <c r="A136" s="92"/>
      <c r="B136" s="92"/>
      <c r="C136" s="57" t="s">
        <v>152</v>
      </c>
      <c r="D136" s="27" t="s">
        <v>153</v>
      </c>
      <c r="E136" s="16">
        <v>5311.7</v>
      </c>
      <c r="F136" s="16"/>
      <c r="G136" s="16"/>
      <c r="H136" s="16">
        <v>1514</v>
      </c>
      <c r="I136" s="16">
        <f t="shared" si="10"/>
        <v>1514</v>
      </c>
      <c r="J136" s="16"/>
      <c r="K136" s="16"/>
      <c r="L136" s="16">
        <f t="shared" si="11"/>
        <v>-3797.7</v>
      </c>
      <c r="M136" s="16">
        <f t="shared" si="12"/>
        <v>28.503115763314945</v>
      </c>
    </row>
    <row r="137" spans="1:13" ht="81.75" customHeight="1">
      <c r="A137" s="92"/>
      <c r="B137" s="92"/>
      <c r="C137" s="60" t="s">
        <v>150</v>
      </c>
      <c r="D137" s="27" t="s">
        <v>170</v>
      </c>
      <c r="E137" s="16"/>
      <c r="F137" s="16"/>
      <c r="G137" s="16"/>
      <c r="H137" s="16">
        <v>15.2</v>
      </c>
      <c r="I137" s="16">
        <f t="shared" si="10"/>
        <v>15.2</v>
      </c>
      <c r="J137" s="16"/>
      <c r="K137" s="16"/>
      <c r="L137" s="16">
        <f t="shared" si="11"/>
        <v>15.2</v>
      </c>
      <c r="M137" s="16"/>
    </row>
    <row r="138" spans="1:13" ht="15.75" customHeight="1">
      <c r="A138" s="92"/>
      <c r="B138" s="92"/>
      <c r="C138" s="57" t="s">
        <v>13</v>
      </c>
      <c r="D138" s="26" t="s">
        <v>14</v>
      </c>
      <c r="E138" s="16">
        <f>E140+E139</f>
        <v>0</v>
      </c>
      <c r="F138" s="16">
        <f>F140+F139</f>
        <v>0</v>
      </c>
      <c r="G138" s="16">
        <f>G140+G139</f>
        <v>0</v>
      </c>
      <c r="H138" s="16">
        <f>H140+H139</f>
        <v>19.1</v>
      </c>
      <c r="I138" s="16">
        <f t="shared" si="10"/>
        <v>19.1</v>
      </c>
      <c r="J138" s="16"/>
      <c r="K138" s="16"/>
      <c r="L138" s="16">
        <f t="shared" si="11"/>
        <v>19.1</v>
      </c>
      <c r="M138" s="16"/>
    </row>
    <row r="139" spans="1:13" ht="47.25" customHeight="1" hidden="1">
      <c r="A139" s="92"/>
      <c r="B139" s="92"/>
      <c r="C139" s="60" t="s">
        <v>156</v>
      </c>
      <c r="D139" s="26" t="s">
        <v>157</v>
      </c>
      <c r="E139" s="16"/>
      <c r="F139" s="16"/>
      <c r="G139" s="16"/>
      <c r="H139" s="16"/>
      <c r="I139" s="16">
        <f t="shared" si="10"/>
        <v>0</v>
      </c>
      <c r="J139" s="16"/>
      <c r="K139" s="16"/>
      <c r="L139" s="16">
        <f t="shared" si="11"/>
        <v>0</v>
      </c>
      <c r="M139" s="16" t="e">
        <f t="shared" si="12"/>
        <v>#DIV/0!</v>
      </c>
    </row>
    <row r="140" spans="1:13" ht="47.25" customHeight="1" hidden="1">
      <c r="A140" s="92"/>
      <c r="B140" s="92"/>
      <c r="C140" s="60" t="s">
        <v>15</v>
      </c>
      <c r="D140" s="26" t="s">
        <v>16</v>
      </c>
      <c r="E140" s="16"/>
      <c r="F140" s="16"/>
      <c r="G140" s="16"/>
      <c r="H140" s="16">
        <v>19.1</v>
      </c>
      <c r="I140" s="16">
        <f t="shared" si="10"/>
        <v>19.1</v>
      </c>
      <c r="J140" s="16"/>
      <c r="K140" s="16"/>
      <c r="L140" s="16">
        <f t="shared" si="11"/>
        <v>19.1</v>
      </c>
      <c r="M140" s="16" t="e">
        <f t="shared" si="12"/>
        <v>#DIV/0!</v>
      </c>
    </row>
    <row r="141" spans="1:13" ht="15.75" customHeight="1">
      <c r="A141" s="92"/>
      <c r="B141" s="92"/>
      <c r="C141" s="57" t="s">
        <v>17</v>
      </c>
      <c r="D141" s="26" t="s">
        <v>18</v>
      </c>
      <c r="E141" s="16">
        <v>11</v>
      </c>
      <c r="F141" s="16"/>
      <c r="G141" s="16"/>
      <c r="H141" s="45">
        <v>0</v>
      </c>
      <c r="I141" s="45">
        <f t="shared" si="10"/>
        <v>0</v>
      </c>
      <c r="J141" s="45"/>
      <c r="K141" s="45"/>
      <c r="L141" s="45">
        <f t="shared" si="11"/>
        <v>-11</v>
      </c>
      <c r="M141" s="45">
        <f t="shared" si="12"/>
        <v>0</v>
      </c>
    </row>
    <row r="142" spans="1:13" ht="15.75" customHeight="1" hidden="1">
      <c r="A142" s="92"/>
      <c r="B142" s="92"/>
      <c r="C142" s="57" t="s">
        <v>19</v>
      </c>
      <c r="D142" s="26" t="s">
        <v>20</v>
      </c>
      <c r="E142" s="16"/>
      <c r="F142" s="16"/>
      <c r="G142" s="16"/>
      <c r="H142" s="16"/>
      <c r="I142" s="16">
        <f t="shared" si="10"/>
        <v>0</v>
      </c>
      <c r="J142" s="16" t="e">
        <f aca="true" t="shared" si="13" ref="J142:J198">H142/G142*100</f>
        <v>#DIV/0!</v>
      </c>
      <c r="K142" s="16" t="e">
        <f aca="true" t="shared" si="14" ref="K142:K198">H142/F142*100</f>
        <v>#DIV/0!</v>
      </c>
      <c r="L142" s="16">
        <f t="shared" si="11"/>
        <v>0</v>
      </c>
      <c r="M142" s="16" t="e">
        <f t="shared" si="12"/>
        <v>#DIV/0!</v>
      </c>
    </row>
    <row r="143" spans="1:13" ht="15">
      <c r="A143" s="92"/>
      <c r="B143" s="92"/>
      <c r="C143" s="57" t="s">
        <v>22</v>
      </c>
      <c r="D143" s="26" t="s">
        <v>23</v>
      </c>
      <c r="E143" s="16">
        <v>35848.5</v>
      </c>
      <c r="F143" s="45">
        <v>22874.6</v>
      </c>
      <c r="G143" s="45">
        <v>0</v>
      </c>
      <c r="H143" s="16">
        <v>0</v>
      </c>
      <c r="I143" s="16">
        <f t="shared" si="10"/>
        <v>0</v>
      </c>
      <c r="J143" s="16"/>
      <c r="K143" s="16">
        <f t="shared" si="14"/>
        <v>0</v>
      </c>
      <c r="L143" s="16">
        <f t="shared" si="11"/>
        <v>-35848.5</v>
      </c>
      <c r="M143" s="16">
        <f t="shared" si="12"/>
        <v>0</v>
      </c>
    </row>
    <row r="144" spans="1:13" ht="15">
      <c r="A144" s="92"/>
      <c r="B144" s="92"/>
      <c r="C144" s="57" t="s">
        <v>24</v>
      </c>
      <c r="D144" s="26" t="s">
        <v>62</v>
      </c>
      <c r="E144" s="16">
        <v>3789766.5</v>
      </c>
      <c r="F144" s="45">
        <v>6960149.7</v>
      </c>
      <c r="G144" s="45">
        <v>3963010.9</v>
      </c>
      <c r="H144" s="16">
        <v>3963010.9</v>
      </c>
      <c r="I144" s="16">
        <f t="shared" si="10"/>
        <v>0</v>
      </c>
      <c r="J144" s="16">
        <f t="shared" si="13"/>
        <v>100</v>
      </c>
      <c r="K144" s="16">
        <f t="shared" si="14"/>
        <v>56.93858711113642</v>
      </c>
      <c r="L144" s="16">
        <f t="shared" si="11"/>
        <v>173244.3999999999</v>
      </c>
      <c r="M144" s="16">
        <f t="shared" si="12"/>
        <v>104.57137398834466</v>
      </c>
    </row>
    <row r="145" spans="1:13" ht="15.75" customHeight="1">
      <c r="A145" s="92"/>
      <c r="B145" s="92"/>
      <c r="C145" s="57" t="s">
        <v>36</v>
      </c>
      <c r="D145" s="26" t="s">
        <v>37</v>
      </c>
      <c r="E145" s="16"/>
      <c r="F145" s="45">
        <v>78.1</v>
      </c>
      <c r="G145" s="45">
        <v>78.1</v>
      </c>
      <c r="H145" s="16">
        <v>78.1</v>
      </c>
      <c r="I145" s="16">
        <f t="shared" si="10"/>
        <v>0</v>
      </c>
      <c r="J145" s="16">
        <f t="shared" si="13"/>
        <v>100</v>
      </c>
      <c r="K145" s="16">
        <f t="shared" si="14"/>
        <v>100</v>
      </c>
      <c r="L145" s="16">
        <f t="shared" si="11"/>
        <v>78.1</v>
      </c>
      <c r="M145" s="16"/>
    </row>
    <row r="146" spans="1:13" ht="30.75">
      <c r="A146" s="92"/>
      <c r="B146" s="92"/>
      <c r="C146" s="57" t="s">
        <v>144</v>
      </c>
      <c r="D146" s="26" t="s">
        <v>145</v>
      </c>
      <c r="E146" s="16">
        <v>1324.5</v>
      </c>
      <c r="F146" s="16">
        <v>1003.8</v>
      </c>
      <c r="G146" s="16">
        <v>1003.8</v>
      </c>
      <c r="H146" s="45">
        <v>5546.4</v>
      </c>
      <c r="I146" s="45">
        <f t="shared" si="10"/>
        <v>4542.599999999999</v>
      </c>
      <c r="J146" s="45">
        <f t="shared" si="13"/>
        <v>552.5403466826061</v>
      </c>
      <c r="K146" s="45">
        <f t="shared" si="14"/>
        <v>552.5403466826061</v>
      </c>
      <c r="L146" s="45">
        <f t="shared" si="11"/>
        <v>4221.9</v>
      </c>
      <c r="M146" s="45">
        <f t="shared" si="12"/>
        <v>418.75424688561725</v>
      </c>
    </row>
    <row r="147" spans="1:13" ht="30.75">
      <c r="A147" s="92"/>
      <c r="B147" s="92"/>
      <c r="C147" s="57" t="s">
        <v>143</v>
      </c>
      <c r="D147" s="26" t="s">
        <v>146</v>
      </c>
      <c r="E147" s="16">
        <v>83855.1</v>
      </c>
      <c r="F147" s="16">
        <v>74698.4</v>
      </c>
      <c r="G147" s="16">
        <v>74698.4</v>
      </c>
      <c r="H147" s="16">
        <v>98503</v>
      </c>
      <c r="I147" s="16">
        <f t="shared" si="10"/>
        <v>23804.600000000006</v>
      </c>
      <c r="J147" s="16">
        <f t="shared" si="13"/>
        <v>131.86761697707047</v>
      </c>
      <c r="K147" s="16">
        <f t="shared" si="14"/>
        <v>131.86761697707047</v>
      </c>
      <c r="L147" s="16">
        <f t="shared" si="11"/>
        <v>14647.899999999994</v>
      </c>
      <c r="M147" s="16">
        <f t="shared" si="12"/>
        <v>117.46810867794564</v>
      </c>
    </row>
    <row r="148" spans="1:13" ht="15">
      <c r="A148" s="92"/>
      <c r="B148" s="92"/>
      <c r="C148" s="57" t="s">
        <v>26</v>
      </c>
      <c r="D148" s="26" t="s">
        <v>21</v>
      </c>
      <c r="E148" s="16">
        <v>-20231.2</v>
      </c>
      <c r="F148" s="16"/>
      <c r="G148" s="16"/>
      <c r="H148" s="16">
        <v>-31243</v>
      </c>
      <c r="I148" s="16">
        <f t="shared" si="10"/>
        <v>-31243</v>
      </c>
      <c r="J148" s="16"/>
      <c r="K148" s="16"/>
      <c r="L148" s="16">
        <f t="shared" si="11"/>
        <v>-11011.8</v>
      </c>
      <c r="M148" s="16">
        <f t="shared" si="12"/>
        <v>154.42979160899995</v>
      </c>
    </row>
    <row r="149" spans="1:13" s="2" customFormat="1" ht="30.75">
      <c r="A149" s="92"/>
      <c r="B149" s="92"/>
      <c r="C149" s="61"/>
      <c r="D149" s="46" t="s">
        <v>29</v>
      </c>
      <c r="E149" s="3">
        <f>E150-E148</f>
        <v>3916284</v>
      </c>
      <c r="F149" s="3">
        <f>F150-F148</f>
        <v>7058804.6</v>
      </c>
      <c r="G149" s="3">
        <f>G150-G148</f>
        <v>4038791.1999999997</v>
      </c>
      <c r="H149" s="3">
        <f>H150-H148</f>
        <v>4068709.1</v>
      </c>
      <c r="I149" s="3">
        <f t="shared" si="10"/>
        <v>29917.900000000373</v>
      </c>
      <c r="J149" s="3">
        <f t="shared" si="13"/>
        <v>100.74076372158088</v>
      </c>
      <c r="K149" s="3">
        <f t="shared" si="14"/>
        <v>57.64020015513675</v>
      </c>
      <c r="L149" s="3">
        <f t="shared" si="11"/>
        <v>152425.1000000001</v>
      </c>
      <c r="M149" s="3">
        <f t="shared" si="12"/>
        <v>103.89208494583131</v>
      </c>
    </row>
    <row r="150" spans="1:13" s="2" customFormat="1" ht="15">
      <c r="A150" s="93"/>
      <c r="B150" s="93"/>
      <c r="C150" s="61"/>
      <c r="D150" s="46" t="s">
        <v>44</v>
      </c>
      <c r="E150" s="1">
        <f>SUM(E134:E138,E141:E148)</f>
        <v>3896052.8</v>
      </c>
      <c r="F150" s="1">
        <f>SUM(F134:F138,F141:F148)</f>
        <v>7058804.6</v>
      </c>
      <c r="G150" s="1">
        <f>SUM(G134:G138,G141:G148)</f>
        <v>4038791.1999999997</v>
      </c>
      <c r="H150" s="1">
        <f>SUM(H134:H138,H141:H148)</f>
        <v>4037466.1</v>
      </c>
      <c r="I150" s="1">
        <f t="shared" si="10"/>
        <v>-1325.0999999996275</v>
      </c>
      <c r="J150" s="1">
        <f t="shared" si="13"/>
        <v>99.96719067824057</v>
      </c>
      <c r="K150" s="1">
        <f t="shared" si="14"/>
        <v>57.19758980153665</v>
      </c>
      <c r="L150" s="1">
        <f t="shared" si="11"/>
        <v>141413.30000000028</v>
      </c>
      <c r="M150" s="1">
        <f t="shared" si="12"/>
        <v>103.6296556350571</v>
      </c>
    </row>
    <row r="151" spans="1:13" s="2" customFormat="1" ht="31.5" customHeight="1">
      <c r="A151" s="108" t="s">
        <v>64</v>
      </c>
      <c r="B151" s="91" t="s">
        <v>225</v>
      </c>
      <c r="C151" s="57" t="s">
        <v>152</v>
      </c>
      <c r="D151" s="26" t="s">
        <v>153</v>
      </c>
      <c r="E151" s="11">
        <v>11.6</v>
      </c>
      <c r="F151" s="1"/>
      <c r="G151" s="1"/>
      <c r="H151" s="11">
        <v>7.8</v>
      </c>
      <c r="I151" s="11">
        <f t="shared" si="10"/>
        <v>7.8</v>
      </c>
      <c r="J151" s="11"/>
      <c r="K151" s="11"/>
      <c r="L151" s="11">
        <f t="shared" si="11"/>
        <v>-3.8</v>
      </c>
      <c r="M151" s="11">
        <f t="shared" si="12"/>
        <v>67.24137931034483</v>
      </c>
    </row>
    <row r="152" spans="1:13" ht="15">
      <c r="A152" s="109"/>
      <c r="B152" s="92"/>
      <c r="C152" s="57" t="s">
        <v>13</v>
      </c>
      <c r="D152" s="26" t="s">
        <v>14</v>
      </c>
      <c r="E152" s="11">
        <f>E156+E153+E155</f>
        <v>654.6</v>
      </c>
      <c r="F152" s="11">
        <f>F156+F153+F155+F154</f>
        <v>335.59999999999997</v>
      </c>
      <c r="G152" s="11">
        <f>G156+G153+G155+G154</f>
        <v>146.3</v>
      </c>
      <c r="H152" s="11">
        <f>H156+H153+H155+H154</f>
        <v>167.49999999999997</v>
      </c>
      <c r="I152" s="11">
        <f t="shared" si="10"/>
        <v>21.19999999999996</v>
      </c>
      <c r="J152" s="11">
        <f t="shared" si="13"/>
        <v>114.4907723855092</v>
      </c>
      <c r="K152" s="11">
        <f t="shared" si="14"/>
        <v>49.910607866507746</v>
      </c>
      <c r="L152" s="11">
        <f t="shared" si="11"/>
        <v>-487.1</v>
      </c>
      <c r="M152" s="11">
        <f t="shared" si="12"/>
        <v>25.588145432325078</v>
      </c>
    </row>
    <row r="153" spans="1:13" ht="47.25" customHeight="1" hidden="1">
      <c r="A153" s="109"/>
      <c r="B153" s="92"/>
      <c r="C153" s="60" t="s">
        <v>156</v>
      </c>
      <c r="D153" s="26" t="s">
        <v>157</v>
      </c>
      <c r="E153" s="11"/>
      <c r="F153" s="11"/>
      <c r="G153" s="11"/>
      <c r="H153" s="11"/>
      <c r="I153" s="11">
        <f t="shared" si="10"/>
        <v>0</v>
      </c>
      <c r="J153" s="11" t="e">
        <f t="shared" si="13"/>
        <v>#DIV/0!</v>
      </c>
      <c r="K153" s="11" t="e">
        <f t="shared" si="14"/>
        <v>#DIV/0!</v>
      </c>
      <c r="L153" s="11">
        <f t="shared" si="11"/>
        <v>0</v>
      </c>
      <c r="M153" s="11" t="e">
        <f t="shared" si="12"/>
        <v>#DIV/0!</v>
      </c>
    </row>
    <row r="154" spans="1:13" ht="47.25" customHeight="1" hidden="1">
      <c r="A154" s="109"/>
      <c r="B154" s="92"/>
      <c r="C154" s="57" t="s">
        <v>42</v>
      </c>
      <c r="D154" s="28" t="s">
        <v>43</v>
      </c>
      <c r="E154" s="11"/>
      <c r="F154" s="11"/>
      <c r="G154" s="11"/>
      <c r="H154" s="11">
        <v>2.2</v>
      </c>
      <c r="I154" s="11">
        <f t="shared" si="10"/>
        <v>2.2</v>
      </c>
      <c r="J154" s="11" t="e">
        <f t="shared" si="13"/>
        <v>#DIV/0!</v>
      </c>
      <c r="K154" s="11" t="e">
        <f t="shared" si="14"/>
        <v>#DIV/0!</v>
      </c>
      <c r="L154" s="11">
        <f t="shared" si="11"/>
        <v>2.2</v>
      </c>
      <c r="M154" s="11" t="e">
        <f t="shared" si="12"/>
        <v>#DIV/0!</v>
      </c>
    </row>
    <row r="155" spans="1:13" ht="63" customHeight="1" hidden="1">
      <c r="A155" s="109"/>
      <c r="B155" s="92"/>
      <c r="C155" s="60" t="s">
        <v>194</v>
      </c>
      <c r="D155" s="26" t="s">
        <v>198</v>
      </c>
      <c r="E155" s="11">
        <v>573</v>
      </c>
      <c r="F155" s="11">
        <v>308.7</v>
      </c>
      <c r="G155" s="11">
        <v>134</v>
      </c>
      <c r="H155" s="11">
        <v>146.6</v>
      </c>
      <c r="I155" s="11">
        <f t="shared" si="10"/>
        <v>12.599999999999994</v>
      </c>
      <c r="J155" s="11">
        <f t="shared" si="13"/>
        <v>109.40298507462687</v>
      </c>
      <c r="K155" s="11">
        <f t="shared" si="14"/>
        <v>47.4894719792679</v>
      </c>
      <c r="L155" s="11">
        <f t="shared" si="11"/>
        <v>-426.4</v>
      </c>
      <c r="M155" s="11">
        <f t="shared" si="12"/>
        <v>25.58464223385689</v>
      </c>
    </row>
    <row r="156" spans="1:13" ht="47.25" customHeight="1" hidden="1">
      <c r="A156" s="109"/>
      <c r="B156" s="92"/>
      <c r="C156" s="60" t="s">
        <v>15</v>
      </c>
      <c r="D156" s="26" t="s">
        <v>16</v>
      </c>
      <c r="E156" s="11">
        <v>81.6</v>
      </c>
      <c r="F156" s="11">
        <v>26.9</v>
      </c>
      <c r="G156" s="11">
        <v>12.3</v>
      </c>
      <c r="H156" s="11">
        <v>18.7</v>
      </c>
      <c r="I156" s="11">
        <f t="shared" si="10"/>
        <v>6.399999999999999</v>
      </c>
      <c r="J156" s="11">
        <f t="shared" si="13"/>
        <v>152.03252032520325</v>
      </c>
      <c r="K156" s="11">
        <f t="shared" si="14"/>
        <v>69.51672862453532</v>
      </c>
      <c r="L156" s="11">
        <f t="shared" si="11"/>
        <v>-62.89999999999999</v>
      </c>
      <c r="M156" s="11">
        <f t="shared" si="12"/>
        <v>22.916666666666668</v>
      </c>
    </row>
    <row r="157" spans="1:13" ht="15.75" customHeight="1" hidden="1">
      <c r="A157" s="109"/>
      <c r="B157" s="92"/>
      <c r="C157" s="57" t="s">
        <v>17</v>
      </c>
      <c r="D157" s="26" t="s">
        <v>18</v>
      </c>
      <c r="E157" s="11"/>
      <c r="F157" s="11"/>
      <c r="G157" s="11"/>
      <c r="H157" s="11"/>
      <c r="I157" s="11">
        <f t="shared" si="10"/>
        <v>0</v>
      </c>
      <c r="J157" s="11" t="e">
        <f t="shared" si="13"/>
        <v>#DIV/0!</v>
      </c>
      <c r="K157" s="11" t="e">
        <f t="shared" si="14"/>
        <v>#DIV/0!</v>
      </c>
      <c r="L157" s="11">
        <f t="shared" si="11"/>
        <v>0</v>
      </c>
      <c r="M157" s="11" t="e">
        <f t="shared" si="12"/>
        <v>#DIV/0!</v>
      </c>
    </row>
    <row r="158" spans="1:13" ht="15.75" customHeight="1" hidden="1">
      <c r="A158" s="109"/>
      <c r="B158" s="92"/>
      <c r="C158" s="57" t="s">
        <v>19</v>
      </c>
      <c r="D158" s="26" t="s">
        <v>20</v>
      </c>
      <c r="E158" s="11"/>
      <c r="F158" s="30"/>
      <c r="G158" s="30"/>
      <c r="H158" s="11"/>
      <c r="I158" s="11">
        <f t="shared" si="10"/>
        <v>0</v>
      </c>
      <c r="J158" s="11" t="e">
        <f t="shared" si="13"/>
        <v>#DIV/0!</v>
      </c>
      <c r="K158" s="11" t="e">
        <f t="shared" si="14"/>
        <v>#DIV/0!</v>
      </c>
      <c r="L158" s="11">
        <f t="shared" si="11"/>
        <v>0</v>
      </c>
      <c r="M158" s="11" t="e">
        <f t="shared" si="12"/>
        <v>#DIV/0!</v>
      </c>
    </row>
    <row r="159" spans="1:13" ht="15.75" customHeight="1" hidden="1">
      <c r="A159" s="109"/>
      <c r="B159" s="92"/>
      <c r="C159" s="57" t="s">
        <v>22</v>
      </c>
      <c r="D159" s="26" t="s">
        <v>23</v>
      </c>
      <c r="E159" s="17"/>
      <c r="F159" s="11"/>
      <c r="G159" s="11"/>
      <c r="H159" s="11"/>
      <c r="I159" s="11">
        <f t="shared" si="10"/>
        <v>0</v>
      </c>
      <c r="J159" s="11" t="e">
        <f t="shared" si="13"/>
        <v>#DIV/0!</v>
      </c>
      <c r="K159" s="11" t="e">
        <f t="shared" si="14"/>
        <v>#DIV/0!</v>
      </c>
      <c r="L159" s="11">
        <f t="shared" si="11"/>
        <v>0</v>
      </c>
      <c r="M159" s="11" t="e">
        <f t="shared" si="12"/>
        <v>#DIV/0!</v>
      </c>
    </row>
    <row r="160" spans="1:13" ht="18" customHeight="1">
      <c r="A160" s="109"/>
      <c r="B160" s="92"/>
      <c r="C160" s="57" t="s">
        <v>24</v>
      </c>
      <c r="D160" s="26" t="s">
        <v>62</v>
      </c>
      <c r="E160" s="11">
        <v>557.5</v>
      </c>
      <c r="F160" s="11">
        <v>1530.8</v>
      </c>
      <c r="G160" s="11">
        <v>683.7</v>
      </c>
      <c r="H160" s="11">
        <v>683.8</v>
      </c>
      <c r="I160" s="11">
        <f t="shared" si="10"/>
        <v>0.09999999999990905</v>
      </c>
      <c r="J160" s="11">
        <f t="shared" si="13"/>
        <v>100.01462629808393</v>
      </c>
      <c r="K160" s="11">
        <f t="shared" si="14"/>
        <v>44.66945388032401</v>
      </c>
      <c r="L160" s="11">
        <f t="shared" si="11"/>
        <v>126.29999999999995</v>
      </c>
      <c r="M160" s="11">
        <f t="shared" si="12"/>
        <v>122.65470852017937</v>
      </c>
    </row>
    <row r="161" spans="1:13" ht="15.75" customHeight="1" hidden="1">
      <c r="A161" s="109"/>
      <c r="B161" s="92"/>
      <c r="C161" s="57" t="s">
        <v>36</v>
      </c>
      <c r="D161" s="26" t="s">
        <v>37</v>
      </c>
      <c r="E161" s="11"/>
      <c r="F161" s="11"/>
      <c r="G161" s="11"/>
      <c r="H161" s="11"/>
      <c r="I161" s="11">
        <f t="shared" si="10"/>
        <v>0</v>
      </c>
      <c r="J161" s="11" t="e">
        <f t="shared" si="13"/>
        <v>#DIV/0!</v>
      </c>
      <c r="K161" s="11" t="e">
        <f t="shared" si="14"/>
        <v>#DIV/0!</v>
      </c>
      <c r="L161" s="11">
        <f t="shared" si="11"/>
        <v>0</v>
      </c>
      <c r="M161" s="11" t="e">
        <f t="shared" si="12"/>
        <v>#DIV/0!</v>
      </c>
    </row>
    <row r="162" spans="1:13" ht="15.75" customHeight="1" hidden="1">
      <c r="A162" s="109"/>
      <c r="B162" s="92"/>
      <c r="C162" s="57" t="s">
        <v>26</v>
      </c>
      <c r="D162" s="26" t="s">
        <v>21</v>
      </c>
      <c r="E162" s="11"/>
      <c r="F162" s="11"/>
      <c r="G162" s="11"/>
      <c r="H162" s="11"/>
      <c r="I162" s="11">
        <f t="shared" si="10"/>
        <v>0</v>
      </c>
      <c r="J162" s="11" t="e">
        <f t="shared" si="13"/>
        <v>#DIV/0!</v>
      </c>
      <c r="K162" s="11" t="e">
        <f t="shared" si="14"/>
        <v>#DIV/0!</v>
      </c>
      <c r="L162" s="11">
        <f t="shared" si="11"/>
        <v>0</v>
      </c>
      <c r="M162" s="11" t="e">
        <f t="shared" si="12"/>
        <v>#DIV/0!</v>
      </c>
    </row>
    <row r="163" spans="1:13" s="2" customFormat="1" ht="15">
      <c r="A163" s="110"/>
      <c r="B163" s="93"/>
      <c r="C163" s="59"/>
      <c r="D163" s="46" t="s">
        <v>44</v>
      </c>
      <c r="E163" s="3">
        <f>SUM(E151:E152,E157:E162)</f>
        <v>1223.7</v>
      </c>
      <c r="F163" s="1">
        <f>SUM(F151:F152,F157:F162)</f>
        <v>1866.3999999999999</v>
      </c>
      <c r="G163" s="1">
        <f>SUM(G151:G152,G157:G162)</f>
        <v>830</v>
      </c>
      <c r="H163" s="3">
        <f>SUM(H151:H152,H157:H162)</f>
        <v>859.0999999999999</v>
      </c>
      <c r="I163" s="3">
        <f t="shared" si="10"/>
        <v>29.09999999999991</v>
      </c>
      <c r="J163" s="3">
        <f t="shared" si="13"/>
        <v>103.50602409638554</v>
      </c>
      <c r="K163" s="3">
        <f t="shared" si="14"/>
        <v>46.02978996999571</v>
      </c>
      <c r="L163" s="3">
        <f t="shared" si="11"/>
        <v>-364.60000000000014</v>
      </c>
      <c r="M163" s="3">
        <f t="shared" si="12"/>
        <v>70.20511563291656</v>
      </c>
    </row>
    <row r="164" spans="1:13" ht="31.5" customHeight="1">
      <c r="A164" s="91" t="s">
        <v>65</v>
      </c>
      <c r="B164" s="91" t="s">
        <v>226</v>
      </c>
      <c r="C164" s="57" t="s">
        <v>152</v>
      </c>
      <c r="D164" s="27" t="s">
        <v>153</v>
      </c>
      <c r="E164" s="11">
        <v>9.2</v>
      </c>
      <c r="F164" s="11"/>
      <c r="G164" s="11"/>
      <c r="H164" s="11">
        <v>33.6</v>
      </c>
      <c r="I164" s="11">
        <f t="shared" si="10"/>
        <v>33.6</v>
      </c>
      <c r="J164" s="11"/>
      <c r="K164" s="11"/>
      <c r="L164" s="11">
        <f t="shared" si="11"/>
        <v>24.400000000000002</v>
      </c>
      <c r="M164" s="11">
        <f t="shared" si="12"/>
        <v>365.21739130434787</v>
      </c>
    </row>
    <row r="165" spans="1:13" ht="15">
      <c r="A165" s="92"/>
      <c r="B165" s="92"/>
      <c r="C165" s="57" t="s">
        <v>13</v>
      </c>
      <c r="D165" s="26" t="s">
        <v>14</v>
      </c>
      <c r="E165" s="11">
        <f>E169+E166+E168+E167</f>
        <v>539.9</v>
      </c>
      <c r="F165" s="11">
        <f>F169+F166+F168+F167</f>
        <v>252.70000000000002</v>
      </c>
      <c r="G165" s="11">
        <f>G169+G166+G168+G167</f>
        <v>115.8</v>
      </c>
      <c r="H165" s="11">
        <f>H169+H166+H168+H167</f>
        <v>821</v>
      </c>
      <c r="I165" s="11">
        <f t="shared" si="10"/>
        <v>705.2</v>
      </c>
      <c r="J165" s="11">
        <f t="shared" si="13"/>
        <v>708.9810017271158</v>
      </c>
      <c r="K165" s="11">
        <f t="shared" si="14"/>
        <v>324.8911753066877</v>
      </c>
      <c r="L165" s="11">
        <f t="shared" si="11"/>
        <v>281.1</v>
      </c>
      <c r="M165" s="11">
        <f t="shared" si="12"/>
        <v>152.06519725875162</v>
      </c>
    </row>
    <row r="166" spans="1:13" ht="47.25" customHeight="1" hidden="1">
      <c r="A166" s="92"/>
      <c r="B166" s="92"/>
      <c r="C166" s="60" t="s">
        <v>156</v>
      </c>
      <c r="D166" s="26" t="s">
        <v>157</v>
      </c>
      <c r="E166" s="11"/>
      <c r="F166" s="11"/>
      <c r="G166" s="11"/>
      <c r="H166" s="11"/>
      <c r="I166" s="11">
        <f t="shared" si="10"/>
        <v>0</v>
      </c>
      <c r="J166" s="11" t="e">
        <f t="shared" si="13"/>
        <v>#DIV/0!</v>
      </c>
      <c r="K166" s="11" t="e">
        <f t="shared" si="14"/>
        <v>#DIV/0!</v>
      </c>
      <c r="L166" s="11">
        <f t="shared" si="11"/>
        <v>0</v>
      </c>
      <c r="M166" s="11" t="e">
        <f t="shared" si="12"/>
        <v>#DIV/0!</v>
      </c>
    </row>
    <row r="167" spans="1:13" ht="47.25" customHeight="1" hidden="1">
      <c r="A167" s="92"/>
      <c r="B167" s="92"/>
      <c r="C167" s="57" t="s">
        <v>42</v>
      </c>
      <c r="D167" s="28" t="s">
        <v>43</v>
      </c>
      <c r="E167" s="11"/>
      <c r="F167" s="11"/>
      <c r="G167" s="11"/>
      <c r="H167" s="11">
        <v>252.7</v>
      </c>
      <c r="I167" s="11">
        <f t="shared" si="10"/>
        <v>252.7</v>
      </c>
      <c r="J167" s="11" t="e">
        <f t="shared" si="13"/>
        <v>#DIV/0!</v>
      </c>
      <c r="K167" s="11" t="e">
        <f t="shared" si="14"/>
        <v>#DIV/0!</v>
      </c>
      <c r="L167" s="11">
        <f t="shared" si="11"/>
        <v>252.7</v>
      </c>
      <c r="M167" s="11" t="e">
        <f t="shared" si="12"/>
        <v>#DIV/0!</v>
      </c>
    </row>
    <row r="168" spans="1:13" ht="63" customHeight="1" hidden="1">
      <c r="A168" s="92"/>
      <c r="B168" s="92"/>
      <c r="C168" s="60" t="s">
        <v>194</v>
      </c>
      <c r="D168" s="26" t="s">
        <v>198</v>
      </c>
      <c r="E168" s="11">
        <v>417.5</v>
      </c>
      <c r="F168" s="11">
        <v>160.8</v>
      </c>
      <c r="G168" s="11">
        <v>73.8</v>
      </c>
      <c r="H168" s="11">
        <v>471.6</v>
      </c>
      <c r="I168" s="11">
        <f t="shared" si="10"/>
        <v>397.8</v>
      </c>
      <c r="J168" s="11">
        <f t="shared" si="13"/>
        <v>639.0243902439024</v>
      </c>
      <c r="K168" s="11">
        <f t="shared" si="14"/>
        <v>293.2835820895522</v>
      </c>
      <c r="L168" s="11">
        <f t="shared" si="11"/>
        <v>54.10000000000002</v>
      </c>
      <c r="M168" s="11">
        <f t="shared" si="12"/>
        <v>112.95808383233535</v>
      </c>
    </row>
    <row r="169" spans="1:13" ht="47.25" customHeight="1" hidden="1">
      <c r="A169" s="92"/>
      <c r="B169" s="92"/>
      <c r="C169" s="60" t="s">
        <v>15</v>
      </c>
      <c r="D169" s="26" t="s">
        <v>16</v>
      </c>
      <c r="E169" s="11">
        <v>122.4</v>
      </c>
      <c r="F169" s="11">
        <v>91.9</v>
      </c>
      <c r="G169" s="11">
        <v>42</v>
      </c>
      <c r="H169" s="11">
        <v>96.7</v>
      </c>
      <c r="I169" s="11">
        <f t="shared" si="10"/>
        <v>54.7</v>
      </c>
      <c r="J169" s="11">
        <f t="shared" si="13"/>
        <v>230.23809523809527</v>
      </c>
      <c r="K169" s="11">
        <f t="shared" si="14"/>
        <v>105.22306855277475</v>
      </c>
      <c r="L169" s="11">
        <f t="shared" si="11"/>
        <v>-25.700000000000003</v>
      </c>
      <c r="M169" s="11">
        <f t="shared" si="12"/>
        <v>79.00326797385621</v>
      </c>
    </row>
    <row r="170" spans="1:13" ht="15.75" customHeight="1" hidden="1">
      <c r="A170" s="92"/>
      <c r="B170" s="92"/>
      <c r="C170" s="57" t="s">
        <v>17</v>
      </c>
      <c r="D170" s="26" t="s">
        <v>18</v>
      </c>
      <c r="E170" s="11"/>
      <c r="F170" s="11"/>
      <c r="G170" s="11"/>
      <c r="H170" s="11"/>
      <c r="I170" s="11">
        <f t="shared" si="10"/>
        <v>0</v>
      </c>
      <c r="J170" s="11" t="e">
        <f t="shared" si="13"/>
        <v>#DIV/0!</v>
      </c>
      <c r="K170" s="11" t="e">
        <f t="shared" si="14"/>
        <v>#DIV/0!</v>
      </c>
      <c r="L170" s="11">
        <f t="shared" si="11"/>
        <v>0</v>
      </c>
      <c r="M170" s="11" t="e">
        <f t="shared" si="12"/>
        <v>#DIV/0!</v>
      </c>
    </row>
    <row r="171" spans="1:13" ht="15.75" customHeight="1">
      <c r="A171" s="92"/>
      <c r="B171" s="92"/>
      <c r="C171" s="57" t="s">
        <v>19</v>
      </c>
      <c r="D171" s="26" t="s">
        <v>20</v>
      </c>
      <c r="E171" s="11"/>
      <c r="F171" s="11"/>
      <c r="G171" s="11"/>
      <c r="H171" s="11">
        <v>6</v>
      </c>
      <c r="I171" s="11">
        <f t="shared" si="10"/>
        <v>6</v>
      </c>
      <c r="J171" s="11"/>
      <c r="K171" s="11"/>
      <c r="L171" s="11">
        <f t="shared" si="11"/>
        <v>6</v>
      </c>
      <c r="M171" s="11"/>
    </row>
    <row r="172" spans="1:13" ht="15.75" customHeight="1" hidden="1">
      <c r="A172" s="92"/>
      <c r="B172" s="92"/>
      <c r="C172" s="57" t="s">
        <v>22</v>
      </c>
      <c r="D172" s="26" t="s">
        <v>23</v>
      </c>
      <c r="E172" s="11"/>
      <c r="F172" s="11"/>
      <c r="G172" s="11"/>
      <c r="H172" s="11"/>
      <c r="I172" s="11">
        <f t="shared" si="10"/>
        <v>0</v>
      </c>
      <c r="J172" s="11" t="e">
        <f t="shared" si="13"/>
        <v>#DIV/0!</v>
      </c>
      <c r="K172" s="11" t="e">
        <f t="shared" si="14"/>
        <v>#DIV/0!</v>
      </c>
      <c r="L172" s="11">
        <f t="shared" si="11"/>
        <v>0</v>
      </c>
      <c r="M172" s="11" t="e">
        <f t="shared" si="12"/>
        <v>#DIV/0!</v>
      </c>
    </row>
    <row r="173" spans="1:13" ht="15">
      <c r="A173" s="92"/>
      <c r="B173" s="92"/>
      <c r="C173" s="57" t="s">
        <v>24</v>
      </c>
      <c r="D173" s="26" t="s">
        <v>62</v>
      </c>
      <c r="E173" s="11">
        <v>1342.5</v>
      </c>
      <c r="F173" s="11">
        <v>4794.8</v>
      </c>
      <c r="G173" s="11">
        <v>2141.7</v>
      </c>
      <c r="H173" s="11">
        <v>2141.7</v>
      </c>
      <c r="I173" s="11">
        <f t="shared" si="10"/>
        <v>0</v>
      </c>
      <c r="J173" s="11">
        <f t="shared" si="13"/>
        <v>100</v>
      </c>
      <c r="K173" s="11">
        <f t="shared" si="14"/>
        <v>44.667139401017764</v>
      </c>
      <c r="L173" s="11">
        <f t="shared" si="11"/>
        <v>799.1999999999998</v>
      </c>
      <c r="M173" s="11">
        <f t="shared" si="12"/>
        <v>159.53072625698323</v>
      </c>
    </row>
    <row r="174" spans="1:13" ht="15.75" customHeight="1" hidden="1">
      <c r="A174" s="92"/>
      <c r="B174" s="92"/>
      <c r="C174" s="57" t="s">
        <v>36</v>
      </c>
      <c r="D174" s="26" t="s">
        <v>37</v>
      </c>
      <c r="E174" s="11"/>
      <c r="F174" s="11"/>
      <c r="G174" s="11"/>
      <c r="H174" s="11"/>
      <c r="I174" s="11">
        <f t="shared" si="10"/>
        <v>0</v>
      </c>
      <c r="J174" s="11" t="e">
        <f t="shared" si="13"/>
        <v>#DIV/0!</v>
      </c>
      <c r="K174" s="11" t="e">
        <f t="shared" si="14"/>
        <v>#DIV/0!</v>
      </c>
      <c r="L174" s="11">
        <f t="shared" si="11"/>
        <v>0</v>
      </c>
      <c r="M174" s="11" t="e">
        <f t="shared" si="12"/>
        <v>#DIV/0!</v>
      </c>
    </row>
    <row r="175" spans="1:13" ht="15">
      <c r="A175" s="92"/>
      <c r="B175" s="92"/>
      <c r="C175" s="57" t="s">
        <v>26</v>
      </c>
      <c r="D175" s="26" t="s">
        <v>21</v>
      </c>
      <c r="E175" s="11">
        <v>-42.5</v>
      </c>
      <c r="F175" s="11"/>
      <c r="G175" s="11"/>
      <c r="H175" s="11"/>
      <c r="I175" s="11">
        <f t="shared" si="10"/>
        <v>0</v>
      </c>
      <c r="J175" s="11"/>
      <c r="K175" s="11"/>
      <c r="L175" s="11">
        <f t="shared" si="11"/>
        <v>42.5</v>
      </c>
      <c r="M175" s="11">
        <f t="shared" si="12"/>
        <v>0</v>
      </c>
    </row>
    <row r="176" spans="1:13" s="2" customFormat="1" ht="30.75">
      <c r="A176" s="92"/>
      <c r="B176" s="92"/>
      <c r="C176" s="61"/>
      <c r="D176" s="46" t="s">
        <v>29</v>
      </c>
      <c r="E176" s="1">
        <f>E177-E175</f>
        <v>1891.6</v>
      </c>
      <c r="F176" s="1">
        <f>F177-F175</f>
        <v>5047.5</v>
      </c>
      <c r="G176" s="1">
        <f>G177-G175</f>
        <v>2257.5</v>
      </c>
      <c r="H176" s="1">
        <f>H177-H175</f>
        <v>3002.2999999999997</v>
      </c>
      <c r="I176" s="1">
        <f t="shared" si="10"/>
        <v>744.7999999999997</v>
      </c>
      <c r="J176" s="1">
        <f t="shared" si="13"/>
        <v>132.99224806201548</v>
      </c>
      <c r="K176" s="1">
        <f t="shared" si="14"/>
        <v>59.48093115403664</v>
      </c>
      <c r="L176" s="1">
        <f t="shared" si="11"/>
        <v>1110.6999999999998</v>
      </c>
      <c r="M176" s="1">
        <f t="shared" si="12"/>
        <v>158.71748784098116</v>
      </c>
    </row>
    <row r="177" spans="1:13" s="2" customFormat="1" ht="15">
      <c r="A177" s="93"/>
      <c r="B177" s="93"/>
      <c r="C177" s="59"/>
      <c r="D177" s="46" t="s">
        <v>44</v>
      </c>
      <c r="E177" s="3">
        <f>SUM(E164:E165,E170:E175)</f>
        <v>1849.1</v>
      </c>
      <c r="F177" s="3">
        <f>SUM(F164:F165,F170:F175)</f>
        <v>5047.5</v>
      </c>
      <c r="G177" s="3">
        <f>SUM(G164:G165,G170:G175)</f>
        <v>2257.5</v>
      </c>
      <c r="H177" s="3">
        <f>SUM(H164:H165,H170:H175)</f>
        <v>3002.2999999999997</v>
      </c>
      <c r="I177" s="3">
        <f t="shared" si="10"/>
        <v>744.7999999999997</v>
      </c>
      <c r="J177" s="3">
        <f t="shared" si="13"/>
        <v>132.99224806201548</v>
      </c>
      <c r="K177" s="3">
        <f t="shared" si="14"/>
        <v>59.48093115403664</v>
      </c>
      <c r="L177" s="3">
        <f t="shared" si="11"/>
        <v>1153.1999999999998</v>
      </c>
      <c r="M177" s="3">
        <f t="shared" si="12"/>
        <v>162.36547509599265</v>
      </c>
    </row>
    <row r="178" spans="1:13" ht="31.5" customHeight="1">
      <c r="A178" s="91" t="s">
        <v>68</v>
      </c>
      <c r="B178" s="91" t="s">
        <v>227</v>
      </c>
      <c r="C178" s="57" t="s">
        <v>152</v>
      </c>
      <c r="D178" s="27" t="s">
        <v>153</v>
      </c>
      <c r="E178" s="11">
        <v>196.4</v>
      </c>
      <c r="F178" s="11"/>
      <c r="G178" s="11"/>
      <c r="H178" s="11">
        <v>50.3</v>
      </c>
      <c r="I178" s="11">
        <f t="shared" si="10"/>
        <v>50.3</v>
      </c>
      <c r="J178" s="11"/>
      <c r="K178" s="11"/>
      <c r="L178" s="11">
        <f t="shared" si="11"/>
        <v>-146.10000000000002</v>
      </c>
      <c r="M178" s="11">
        <f t="shared" si="12"/>
        <v>25.61099796334012</v>
      </c>
    </row>
    <row r="179" spans="1:13" ht="15">
      <c r="A179" s="92"/>
      <c r="B179" s="92"/>
      <c r="C179" s="57" t="s">
        <v>13</v>
      </c>
      <c r="D179" s="26" t="s">
        <v>14</v>
      </c>
      <c r="E179" s="11">
        <f>E182+E181+E180</f>
        <v>1570.6</v>
      </c>
      <c r="F179" s="11">
        <f>F182+F181+F180</f>
        <v>1692.2</v>
      </c>
      <c r="G179" s="11">
        <f>G182+G181+G180</f>
        <v>685.5</v>
      </c>
      <c r="H179" s="11">
        <f>H182+H181+H180</f>
        <v>1160.8</v>
      </c>
      <c r="I179" s="11">
        <f t="shared" si="10"/>
        <v>475.29999999999995</v>
      </c>
      <c r="J179" s="11">
        <f t="shared" si="13"/>
        <v>169.33625091174324</v>
      </c>
      <c r="K179" s="11">
        <f t="shared" si="14"/>
        <v>68.59709254225268</v>
      </c>
      <c r="L179" s="11">
        <f t="shared" si="11"/>
        <v>-409.79999999999995</v>
      </c>
      <c r="M179" s="11">
        <f t="shared" si="12"/>
        <v>73.90806061377818</v>
      </c>
    </row>
    <row r="180" spans="1:13" ht="62.25" hidden="1">
      <c r="A180" s="92"/>
      <c r="B180" s="92"/>
      <c r="C180" s="57" t="s">
        <v>42</v>
      </c>
      <c r="D180" s="28" t="s">
        <v>43</v>
      </c>
      <c r="E180" s="11"/>
      <c r="F180" s="11"/>
      <c r="G180" s="11"/>
      <c r="H180" s="11">
        <v>2.5</v>
      </c>
      <c r="I180" s="11">
        <f t="shared" si="10"/>
        <v>2.5</v>
      </c>
      <c r="J180" s="11" t="e">
        <f t="shared" si="13"/>
        <v>#DIV/0!</v>
      </c>
      <c r="K180" s="11" t="e">
        <f t="shared" si="14"/>
        <v>#DIV/0!</v>
      </c>
      <c r="L180" s="11">
        <f t="shared" si="11"/>
        <v>2.5</v>
      </c>
      <c r="M180" s="11" t="e">
        <f t="shared" si="12"/>
        <v>#DIV/0!</v>
      </c>
    </row>
    <row r="181" spans="1:13" ht="47.25" customHeight="1" hidden="1">
      <c r="A181" s="92"/>
      <c r="B181" s="92"/>
      <c r="C181" s="60" t="s">
        <v>194</v>
      </c>
      <c r="D181" s="26" t="s">
        <v>195</v>
      </c>
      <c r="E181" s="11">
        <v>1477.3</v>
      </c>
      <c r="F181" s="11">
        <v>1588.9</v>
      </c>
      <c r="G181" s="11">
        <v>640</v>
      </c>
      <c r="H181" s="11">
        <v>1030.6</v>
      </c>
      <c r="I181" s="11">
        <f t="shared" si="10"/>
        <v>390.5999999999999</v>
      </c>
      <c r="J181" s="11">
        <f t="shared" si="13"/>
        <v>161.03124999999997</v>
      </c>
      <c r="K181" s="11">
        <f t="shared" si="14"/>
        <v>64.8624834791365</v>
      </c>
      <c r="L181" s="11">
        <f t="shared" si="11"/>
        <v>-446.70000000000005</v>
      </c>
      <c r="M181" s="11">
        <f t="shared" si="12"/>
        <v>69.76240438638055</v>
      </c>
    </row>
    <row r="182" spans="1:13" ht="47.25" customHeight="1" hidden="1">
      <c r="A182" s="92"/>
      <c r="B182" s="92"/>
      <c r="C182" s="60" t="s">
        <v>15</v>
      </c>
      <c r="D182" s="26" t="s">
        <v>16</v>
      </c>
      <c r="E182" s="11">
        <v>93.3</v>
      </c>
      <c r="F182" s="11">
        <v>103.3</v>
      </c>
      <c r="G182" s="11">
        <v>45.5</v>
      </c>
      <c r="H182" s="11">
        <v>127.7</v>
      </c>
      <c r="I182" s="11">
        <f t="shared" si="10"/>
        <v>82.2</v>
      </c>
      <c r="J182" s="11">
        <f t="shared" si="13"/>
        <v>280.65934065934067</v>
      </c>
      <c r="K182" s="11">
        <f t="shared" si="14"/>
        <v>123.62052274927397</v>
      </c>
      <c r="L182" s="11">
        <f t="shared" si="11"/>
        <v>34.400000000000006</v>
      </c>
      <c r="M182" s="11">
        <f t="shared" si="12"/>
        <v>136.87031082529475</v>
      </c>
    </row>
    <row r="183" spans="1:13" ht="15.75" customHeight="1" hidden="1">
      <c r="A183" s="92"/>
      <c r="B183" s="92"/>
      <c r="C183" s="57" t="s">
        <v>17</v>
      </c>
      <c r="D183" s="26" t="s">
        <v>18</v>
      </c>
      <c r="E183" s="11"/>
      <c r="F183" s="11"/>
      <c r="G183" s="11"/>
      <c r="H183" s="11"/>
      <c r="I183" s="11">
        <f t="shared" si="10"/>
        <v>0</v>
      </c>
      <c r="J183" s="11" t="e">
        <f t="shared" si="13"/>
        <v>#DIV/0!</v>
      </c>
      <c r="K183" s="11" t="e">
        <f t="shared" si="14"/>
        <v>#DIV/0!</v>
      </c>
      <c r="L183" s="11">
        <f t="shared" si="11"/>
        <v>0</v>
      </c>
      <c r="M183" s="11" t="e">
        <f t="shared" si="12"/>
        <v>#DIV/0!</v>
      </c>
    </row>
    <row r="184" spans="1:13" ht="15.75" customHeight="1" hidden="1">
      <c r="A184" s="92"/>
      <c r="B184" s="92"/>
      <c r="C184" s="57" t="s">
        <v>19</v>
      </c>
      <c r="D184" s="26" t="s">
        <v>20</v>
      </c>
      <c r="E184" s="11"/>
      <c r="F184" s="11"/>
      <c r="G184" s="11"/>
      <c r="H184" s="11"/>
      <c r="I184" s="11">
        <f t="shared" si="10"/>
        <v>0</v>
      </c>
      <c r="J184" s="11" t="e">
        <f t="shared" si="13"/>
        <v>#DIV/0!</v>
      </c>
      <c r="K184" s="11" t="e">
        <f t="shared" si="14"/>
        <v>#DIV/0!</v>
      </c>
      <c r="L184" s="11">
        <f t="shared" si="11"/>
        <v>0</v>
      </c>
      <c r="M184" s="11" t="e">
        <f t="shared" si="12"/>
        <v>#DIV/0!</v>
      </c>
    </row>
    <row r="185" spans="1:13" ht="15.75" customHeight="1" hidden="1">
      <c r="A185" s="92"/>
      <c r="B185" s="92"/>
      <c r="C185" s="57" t="s">
        <v>22</v>
      </c>
      <c r="D185" s="26" t="s">
        <v>23</v>
      </c>
      <c r="E185" s="11"/>
      <c r="F185" s="11"/>
      <c r="G185" s="11"/>
      <c r="H185" s="11"/>
      <c r="I185" s="11">
        <f t="shared" si="10"/>
        <v>0</v>
      </c>
      <c r="J185" s="11" t="e">
        <f t="shared" si="13"/>
        <v>#DIV/0!</v>
      </c>
      <c r="K185" s="11" t="e">
        <f t="shared" si="14"/>
        <v>#DIV/0!</v>
      </c>
      <c r="L185" s="11">
        <f t="shared" si="11"/>
        <v>0</v>
      </c>
      <c r="M185" s="11" t="e">
        <f t="shared" si="12"/>
        <v>#DIV/0!</v>
      </c>
    </row>
    <row r="186" spans="1:13" ht="15">
      <c r="A186" s="92"/>
      <c r="B186" s="92"/>
      <c r="C186" s="57" t="s">
        <v>24</v>
      </c>
      <c r="D186" s="26" t="s">
        <v>62</v>
      </c>
      <c r="E186" s="11">
        <v>1440</v>
      </c>
      <c r="F186" s="11">
        <v>5285.2</v>
      </c>
      <c r="G186" s="11">
        <v>2360.7</v>
      </c>
      <c r="H186" s="11">
        <v>2360.7</v>
      </c>
      <c r="I186" s="11">
        <f t="shared" si="10"/>
        <v>0</v>
      </c>
      <c r="J186" s="11">
        <f t="shared" si="13"/>
        <v>100</v>
      </c>
      <c r="K186" s="11">
        <f t="shared" si="14"/>
        <v>44.66623779610989</v>
      </c>
      <c r="L186" s="11">
        <f t="shared" si="11"/>
        <v>920.6999999999998</v>
      </c>
      <c r="M186" s="11">
        <f t="shared" si="12"/>
        <v>163.93749999999997</v>
      </c>
    </row>
    <row r="187" spans="1:13" ht="15.75" customHeight="1" hidden="1">
      <c r="A187" s="92"/>
      <c r="B187" s="92"/>
      <c r="C187" s="57" t="s">
        <v>36</v>
      </c>
      <c r="D187" s="26" t="s">
        <v>37</v>
      </c>
      <c r="E187" s="11"/>
      <c r="F187" s="11"/>
      <c r="G187" s="11"/>
      <c r="H187" s="11"/>
      <c r="I187" s="11">
        <f t="shared" si="10"/>
        <v>0</v>
      </c>
      <c r="J187" s="11" t="e">
        <f t="shared" si="13"/>
        <v>#DIV/0!</v>
      </c>
      <c r="K187" s="11" t="e">
        <f t="shared" si="14"/>
        <v>#DIV/0!</v>
      </c>
      <c r="L187" s="11">
        <f t="shared" si="11"/>
        <v>0</v>
      </c>
      <c r="M187" s="11" t="e">
        <f t="shared" si="12"/>
        <v>#DIV/0!</v>
      </c>
    </row>
    <row r="188" spans="1:13" ht="15">
      <c r="A188" s="92"/>
      <c r="B188" s="92"/>
      <c r="C188" s="57" t="s">
        <v>26</v>
      </c>
      <c r="D188" s="26" t="s">
        <v>21</v>
      </c>
      <c r="E188" s="11">
        <v>-6.8</v>
      </c>
      <c r="F188" s="11"/>
      <c r="G188" s="11"/>
      <c r="H188" s="11"/>
      <c r="I188" s="11">
        <f t="shared" si="10"/>
        <v>0</v>
      </c>
      <c r="J188" s="11"/>
      <c r="K188" s="11"/>
      <c r="L188" s="11">
        <f t="shared" si="11"/>
        <v>6.8</v>
      </c>
      <c r="M188" s="11">
        <f t="shared" si="12"/>
        <v>0</v>
      </c>
    </row>
    <row r="189" spans="1:13" s="2" customFormat="1" ht="30.75">
      <c r="A189" s="92"/>
      <c r="B189" s="92"/>
      <c r="C189" s="61"/>
      <c r="D189" s="46" t="s">
        <v>29</v>
      </c>
      <c r="E189" s="1">
        <f>E190-E188</f>
        <v>3207</v>
      </c>
      <c r="F189" s="1">
        <f>F190-F188</f>
        <v>6977.4</v>
      </c>
      <c r="G189" s="1">
        <f>G190-G188</f>
        <v>3046.2</v>
      </c>
      <c r="H189" s="1">
        <f>H190-H188</f>
        <v>3571.7999999999997</v>
      </c>
      <c r="I189" s="1">
        <f t="shared" si="10"/>
        <v>525.5999999999999</v>
      </c>
      <c r="J189" s="1">
        <f t="shared" si="13"/>
        <v>117.2542840259996</v>
      </c>
      <c r="K189" s="1">
        <f t="shared" si="14"/>
        <v>51.19098804712357</v>
      </c>
      <c r="L189" s="1">
        <f t="shared" si="11"/>
        <v>364.7999999999997</v>
      </c>
      <c r="M189" s="1">
        <f t="shared" si="12"/>
        <v>111.37511693171187</v>
      </c>
    </row>
    <row r="190" spans="1:13" s="2" customFormat="1" ht="15">
      <c r="A190" s="93"/>
      <c r="B190" s="93"/>
      <c r="C190" s="59"/>
      <c r="D190" s="46" t="s">
        <v>44</v>
      </c>
      <c r="E190" s="3">
        <f>SUM(E178:E179,E183:E188)</f>
        <v>3200.2</v>
      </c>
      <c r="F190" s="3">
        <f>SUM(F178:F179,F183:F188)</f>
        <v>6977.4</v>
      </c>
      <c r="G190" s="3">
        <f>SUM(G178:G179,G183:G188)</f>
        <v>3046.2</v>
      </c>
      <c r="H190" s="3">
        <f>SUM(H178:H179,H183:H188)</f>
        <v>3571.7999999999997</v>
      </c>
      <c r="I190" s="3">
        <f t="shared" si="10"/>
        <v>525.5999999999999</v>
      </c>
      <c r="J190" s="3">
        <f t="shared" si="13"/>
        <v>117.2542840259996</v>
      </c>
      <c r="K190" s="3">
        <f t="shared" si="14"/>
        <v>51.19098804712357</v>
      </c>
      <c r="L190" s="3">
        <f t="shared" si="11"/>
        <v>371.5999999999999</v>
      </c>
      <c r="M190" s="3">
        <f t="shared" si="12"/>
        <v>111.61177426410849</v>
      </c>
    </row>
    <row r="191" spans="1:13" ht="31.5" customHeight="1">
      <c r="A191" s="91" t="s">
        <v>69</v>
      </c>
      <c r="B191" s="91" t="s">
        <v>228</v>
      </c>
      <c r="C191" s="57" t="s">
        <v>152</v>
      </c>
      <c r="D191" s="27" t="s">
        <v>153</v>
      </c>
      <c r="E191" s="11">
        <v>103.9</v>
      </c>
      <c r="F191" s="11"/>
      <c r="G191" s="11"/>
      <c r="H191" s="11">
        <v>49.6</v>
      </c>
      <c r="I191" s="11">
        <f t="shared" si="10"/>
        <v>49.6</v>
      </c>
      <c r="J191" s="11"/>
      <c r="K191" s="11"/>
      <c r="L191" s="11">
        <f t="shared" si="11"/>
        <v>-54.300000000000004</v>
      </c>
      <c r="M191" s="11">
        <f t="shared" si="12"/>
        <v>47.73820981713185</v>
      </c>
    </row>
    <row r="192" spans="1:13" ht="15">
      <c r="A192" s="92"/>
      <c r="B192" s="92"/>
      <c r="C192" s="57" t="s">
        <v>13</v>
      </c>
      <c r="D192" s="26" t="s">
        <v>14</v>
      </c>
      <c r="E192" s="11">
        <f>SUM(E193:E196)</f>
        <v>250</v>
      </c>
      <c r="F192" s="11">
        <f>SUM(F193:F196)</f>
        <v>269.2</v>
      </c>
      <c r="G192" s="11">
        <f>SUM(G193:G196)</f>
        <v>73.2</v>
      </c>
      <c r="H192" s="11">
        <f>SUM(H193:H196)</f>
        <v>295.4</v>
      </c>
      <c r="I192" s="11">
        <f t="shared" si="10"/>
        <v>222.2</v>
      </c>
      <c r="J192" s="11">
        <f t="shared" si="13"/>
        <v>403.55191256830597</v>
      </c>
      <c r="K192" s="11">
        <f t="shared" si="14"/>
        <v>109.73254086181277</v>
      </c>
      <c r="L192" s="11">
        <f t="shared" si="11"/>
        <v>45.39999999999998</v>
      </c>
      <c r="M192" s="11">
        <f t="shared" si="12"/>
        <v>118.16</v>
      </c>
    </row>
    <row r="193" spans="1:13" ht="47.25" customHeight="1" hidden="1">
      <c r="A193" s="92"/>
      <c r="B193" s="92"/>
      <c r="C193" s="60" t="s">
        <v>156</v>
      </c>
      <c r="D193" s="26" t="s">
        <v>157</v>
      </c>
      <c r="E193" s="11"/>
      <c r="F193" s="11"/>
      <c r="G193" s="11"/>
      <c r="H193" s="11"/>
      <c r="I193" s="11">
        <f t="shared" si="10"/>
        <v>0</v>
      </c>
      <c r="J193" s="11" t="e">
        <f t="shared" si="13"/>
        <v>#DIV/0!</v>
      </c>
      <c r="K193" s="11" t="e">
        <f t="shared" si="14"/>
        <v>#DIV/0!</v>
      </c>
      <c r="L193" s="11">
        <f t="shared" si="11"/>
        <v>0</v>
      </c>
      <c r="M193" s="11" t="e">
        <f t="shared" si="12"/>
        <v>#DIV/0!</v>
      </c>
    </row>
    <row r="194" spans="1:13" ht="47.25" customHeight="1" hidden="1">
      <c r="A194" s="92"/>
      <c r="B194" s="92"/>
      <c r="C194" s="57" t="s">
        <v>42</v>
      </c>
      <c r="D194" s="28" t="s">
        <v>43</v>
      </c>
      <c r="E194" s="11"/>
      <c r="F194" s="11"/>
      <c r="G194" s="11"/>
      <c r="H194" s="11">
        <v>18.3</v>
      </c>
      <c r="I194" s="11">
        <f t="shared" si="10"/>
        <v>18.3</v>
      </c>
      <c r="J194" s="11" t="e">
        <f t="shared" si="13"/>
        <v>#DIV/0!</v>
      </c>
      <c r="K194" s="11" t="e">
        <f t="shared" si="14"/>
        <v>#DIV/0!</v>
      </c>
      <c r="L194" s="11">
        <f t="shared" si="11"/>
        <v>18.3</v>
      </c>
      <c r="M194" s="11" t="e">
        <f t="shared" si="12"/>
        <v>#DIV/0!</v>
      </c>
    </row>
    <row r="195" spans="1:13" ht="47.25" customHeight="1" hidden="1">
      <c r="A195" s="92"/>
      <c r="B195" s="92"/>
      <c r="C195" s="60" t="s">
        <v>194</v>
      </c>
      <c r="D195" s="26" t="s">
        <v>195</v>
      </c>
      <c r="E195" s="11">
        <v>169.3</v>
      </c>
      <c r="F195" s="11">
        <v>200</v>
      </c>
      <c r="G195" s="11">
        <v>43</v>
      </c>
      <c r="H195" s="11">
        <v>163.1</v>
      </c>
      <c r="I195" s="11">
        <f t="shared" si="10"/>
        <v>120.1</v>
      </c>
      <c r="J195" s="11">
        <f t="shared" si="13"/>
        <v>379.30232558139534</v>
      </c>
      <c r="K195" s="11">
        <f t="shared" si="14"/>
        <v>81.55</v>
      </c>
      <c r="L195" s="11">
        <f t="shared" si="11"/>
        <v>-6.200000000000017</v>
      </c>
      <c r="M195" s="11">
        <f t="shared" si="12"/>
        <v>96.3378617838157</v>
      </c>
    </row>
    <row r="196" spans="1:13" ht="47.25" customHeight="1" hidden="1">
      <c r="A196" s="92"/>
      <c r="B196" s="92"/>
      <c r="C196" s="60" t="s">
        <v>15</v>
      </c>
      <c r="D196" s="26" t="s">
        <v>16</v>
      </c>
      <c r="E196" s="11">
        <v>80.7</v>
      </c>
      <c r="F196" s="11">
        <v>69.2</v>
      </c>
      <c r="G196" s="11">
        <v>30.2</v>
      </c>
      <c r="H196" s="11">
        <v>114</v>
      </c>
      <c r="I196" s="11">
        <f t="shared" si="10"/>
        <v>83.8</v>
      </c>
      <c r="J196" s="11">
        <f t="shared" si="13"/>
        <v>377.4834437086093</v>
      </c>
      <c r="K196" s="11">
        <f t="shared" si="14"/>
        <v>164.73988439306356</v>
      </c>
      <c r="L196" s="11">
        <f t="shared" si="11"/>
        <v>33.3</v>
      </c>
      <c r="M196" s="11">
        <f t="shared" si="12"/>
        <v>141.26394052044608</v>
      </c>
    </row>
    <row r="197" spans="1:13" ht="15.75" customHeight="1" hidden="1">
      <c r="A197" s="92"/>
      <c r="B197" s="92"/>
      <c r="C197" s="57" t="s">
        <v>17</v>
      </c>
      <c r="D197" s="26" t="s">
        <v>18</v>
      </c>
      <c r="E197" s="11"/>
      <c r="F197" s="11"/>
      <c r="G197" s="11"/>
      <c r="H197" s="11"/>
      <c r="I197" s="11">
        <f t="shared" si="10"/>
        <v>0</v>
      </c>
      <c r="J197" s="11" t="e">
        <f t="shared" si="13"/>
        <v>#DIV/0!</v>
      </c>
      <c r="K197" s="11" t="e">
        <f t="shared" si="14"/>
        <v>#DIV/0!</v>
      </c>
      <c r="L197" s="11">
        <f t="shared" si="11"/>
        <v>0</v>
      </c>
      <c r="M197" s="11" t="e">
        <f t="shared" si="12"/>
        <v>#DIV/0!</v>
      </c>
    </row>
    <row r="198" spans="1:13" ht="15.75" customHeight="1" hidden="1">
      <c r="A198" s="92"/>
      <c r="B198" s="92"/>
      <c r="C198" s="57" t="s">
        <v>19</v>
      </c>
      <c r="D198" s="26" t="s">
        <v>20</v>
      </c>
      <c r="E198" s="11"/>
      <c r="F198" s="11"/>
      <c r="G198" s="11"/>
      <c r="H198" s="11"/>
      <c r="I198" s="11">
        <f t="shared" si="10"/>
        <v>0</v>
      </c>
      <c r="J198" s="11" t="e">
        <f t="shared" si="13"/>
        <v>#DIV/0!</v>
      </c>
      <c r="K198" s="11" t="e">
        <f t="shared" si="14"/>
        <v>#DIV/0!</v>
      </c>
      <c r="L198" s="11">
        <f t="shared" si="11"/>
        <v>0</v>
      </c>
      <c r="M198" s="11" t="e">
        <f t="shared" si="12"/>
        <v>#DIV/0!</v>
      </c>
    </row>
    <row r="199" spans="1:13" ht="15.75" customHeight="1" hidden="1">
      <c r="A199" s="92"/>
      <c r="B199" s="92"/>
      <c r="C199" s="57" t="s">
        <v>22</v>
      </c>
      <c r="D199" s="26" t="s">
        <v>23</v>
      </c>
      <c r="E199" s="11"/>
      <c r="F199" s="11"/>
      <c r="G199" s="11"/>
      <c r="H199" s="11"/>
      <c r="I199" s="11">
        <f aca="true" t="shared" si="15" ref="I199:I262">H199-G199</f>
        <v>0</v>
      </c>
      <c r="J199" s="11" t="e">
        <f aca="true" t="shared" si="16" ref="J199:J259">H199/G199*100</f>
        <v>#DIV/0!</v>
      </c>
      <c r="K199" s="11" t="e">
        <f aca="true" t="shared" si="17" ref="K199:K259">H199/F199*100</f>
        <v>#DIV/0!</v>
      </c>
      <c r="L199" s="11">
        <f aca="true" t="shared" si="18" ref="L199:L262">H199-E199</f>
        <v>0</v>
      </c>
      <c r="M199" s="11" t="e">
        <f aca="true" t="shared" si="19" ref="M199:M262">H199/E199*100</f>
        <v>#DIV/0!</v>
      </c>
    </row>
    <row r="200" spans="1:13" ht="15">
      <c r="A200" s="92"/>
      <c r="B200" s="92"/>
      <c r="C200" s="57" t="s">
        <v>24</v>
      </c>
      <c r="D200" s="26" t="s">
        <v>62</v>
      </c>
      <c r="E200" s="11">
        <v>1190.3</v>
      </c>
      <c r="F200" s="11">
        <v>4457.7</v>
      </c>
      <c r="G200" s="11">
        <v>1991.1</v>
      </c>
      <c r="H200" s="11">
        <v>1991.1</v>
      </c>
      <c r="I200" s="11">
        <f t="shared" si="15"/>
        <v>0</v>
      </c>
      <c r="J200" s="11">
        <f t="shared" si="16"/>
        <v>100</v>
      </c>
      <c r="K200" s="11">
        <f t="shared" si="17"/>
        <v>44.666532068106875</v>
      </c>
      <c r="L200" s="11">
        <f t="shared" si="18"/>
        <v>800.8</v>
      </c>
      <c r="M200" s="11">
        <f t="shared" si="19"/>
        <v>167.27715701923884</v>
      </c>
    </row>
    <row r="201" spans="1:13" ht="15.75" customHeight="1" hidden="1">
      <c r="A201" s="92"/>
      <c r="B201" s="92"/>
      <c r="C201" s="57" t="s">
        <v>36</v>
      </c>
      <c r="D201" s="26" t="s">
        <v>37</v>
      </c>
      <c r="E201" s="11"/>
      <c r="F201" s="11"/>
      <c r="G201" s="11"/>
      <c r="H201" s="11"/>
      <c r="I201" s="11">
        <f t="shared" si="15"/>
        <v>0</v>
      </c>
      <c r="J201" s="11" t="e">
        <f t="shared" si="16"/>
        <v>#DIV/0!</v>
      </c>
      <c r="K201" s="11" t="e">
        <f t="shared" si="17"/>
        <v>#DIV/0!</v>
      </c>
      <c r="L201" s="11">
        <f t="shared" si="18"/>
        <v>0</v>
      </c>
      <c r="M201" s="11" t="e">
        <f t="shared" si="19"/>
        <v>#DIV/0!</v>
      </c>
    </row>
    <row r="202" spans="1:13" ht="15.75" customHeight="1" hidden="1">
      <c r="A202" s="92"/>
      <c r="B202" s="92"/>
      <c r="C202" s="57" t="s">
        <v>26</v>
      </c>
      <c r="D202" s="26" t="s">
        <v>21</v>
      </c>
      <c r="E202" s="11"/>
      <c r="F202" s="11"/>
      <c r="G202" s="11"/>
      <c r="H202" s="11"/>
      <c r="I202" s="11">
        <f t="shared" si="15"/>
        <v>0</v>
      </c>
      <c r="J202" s="11" t="e">
        <f t="shared" si="16"/>
        <v>#DIV/0!</v>
      </c>
      <c r="K202" s="11" t="e">
        <f t="shared" si="17"/>
        <v>#DIV/0!</v>
      </c>
      <c r="L202" s="11">
        <f t="shared" si="18"/>
        <v>0</v>
      </c>
      <c r="M202" s="11" t="e">
        <f t="shared" si="19"/>
        <v>#DIV/0!</v>
      </c>
    </row>
    <row r="203" spans="1:13" s="2" customFormat="1" ht="30.75">
      <c r="A203" s="92"/>
      <c r="B203" s="92"/>
      <c r="C203" s="61"/>
      <c r="D203" s="46" t="s">
        <v>29</v>
      </c>
      <c r="E203" s="1">
        <f>E204-E202</f>
        <v>1544.1999999999998</v>
      </c>
      <c r="F203" s="1">
        <f>F204-F202</f>
        <v>4726.9</v>
      </c>
      <c r="G203" s="1">
        <f>G204-G202</f>
        <v>2064.2999999999997</v>
      </c>
      <c r="H203" s="1">
        <f>H204-H202</f>
        <v>2336.1</v>
      </c>
      <c r="I203" s="1">
        <f t="shared" si="15"/>
        <v>271.8000000000002</v>
      </c>
      <c r="J203" s="1">
        <f t="shared" si="16"/>
        <v>113.16669088795234</v>
      </c>
      <c r="K203" s="1">
        <f t="shared" si="17"/>
        <v>49.42139668704648</v>
      </c>
      <c r="L203" s="1">
        <f t="shared" si="18"/>
        <v>791.9000000000001</v>
      </c>
      <c r="M203" s="1">
        <f t="shared" si="19"/>
        <v>151.2822173293615</v>
      </c>
    </row>
    <row r="204" spans="1:13" s="2" customFormat="1" ht="15">
      <c r="A204" s="93"/>
      <c r="B204" s="93"/>
      <c r="C204" s="59"/>
      <c r="D204" s="46" t="s">
        <v>44</v>
      </c>
      <c r="E204" s="3">
        <f>SUM(E191:E192,E197:E202)</f>
        <v>1544.1999999999998</v>
      </c>
      <c r="F204" s="3">
        <f>SUM(F191:F192,F197:F202)</f>
        <v>4726.9</v>
      </c>
      <c r="G204" s="3">
        <f>SUM(G191:G192,G197:G202)</f>
        <v>2064.2999999999997</v>
      </c>
      <c r="H204" s="3">
        <f>SUM(H191:H192,H197:H202)</f>
        <v>2336.1</v>
      </c>
      <c r="I204" s="3">
        <f t="shared" si="15"/>
        <v>271.8000000000002</v>
      </c>
      <c r="J204" s="3">
        <f t="shared" si="16"/>
        <v>113.16669088795234</v>
      </c>
      <c r="K204" s="3">
        <f t="shared" si="17"/>
        <v>49.42139668704648</v>
      </c>
      <c r="L204" s="3">
        <f t="shared" si="18"/>
        <v>791.9000000000001</v>
      </c>
      <c r="M204" s="3">
        <f t="shared" si="19"/>
        <v>151.2822173293615</v>
      </c>
    </row>
    <row r="205" spans="1:13" s="2" customFormat="1" ht="15.75" customHeight="1" hidden="1">
      <c r="A205" s="91" t="s">
        <v>70</v>
      </c>
      <c r="B205" s="91" t="s">
        <v>229</v>
      </c>
      <c r="C205" s="57" t="s">
        <v>6</v>
      </c>
      <c r="D205" s="26" t="s">
        <v>7</v>
      </c>
      <c r="E205" s="16"/>
      <c r="F205" s="3"/>
      <c r="G205" s="3"/>
      <c r="H205" s="16"/>
      <c r="I205" s="16">
        <f t="shared" si="15"/>
        <v>0</v>
      </c>
      <c r="J205" s="16" t="e">
        <f t="shared" si="16"/>
        <v>#DIV/0!</v>
      </c>
      <c r="K205" s="16" t="e">
        <f t="shared" si="17"/>
        <v>#DIV/0!</v>
      </c>
      <c r="L205" s="16">
        <f t="shared" si="18"/>
        <v>0</v>
      </c>
      <c r="M205" s="16" t="e">
        <f t="shared" si="19"/>
        <v>#DIV/0!</v>
      </c>
    </row>
    <row r="206" spans="1:13" ht="31.5" customHeight="1">
      <c r="A206" s="92"/>
      <c r="B206" s="92"/>
      <c r="C206" s="57" t="s">
        <v>152</v>
      </c>
      <c r="D206" s="26" t="s">
        <v>153</v>
      </c>
      <c r="E206" s="11">
        <v>180.2</v>
      </c>
      <c r="F206" s="11"/>
      <c r="G206" s="11"/>
      <c r="H206" s="11">
        <v>37.5</v>
      </c>
      <c r="I206" s="11">
        <f t="shared" si="15"/>
        <v>37.5</v>
      </c>
      <c r="J206" s="11"/>
      <c r="K206" s="11"/>
      <c r="L206" s="11">
        <f t="shared" si="18"/>
        <v>-142.7</v>
      </c>
      <c r="M206" s="11">
        <f t="shared" si="19"/>
        <v>20.810210876803552</v>
      </c>
    </row>
    <row r="207" spans="1:13" ht="15">
      <c r="A207" s="92"/>
      <c r="B207" s="92"/>
      <c r="C207" s="57" t="s">
        <v>13</v>
      </c>
      <c r="D207" s="26" t="s">
        <v>14</v>
      </c>
      <c r="E207" s="11">
        <f>E210+E209+E208</f>
        <v>183.3</v>
      </c>
      <c r="F207" s="11">
        <f>F210+F209+F208</f>
        <v>99.4</v>
      </c>
      <c r="G207" s="11">
        <f>G210+G209+G208</f>
        <v>24</v>
      </c>
      <c r="H207" s="11">
        <f>H210+H209+H208</f>
        <v>330.7</v>
      </c>
      <c r="I207" s="11">
        <f t="shared" si="15"/>
        <v>306.7</v>
      </c>
      <c r="J207" s="11">
        <f t="shared" si="16"/>
        <v>1377.9166666666667</v>
      </c>
      <c r="K207" s="11">
        <f t="shared" si="17"/>
        <v>332.6961770623742</v>
      </c>
      <c r="L207" s="11">
        <f t="shared" si="18"/>
        <v>147.39999999999998</v>
      </c>
      <c r="M207" s="11">
        <f t="shared" si="19"/>
        <v>180.41462084015274</v>
      </c>
    </row>
    <row r="208" spans="1:13" ht="62.25" hidden="1">
      <c r="A208" s="92"/>
      <c r="B208" s="92"/>
      <c r="C208" s="57" t="s">
        <v>42</v>
      </c>
      <c r="D208" s="28" t="s">
        <v>43</v>
      </c>
      <c r="E208" s="11"/>
      <c r="F208" s="11"/>
      <c r="G208" s="11"/>
      <c r="H208" s="11">
        <v>10.4</v>
      </c>
      <c r="I208" s="11">
        <f t="shared" si="15"/>
        <v>10.4</v>
      </c>
      <c r="J208" s="11" t="e">
        <f t="shared" si="16"/>
        <v>#DIV/0!</v>
      </c>
      <c r="K208" s="11" t="e">
        <f t="shared" si="17"/>
        <v>#DIV/0!</v>
      </c>
      <c r="L208" s="11">
        <f t="shared" si="18"/>
        <v>10.4</v>
      </c>
      <c r="M208" s="11" t="e">
        <f t="shared" si="19"/>
        <v>#DIV/0!</v>
      </c>
    </row>
    <row r="209" spans="1:13" ht="47.25" customHeight="1" hidden="1">
      <c r="A209" s="92"/>
      <c r="B209" s="92"/>
      <c r="C209" s="60" t="s">
        <v>194</v>
      </c>
      <c r="D209" s="26" t="s">
        <v>195</v>
      </c>
      <c r="E209" s="11">
        <v>164</v>
      </c>
      <c r="F209" s="11">
        <v>82.8</v>
      </c>
      <c r="G209" s="11">
        <v>20</v>
      </c>
      <c r="H209" s="11">
        <v>233</v>
      </c>
      <c r="I209" s="11">
        <f t="shared" si="15"/>
        <v>213</v>
      </c>
      <c r="J209" s="11">
        <f t="shared" si="16"/>
        <v>1165</v>
      </c>
      <c r="K209" s="11">
        <f t="shared" si="17"/>
        <v>281.4009661835749</v>
      </c>
      <c r="L209" s="11">
        <f t="shared" si="18"/>
        <v>69</v>
      </c>
      <c r="M209" s="11">
        <f t="shared" si="19"/>
        <v>142.0731707317073</v>
      </c>
    </row>
    <row r="210" spans="1:13" ht="47.25" customHeight="1" hidden="1">
      <c r="A210" s="92"/>
      <c r="B210" s="92"/>
      <c r="C210" s="60" t="s">
        <v>15</v>
      </c>
      <c r="D210" s="26" t="s">
        <v>16</v>
      </c>
      <c r="E210" s="11">
        <v>19.3</v>
      </c>
      <c r="F210" s="11">
        <v>16.6</v>
      </c>
      <c r="G210" s="11">
        <v>4</v>
      </c>
      <c r="H210" s="11">
        <v>87.3</v>
      </c>
      <c r="I210" s="11">
        <f t="shared" si="15"/>
        <v>83.3</v>
      </c>
      <c r="J210" s="11">
        <f t="shared" si="16"/>
        <v>2182.5</v>
      </c>
      <c r="K210" s="11">
        <f t="shared" si="17"/>
        <v>525.9036144578313</v>
      </c>
      <c r="L210" s="11">
        <f t="shared" si="18"/>
        <v>68</v>
      </c>
      <c r="M210" s="11">
        <f t="shared" si="19"/>
        <v>452.3316062176166</v>
      </c>
    </row>
    <row r="211" spans="1:13" ht="15.75" customHeight="1" hidden="1">
      <c r="A211" s="92"/>
      <c r="B211" s="92"/>
      <c r="C211" s="57" t="s">
        <v>17</v>
      </c>
      <c r="D211" s="26" t="s">
        <v>18</v>
      </c>
      <c r="E211" s="11"/>
      <c r="F211" s="11"/>
      <c r="G211" s="11"/>
      <c r="H211" s="11"/>
      <c r="I211" s="11">
        <f t="shared" si="15"/>
        <v>0</v>
      </c>
      <c r="J211" s="11" t="e">
        <f t="shared" si="16"/>
        <v>#DIV/0!</v>
      </c>
      <c r="K211" s="11" t="e">
        <f t="shared" si="17"/>
        <v>#DIV/0!</v>
      </c>
      <c r="L211" s="11">
        <f t="shared" si="18"/>
        <v>0</v>
      </c>
      <c r="M211" s="11" t="e">
        <f t="shared" si="19"/>
        <v>#DIV/0!</v>
      </c>
    </row>
    <row r="212" spans="1:13" ht="15.75" customHeight="1" hidden="1">
      <c r="A212" s="92"/>
      <c r="B212" s="92"/>
      <c r="C212" s="57" t="s">
        <v>19</v>
      </c>
      <c r="D212" s="26" t="s">
        <v>20</v>
      </c>
      <c r="E212" s="11"/>
      <c r="F212" s="11"/>
      <c r="G212" s="11"/>
      <c r="H212" s="11"/>
      <c r="I212" s="11">
        <f t="shared" si="15"/>
        <v>0</v>
      </c>
      <c r="J212" s="11" t="e">
        <f t="shared" si="16"/>
        <v>#DIV/0!</v>
      </c>
      <c r="K212" s="11" t="e">
        <f t="shared" si="17"/>
        <v>#DIV/0!</v>
      </c>
      <c r="L212" s="11">
        <f t="shared" si="18"/>
        <v>0</v>
      </c>
      <c r="M212" s="11" t="e">
        <f t="shared" si="19"/>
        <v>#DIV/0!</v>
      </c>
    </row>
    <row r="213" spans="1:13" ht="15.75" customHeight="1" hidden="1">
      <c r="A213" s="92"/>
      <c r="B213" s="92"/>
      <c r="C213" s="57" t="s">
        <v>22</v>
      </c>
      <c r="D213" s="26" t="s">
        <v>23</v>
      </c>
      <c r="E213" s="11"/>
      <c r="F213" s="11"/>
      <c r="G213" s="11"/>
      <c r="H213" s="11"/>
      <c r="I213" s="11">
        <f t="shared" si="15"/>
        <v>0</v>
      </c>
      <c r="J213" s="11" t="e">
        <f t="shared" si="16"/>
        <v>#DIV/0!</v>
      </c>
      <c r="K213" s="11" t="e">
        <f t="shared" si="17"/>
        <v>#DIV/0!</v>
      </c>
      <c r="L213" s="11">
        <f t="shared" si="18"/>
        <v>0</v>
      </c>
      <c r="M213" s="11" t="e">
        <f t="shared" si="19"/>
        <v>#DIV/0!</v>
      </c>
    </row>
    <row r="214" spans="1:13" ht="15">
      <c r="A214" s="92"/>
      <c r="B214" s="92"/>
      <c r="C214" s="57" t="s">
        <v>24</v>
      </c>
      <c r="D214" s="26" t="s">
        <v>62</v>
      </c>
      <c r="E214" s="11">
        <v>1205</v>
      </c>
      <c r="F214" s="11">
        <v>4710</v>
      </c>
      <c r="G214" s="11">
        <v>2103.8</v>
      </c>
      <c r="H214" s="11">
        <v>2103.8</v>
      </c>
      <c r="I214" s="11">
        <f t="shared" si="15"/>
        <v>0</v>
      </c>
      <c r="J214" s="11">
        <f t="shared" si="16"/>
        <v>100</v>
      </c>
      <c r="K214" s="11">
        <f t="shared" si="17"/>
        <v>44.66666666666667</v>
      </c>
      <c r="L214" s="11">
        <f t="shared" si="18"/>
        <v>898.8000000000002</v>
      </c>
      <c r="M214" s="11">
        <f t="shared" si="19"/>
        <v>174.58921161825728</v>
      </c>
    </row>
    <row r="215" spans="1:13" ht="15.75" customHeight="1" hidden="1">
      <c r="A215" s="92"/>
      <c r="B215" s="92"/>
      <c r="C215" s="57" t="s">
        <v>36</v>
      </c>
      <c r="D215" s="26" t="s">
        <v>37</v>
      </c>
      <c r="E215" s="11"/>
      <c r="F215" s="11"/>
      <c r="G215" s="11"/>
      <c r="H215" s="11"/>
      <c r="I215" s="11">
        <f t="shared" si="15"/>
        <v>0</v>
      </c>
      <c r="J215" s="11" t="e">
        <f t="shared" si="16"/>
        <v>#DIV/0!</v>
      </c>
      <c r="K215" s="11" t="e">
        <f t="shared" si="17"/>
        <v>#DIV/0!</v>
      </c>
      <c r="L215" s="11">
        <f t="shared" si="18"/>
        <v>0</v>
      </c>
      <c r="M215" s="11" t="e">
        <f t="shared" si="19"/>
        <v>#DIV/0!</v>
      </c>
    </row>
    <row r="216" spans="1:13" ht="15">
      <c r="A216" s="92"/>
      <c r="B216" s="92"/>
      <c r="C216" s="57" t="s">
        <v>26</v>
      </c>
      <c r="D216" s="26" t="s">
        <v>21</v>
      </c>
      <c r="E216" s="11">
        <v>-4.8</v>
      </c>
      <c r="F216" s="11"/>
      <c r="G216" s="11"/>
      <c r="H216" s="11">
        <v>0</v>
      </c>
      <c r="I216" s="11">
        <f t="shared" si="15"/>
        <v>0</v>
      </c>
      <c r="J216" s="11"/>
      <c r="K216" s="11"/>
      <c r="L216" s="11">
        <f t="shared" si="18"/>
        <v>4.8</v>
      </c>
      <c r="M216" s="11">
        <f t="shared" si="19"/>
        <v>0</v>
      </c>
    </row>
    <row r="217" spans="1:13" s="2" customFormat="1" ht="30.75">
      <c r="A217" s="92"/>
      <c r="B217" s="92"/>
      <c r="C217" s="61"/>
      <c r="D217" s="46" t="s">
        <v>29</v>
      </c>
      <c r="E217" s="1">
        <f>E218-E216</f>
        <v>1568.5</v>
      </c>
      <c r="F217" s="1">
        <f>F218-F216</f>
        <v>4809.4</v>
      </c>
      <c r="G217" s="1">
        <f>G218-G216</f>
        <v>2127.8</v>
      </c>
      <c r="H217" s="1">
        <f>H218-H216</f>
        <v>2472</v>
      </c>
      <c r="I217" s="1">
        <f t="shared" si="15"/>
        <v>344.1999999999998</v>
      </c>
      <c r="J217" s="1">
        <f t="shared" si="16"/>
        <v>116.17633236206409</v>
      </c>
      <c r="K217" s="1">
        <f t="shared" si="17"/>
        <v>51.39934295338296</v>
      </c>
      <c r="L217" s="1">
        <f t="shared" si="18"/>
        <v>903.5</v>
      </c>
      <c r="M217" s="1">
        <f t="shared" si="19"/>
        <v>157.60280522792476</v>
      </c>
    </row>
    <row r="218" spans="1:13" s="2" customFormat="1" ht="15">
      <c r="A218" s="93"/>
      <c r="B218" s="93"/>
      <c r="C218" s="59"/>
      <c r="D218" s="46" t="s">
        <v>44</v>
      </c>
      <c r="E218" s="3">
        <f>SUM(E205:E207,E211:E216)</f>
        <v>1563.7</v>
      </c>
      <c r="F218" s="3">
        <f>SUM(F205:F207,F211:F216)</f>
        <v>4809.4</v>
      </c>
      <c r="G218" s="3">
        <f>SUM(G205:G207,G211:G216)</f>
        <v>2127.8</v>
      </c>
      <c r="H218" s="3">
        <f>SUM(H205:H207,H211:H216)</f>
        <v>2472</v>
      </c>
      <c r="I218" s="3">
        <f t="shared" si="15"/>
        <v>344.1999999999998</v>
      </c>
      <c r="J218" s="3">
        <f t="shared" si="16"/>
        <v>116.17633236206409</v>
      </c>
      <c r="K218" s="3">
        <f t="shared" si="17"/>
        <v>51.39934295338296</v>
      </c>
      <c r="L218" s="3">
        <f t="shared" si="18"/>
        <v>908.3</v>
      </c>
      <c r="M218" s="3">
        <f t="shared" si="19"/>
        <v>158.08658949926456</v>
      </c>
    </row>
    <row r="219" spans="1:13" ht="31.5" customHeight="1">
      <c r="A219" s="97">
        <v>936</v>
      </c>
      <c r="B219" s="91" t="s">
        <v>230</v>
      </c>
      <c r="C219" s="57" t="s">
        <v>152</v>
      </c>
      <c r="D219" s="27" t="s">
        <v>153</v>
      </c>
      <c r="E219" s="12">
        <v>26.4</v>
      </c>
      <c r="F219" s="12"/>
      <c r="G219" s="12"/>
      <c r="H219" s="12">
        <v>2.6</v>
      </c>
      <c r="I219" s="12">
        <f t="shared" si="15"/>
        <v>2.6</v>
      </c>
      <c r="J219" s="12"/>
      <c r="K219" s="12"/>
      <c r="L219" s="12">
        <f t="shared" si="18"/>
        <v>-23.799999999999997</v>
      </c>
      <c r="M219" s="12">
        <f t="shared" si="19"/>
        <v>9.84848484848485</v>
      </c>
    </row>
    <row r="220" spans="1:13" s="2" customFormat="1" ht="15">
      <c r="A220" s="98"/>
      <c r="B220" s="92"/>
      <c r="C220" s="57" t="s">
        <v>13</v>
      </c>
      <c r="D220" s="26" t="s">
        <v>14</v>
      </c>
      <c r="E220" s="11">
        <f>E223+E222+E221</f>
        <v>488.4</v>
      </c>
      <c r="F220" s="11">
        <f>F223+F222+F221</f>
        <v>214.70000000000002</v>
      </c>
      <c r="G220" s="11">
        <f>G223+G222+G221</f>
        <v>66.6</v>
      </c>
      <c r="H220" s="11">
        <f>H223+H222+H221</f>
        <v>562</v>
      </c>
      <c r="I220" s="11">
        <f t="shared" si="15"/>
        <v>495.4</v>
      </c>
      <c r="J220" s="11">
        <f t="shared" si="16"/>
        <v>843.8438438438438</v>
      </c>
      <c r="K220" s="11">
        <f t="shared" si="17"/>
        <v>261.7605961807173</v>
      </c>
      <c r="L220" s="11">
        <f t="shared" si="18"/>
        <v>73.60000000000002</v>
      </c>
      <c r="M220" s="11">
        <f t="shared" si="19"/>
        <v>115.06961506961508</v>
      </c>
    </row>
    <row r="221" spans="1:13" s="2" customFormat="1" ht="63" customHeight="1" hidden="1">
      <c r="A221" s="98"/>
      <c r="B221" s="92"/>
      <c r="C221" s="57" t="s">
        <v>42</v>
      </c>
      <c r="D221" s="28" t="s">
        <v>43</v>
      </c>
      <c r="E221" s="11"/>
      <c r="F221" s="11"/>
      <c r="G221" s="11"/>
      <c r="H221" s="11">
        <v>26.9</v>
      </c>
      <c r="I221" s="11">
        <f t="shared" si="15"/>
        <v>26.9</v>
      </c>
      <c r="J221" s="11" t="e">
        <f t="shared" si="16"/>
        <v>#DIV/0!</v>
      </c>
      <c r="K221" s="11" t="e">
        <f t="shared" si="17"/>
        <v>#DIV/0!</v>
      </c>
      <c r="L221" s="11">
        <f t="shared" si="18"/>
        <v>26.9</v>
      </c>
      <c r="M221" s="11" t="e">
        <f t="shared" si="19"/>
        <v>#DIV/0!</v>
      </c>
    </row>
    <row r="222" spans="1:13" s="2" customFormat="1" ht="47.25" customHeight="1" hidden="1">
      <c r="A222" s="98"/>
      <c r="B222" s="92"/>
      <c r="C222" s="60" t="s">
        <v>194</v>
      </c>
      <c r="D222" s="26" t="s">
        <v>195</v>
      </c>
      <c r="E222" s="11">
        <v>122</v>
      </c>
      <c r="F222" s="11">
        <v>194.8</v>
      </c>
      <c r="G222" s="11">
        <v>60</v>
      </c>
      <c r="H222" s="11">
        <v>302</v>
      </c>
      <c r="I222" s="11">
        <f t="shared" si="15"/>
        <v>242</v>
      </c>
      <c r="J222" s="11">
        <f t="shared" si="16"/>
        <v>503.3333333333333</v>
      </c>
      <c r="K222" s="11">
        <f t="shared" si="17"/>
        <v>155.03080082135523</v>
      </c>
      <c r="L222" s="11">
        <f t="shared" si="18"/>
        <v>180</v>
      </c>
      <c r="M222" s="11">
        <f t="shared" si="19"/>
        <v>247.54098360655738</v>
      </c>
    </row>
    <row r="223" spans="1:13" s="2" customFormat="1" ht="47.25" customHeight="1" hidden="1">
      <c r="A223" s="98"/>
      <c r="B223" s="92"/>
      <c r="C223" s="60" t="s">
        <v>15</v>
      </c>
      <c r="D223" s="26" t="s">
        <v>16</v>
      </c>
      <c r="E223" s="11">
        <v>366.4</v>
      </c>
      <c r="F223" s="11">
        <v>19.9</v>
      </c>
      <c r="G223" s="11">
        <v>6.6</v>
      </c>
      <c r="H223" s="11">
        <v>233.1</v>
      </c>
      <c r="I223" s="11">
        <f t="shared" si="15"/>
        <v>226.5</v>
      </c>
      <c r="J223" s="11">
        <f t="shared" si="16"/>
        <v>3531.818181818182</v>
      </c>
      <c r="K223" s="11">
        <f t="shared" si="17"/>
        <v>1171.356783919598</v>
      </c>
      <c r="L223" s="11">
        <f t="shared" si="18"/>
        <v>-133.29999999999998</v>
      </c>
      <c r="M223" s="11">
        <f t="shared" si="19"/>
        <v>63.61899563318778</v>
      </c>
    </row>
    <row r="224" spans="1:13" ht="15.75" customHeight="1" hidden="1">
      <c r="A224" s="98"/>
      <c r="B224" s="92"/>
      <c r="C224" s="57" t="s">
        <v>17</v>
      </c>
      <c r="D224" s="26" t="s">
        <v>18</v>
      </c>
      <c r="E224" s="11"/>
      <c r="F224" s="11"/>
      <c r="G224" s="11"/>
      <c r="H224" s="11"/>
      <c r="I224" s="11">
        <f t="shared" si="15"/>
        <v>0</v>
      </c>
      <c r="J224" s="11" t="e">
        <f t="shared" si="16"/>
        <v>#DIV/0!</v>
      </c>
      <c r="K224" s="11" t="e">
        <f t="shared" si="17"/>
        <v>#DIV/0!</v>
      </c>
      <c r="L224" s="11">
        <f t="shared" si="18"/>
        <v>0</v>
      </c>
      <c r="M224" s="11" t="e">
        <f t="shared" si="19"/>
        <v>#DIV/0!</v>
      </c>
    </row>
    <row r="225" spans="1:13" ht="15.75" customHeight="1" hidden="1">
      <c r="A225" s="98"/>
      <c r="B225" s="92"/>
      <c r="C225" s="57" t="s">
        <v>19</v>
      </c>
      <c r="D225" s="26" t="s">
        <v>20</v>
      </c>
      <c r="E225" s="11"/>
      <c r="F225" s="11"/>
      <c r="G225" s="11"/>
      <c r="H225" s="11"/>
      <c r="I225" s="11">
        <f t="shared" si="15"/>
        <v>0</v>
      </c>
      <c r="J225" s="11" t="e">
        <f t="shared" si="16"/>
        <v>#DIV/0!</v>
      </c>
      <c r="K225" s="11" t="e">
        <f t="shared" si="17"/>
        <v>#DIV/0!</v>
      </c>
      <c r="L225" s="11">
        <f t="shared" si="18"/>
        <v>0</v>
      </c>
      <c r="M225" s="11" t="e">
        <f t="shared" si="19"/>
        <v>#DIV/0!</v>
      </c>
    </row>
    <row r="226" spans="1:13" ht="15.75" customHeight="1" hidden="1">
      <c r="A226" s="98"/>
      <c r="B226" s="92"/>
      <c r="C226" s="57" t="s">
        <v>22</v>
      </c>
      <c r="D226" s="26" t="s">
        <v>23</v>
      </c>
      <c r="E226" s="11"/>
      <c r="F226" s="11"/>
      <c r="G226" s="11"/>
      <c r="H226" s="11"/>
      <c r="I226" s="11">
        <f t="shared" si="15"/>
        <v>0</v>
      </c>
      <c r="J226" s="11" t="e">
        <f t="shared" si="16"/>
        <v>#DIV/0!</v>
      </c>
      <c r="K226" s="11" t="e">
        <f t="shared" si="17"/>
        <v>#DIV/0!</v>
      </c>
      <c r="L226" s="11">
        <f t="shared" si="18"/>
        <v>0</v>
      </c>
      <c r="M226" s="11" t="e">
        <f t="shared" si="19"/>
        <v>#DIV/0!</v>
      </c>
    </row>
    <row r="227" spans="1:13" ht="15">
      <c r="A227" s="98"/>
      <c r="B227" s="92"/>
      <c r="C227" s="57" t="s">
        <v>24</v>
      </c>
      <c r="D227" s="26" t="s">
        <v>62</v>
      </c>
      <c r="E227" s="11">
        <v>1095.5</v>
      </c>
      <c r="F227" s="11">
        <v>4227</v>
      </c>
      <c r="G227" s="11">
        <v>1888</v>
      </c>
      <c r="H227" s="11">
        <v>1888.1</v>
      </c>
      <c r="I227" s="11">
        <f t="shared" si="15"/>
        <v>0.09999999999990905</v>
      </c>
      <c r="J227" s="11">
        <f t="shared" si="16"/>
        <v>100.00529661016948</v>
      </c>
      <c r="K227" s="11">
        <f t="shared" si="17"/>
        <v>44.66761296427727</v>
      </c>
      <c r="L227" s="11">
        <f t="shared" si="18"/>
        <v>792.5999999999999</v>
      </c>
      <c r="M227" s="11">
        <f t="shared" si="19"/>
        <v>172.35052487448652</v>
      </c>
    </row>
    <row r="228" spans="1:13" ht="15.75" customHeight="1" hidden="1">
      <c r="A228" s="98"/>
      <c r="B228" s="92"/>
      <c r="C228" s="57" t="s">
        <v>36</v>
      </c>
      <c r="D228" s="26" t="s">
        <v>37</v>
      </c>
      <c r="E228" s="11"/>
      <c r="F228" s="11"/>
      <c r="G228" s="11"/>
      <c r="H228" s="11"/>
      <c r="I228" s="11">
        <f t="shared" si="15"/>
        <v>0</v>
      </c>
      <c r="J228" s="11" t="e">
        <f t="shared" si="16"/>
        <v>#DIV/0!</v>
      </c>
      <c r="K228" s="11" t="e">
        <f t="shared" si="17"/>
        <v>#DIV/0!</v>
      </c>
      <c r="L228" s="11">
        <f t="shared" si="18"/>
        <v>0</v>
      </c>
      <c r="M228" s="11" t="e">
        <f t="shared" si="19"/>
        <v>#DIV/0!</v>
      </c>
    </row>
    <row r="229" spans="1:13" ht="15">
      <c r="A229" s="98"/>
      <c r="B229" s="92"/>
      <c r="C229" s="57" t="s">
        <v>26</v>
      </c>
      <c r="D229" s="26" t="s">
        <v>21</v>
      </c>
      <c r="E229" s="11">
        <v>-0.2</v>
      </c>
      <c r="F229" s="11"/>
      <c r="G229" s="11"/>
      <c r="H229" s="11">
        <v>0</v>
      </c>
      <c r="I229" s="11">
        <f t="shared" si="15"/>
        <v>0</v>
      </c>
      <c r="J229" s="11"/>
      <c r="K229" s="11"/>
      <c r="L229" s="11">
        <f t="shared" si="18"/>
        <v>0.2</v>
      </c>
      <c r="M229" s="11">
        <f t="shared" si="19"/>
        <v>0</v>
      </c>
    </row>
    <row r="230" spans="1:13" s="2" customFormat="1" ht="30.75">
      <c r="A230" s="98"/>
      <c r="B230" s="92"/>
      <c r="C230" s="61"/>
      <c r="D230" s="46" t="s">
        <v>29</v>
      </c>
      <c r="E230" s="1">
        <f>E231-E229</f>
        <v>1610.3</v>
      </c>
      <c r="F230" s="1">
        <f>F231-F229</f>
        <v>4441.7</v>
      </c>
      <c r="G230" s="1">
        <f>G231-G229</f>
        <v>1954.6</v>
      </c>
      <c r="H230" s="1">
        <f>H231-H229</f>
        <v>2452.7</v>
      </c>
      <c r="I230" s="1">
        <f t="shared" si="15"/>
        <v>498.0999999999999</v>
      </c>
      <c r="J230" s="1">
        <f t="shared" si="16"/>
        <v>125.48347487977078</v>
      </c>
      <c r="K230" s="1">
        <f t="shared" si="17"/>
        <v>55.21984825629826</v>
      </c>
      <c r="L230" s="1">
        <f t="shared" si="18"/>
        <v>842.3999999999999</v>
      </c>
      <c r="M230" s="1">
        <f t="shared" si="19"/>
        <v>152.31323355896416</v>
      </c>
    </row>
    <row r="231" spans="1:13" s="2" customFormat="1" ht="15">
      <c r="A231" s="99"/>
      <c r="B231" s="93"/>
      <c r="C231" s="59"/>
      <c r="D231" s="46" t="s">
        <v>44</v>
      </c>
      <c r="E231" s="3">
        <f>SUM(E219,E220,E224:E229)</f>
        <v>1610.1</v>
      </c>
      <c r="F231" s="3">
        <f>SUM(F219,F220,F224:F229)</f>
        <v>4441.7</v>
      </c>
      <c r="G231" s="3">
        <f>SUM(G219,G220,G224:G229)</f>
        <v>1954.6</v>
      </c>
      <c r="H231" s="3">
        <f>SUM(H219,H220,H224:H229)</f>
        <v>2452.7</v>
      </c>
      <c r="I231" s="3">
        <f t="shared" si="15"/>
        <v>498.0999999999999</v>
      </c>
      <c r="J231" s="3">
        <f t="shared" si="16"/>
        <v>125.48347487977078</v>
      </c>
      <c r="K231" s="3">
        <f t="shared" si="17"/>
        <v>55.21984825629826</v>
      </c>
      <c r="L231" s="3">
        <f t="shared" si="18"/>
        <v>842.5999999999999</v>
      </c>
      <c r="M231" s="3">
        <f t="shared" si="19"/>
        <v>152.33215328240482</v>
      </c>
    </row>
    <row r="232" spans="1:13" ht="15.75" customHeight="1" hidden="1">
      <c r="A232" s="91" t="s">
        <v>71</v>
      </c>
      <c r="B232" s="91" t="s">
        <v>231</v>
      </c>
      <c r="C232" s="57" t="s">
        <v>6</v>
      </c>
      <c r="D232" s="26" t="s">
        <v>7</v>
      </c>
      <c r="E232" s="11"/>
      <c r="F232" s="11"/>
      <c r="G232" s="11"/>
      <c r="H232" s="11"/>
      <c r="I232" s="11">
        <f t="shared" si="15"/>
        <v>0</v>
      </c>
      <c r="J232" s="11" t="e">
        <f t="shared" si="16"/>
        <v>#DIV/0!</v>
      </c>
      <c r="K232" s="11" t="e">
        <f t="shared" si="17"/>
        <v>#DIV/0!</v>
      </c>
      <c r="L232" s="11">
        <f t="shared" si="18"/>
        <v>0</v>
      </c>
      <c r="M232" s="11" t="e">
        <f t="shared" si="19"/>
        <v>#DIV/0!</v>
      </c>
    </row>
    <row r="233" spans="1:13" ht="47.25" customHeight="1" hidden="1">
      <c r="A233" s="92"/>
      <c r="B233" s="92"/>
      <c r="C233" s="57" t="s">
        <v>164</v>
      </c>
      <c r="D233" s="27" t="s">
        <v>165</v>
      </c>
      <c r="E233" s="11"/>
      <c r="F233" s="11"/>
      <c r="G233" s="11"/>
      <c r="H233" s="11"/>
      <c r="I233" s="11">
        <f t="shared" si="15"/>
        <v>0</v>
      </c>
      <c r="J233" s="11" t="e">
        <f t="shared" si="16"/>
        <v>#DIV/0!</v>
      </c>
      <c r="K233" s="11" t="e">
        <f t="shared" si="17"/>
        <v>#DIV/0!</v>
      </c>
      <c r="L233" s="11">
        <f t="shared" si="18"/>
        <v>0</v>
      </c>
      <c r="M233" s="11" t="e">
        <f t="shared" si="19"/>
        <v>#DIV/0!</v>
      </c>
    </row>
    <row r="234" spans="1:13" ht="30.75">
      <c r="A234" s="92"/>
      <c r="B234" s="92"/>
      <c r="C234" s="57" t="s">
        <v>152</v>
      </c>
      <c r="D234" s="26" t="s">
        <v>153</v>
      </c>
      <c r="E234" s="11">
        <v>47.4</v>
      </c>
      <c r="F234" s="11"/>
      <c r="G234" s="11"/>
      <c r="H234" s="11">
        <v>125.5</v>
      </c>
      <c r="I234" s="11">
        <f t="shared" si="15"/>
        <v>125.5</v>
      </c>
      <c r="J234" s="11"/>
      <c r="K234" s="11"/>
      <c r="L234" s="11">
        <f t="shared" si="18"/>
        <v>78.1</v>
      </c>
      <c r="M234" s="11">
        <f t="shared" si="19"/>
        <v>264.7679324894515</v>
      </c>
    </row>
    <row r="235" spans="1:13" ht="15">
      <c r="A235" s="92"/>
      <c r="B235" s="92"/>
      <c r="C235" s="57" t="s">
        <v>13</v>
      </c>
      <c r="D235" s="26" t="s">
        <v>14</v>
      </c>
      <c r="E235" s="11">
        <f>E237+E236</f>
        <v>250.4</v>
      </c>
      <c r="F235" s="11">
        <f>F237+F236</f>
        <v>265.2</v>
      </c>
      <c r="G235" s="11">
        <f>G237+G236</f>
        <v>63.6</v>
      </c>
      <c r="H235" s="11">
        <f>H237+H236</f>
        <v>482</v>
      </c>
      <c r="I235" s="11">
        <f t="shared" si="15"/>
        <v>418.4</v>
      </c>
      <c r="J235" s="11">
        <f t="shared" si="16"/>
        <v>757.8616352201258</v>
      </c>
      <c r="K235" s="11">
        <f t="shared" si="17"/>
        <v>181.7496229260935</v>
      </c>
      <c r="L235" s="11">
        <f t="shared" si="18"/>
        <v>231.6</v>
      </c>
      <c r="M235" s="11">
        <f t="shared" si="19"/>
        <v>192.4920127795527</v>
      </c>
    </row>
    <row r="236" spans="1:13" ht="47.25" customHeight="1" hidden="1">
      <c r="A236" s="92"/>
      <c r="B236" s="92"/>
      <c r="C236" s="60" t="s">
        <v>194</v>
      </c>
      <c r="D236" s="26" t="s">
        <v>195</v>
      </c>
      <c r="E236" s="11">
        <v>109.6</v>
      </c>
      <c r="F236" s="11">
        <v>207.6</v>
      </c>
      <c r="G236" s="11">
        <v>42.6</v>
      </c>
      <c r="H236" s="11">
        <v>319.1</v>
      </c>
      <c r="I236" s="11">
        <f t="shared" si="15"/>
        <v>276.5</v>
      </c>
      <c r="J236" s="11">
        <f t="shared" si="16"/>
        <v>749.0610328638498</v>
      </c>
      <c r="K236" s="11">
        <f t="shared" si="17"/>
        <v>153.70905587668597</v>
      </c>
      <c r="L236" s="11">
        <f t="shared" si="18"/>
        <v>209.50000000000003</v>
      </c>
      <c r="M236" s="11">
        <f t="shared" si="19"/>
        <v>291.14963503649636</v>
      </c>
    </row>
    <row r="237" spans="1:13" ht="47.25" customHeight="1" hidden="1">
      <c r="A237" s="92"/>
      <c r="B237" s="92"/>
      <c r="C237" s="60" t="s">
        <v>15</v>
      </c>
      <c r="D237" s="26" t="s">
        <v>16</v>
      </c>
      <c r="E237" s="11">
        <v>140.8</v>
      </c>
      <c r="F237" s="11">
        <v>57.6</v>
      </c>
      <c r="G237" s="11">
        <v>21</v>
      </c>
      <c r="H237" s="11">
        <v>162.9</v>
      </c>
      <c r="I237" s="11">
        <f t="shared" si="15"/>
        <v>141.9</v>
      </c>
      <c r="J237" s="11">
        <f t="shared" si="16"/>
        <v>775.7142857142857</v>
      </c>
      <c r="K237" s="11">
        <f t="shared" si="17"/>
        <v>282.8125</v>
      </c>
      <c r="L237" s="11">
        <f t="shared" si="18"/>
        <v>22.099999999999994</v>
      </c>
      <c r="M237" s="11">
        <f t="shared" si="19"/>
        <v>115.69602272727273</v>
      </c>
    </row>
    <row r="238" spans="1:13" ht="15.75" customHeight="1" hidden="1">
      <c r="A238" s="92"/>
      <c r="B238" s="92"/>
      <c r="C238" s="57" t="s">
        <v>17</v>
      </c>
      <c r="D238" s="26" t="s">
        <v>18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15.75" customHeight="1" hidden="1">
      <c r="A239" s="92"/>
      <c r="B239" s="92"/>
      <c r="C239" s="57" t="s">
        <v>19</v>
      </c>
      <c r="D239" s="26" t="s">
        <v>20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.75" customHeight="1" hidden="1">
      <c r="A240" s="92"/>
      <c r="B240" s="92"/>
      <c r="C240" s="57" t="s">
        <v>22</v>
      </c>
      <c r="D240" s="26" t="s">
        <v>23</v>
      </c>
      <c r="E240" s="11"/>
      <c r="F240" s="11"/>
      <c r="G240" s="11"/>
      <c r="H240" s="11"/>
      <c r="I240" s="11">
        <f t="shared" si="15"/>
        <v>0</v>
      </c>
      <c r="J240" s="11" t="e">
        <f t="shared" si="16"/>
        <v>#DIV/0!</v>
      </c>
      <c r="K240" s="11" t="e">
        <f t="shared" si="17"/>
        <v>#DIV/0!</v>
      </c>
      <c r="L240" s="11">
        <f t="shared" si="18"/>
        <v>0</v>
      </c>
      <c r="M240" s="11" t="e">
        <f t="shared" si="19"/>
        <v>#DIV/0!</v>
      </c>
    </row>
    <row r="241" spans="1:13" ht="15">
      <c r="A241" s="92"/>
      <c r="B241" s="92"/>
      <c r="C241" s="57" t="s">
        <v>24</v>
      </c>
      <c r="D241" s="26" t="s">
        <v>62</v>
      </c>
      <c r="E241" s="11">
        <v>917.5</v>
      </c>
      <c r="F241" s="11">
        <v>3078.7</v>
      </c>
      <c r="G241" s="11">
        <v>1375.2</v>
      </c>
      <c r="H241" s="11">
        <v>1375.1</v>
      </c>
      <c r="I241" s="11">
        <f t="shared" si="15"/>
        <v>-0.10000000000013642</v>
      </c>
      <c r="J241" s="11">
        <f t="shared" si="16"/>
        <v>99.99272833042465</v>
      </c>
      <c r="K241" s="11">
        <f t="shared" si="17"/>
        <v>44.664955987916976</v>
      </c>
      <c r="L241" s="11">
        <f t="shared" si="18"/>
        <v>457.5999999999999</v>
      </c>
      <c r="M241" s="11">
        <f t="shared" si="19"/>
        <v>149.87465940054494</v>
      </c>
    </row>
    <row r="242" spans="1:13" ht="15.75" customHeight="1" hidden="1">
      <c r="A242" s="92"/>
      <c r="B242" s="92"/>
      <c r="C242" s="57" t="s">
        <v>36</v>
      </c>
      <c r="D242" s="26" t="s">
        <v>37</v>
      </c>
      <c r="E242" s="11"/>
      <c r="F242" s="11"/>
      <c r="G242" s="11"/>
      <c r="H242" s="11"/>
      <c r="I242" s="11">
        <f t="shared" si="15"/>
        <v>0</v>
      </c>
      <c r="J242" s="11" t="e">
        <f t="shared" si="16"/>
        <v>#DIV/0!</v>
      </c>
      <c r="K242" s="11" t="e">
        <f t="shared" si="17"/>
        <v>#DIV/0!</v>
      </c>
      <c r="L242" s="11">
        <f t="shared" si="18"/>
        <v>0</v>
      </c>
      <c r="M242" s="11" t="e">
        <f t="shared" si="19"/>
        <v>#DIV/0!</v>
      </c>
    </row>
    <row r="243" spans="1:13" ht="15.75" customHeight="1" hidden="1">
      <c r="A243" s="92"/>
      <c r="B243" s="92"/>
      <c r="C243" s="57" t="s">
        <v>26</v>
      </c>
      <c r="D243" s="26" t="s">
        <v>21</v>
      </c>
      <c r="E243" s="11"/>
      <c r="F243" s="11"/>
      <c r="G243" s="11"/>
      <c r="H243" s="11"/>
      <c r="I243" s="11">
        <f t="shared" si="15"/>
        <v>0</v>
      </c>
      <c r="J243" s="11" t="e">
        <f t="shared" si="16"/>
        <v>#DIV/0!</v>
      </c>
      <c r="K243" s="11" t="e">
        <f t="shared" si="17"/>
        <v>#DIV/0!</v>
      </c>
      <c r="L243" s="11">
        <f t="shared" si="18"/>
        <v>0</v>
      </c>
      <c r="M243" s="11" t="e">
        <f t="shared" si="19"/>
        <v>#DIV/0!</v>
      </c>
    </row>
    <row r="244" spans="1:13" s="2" customFormat="1" ht="30.75">
      <c r="A244" s="92"/>
      <c r="B244" s="92"/>
      <c r="C244" s="61"/>
      <c r="D244" s="46" t="s">
        <v>29</v>
      </c>
      <c r="E244" s="1">
        <f>E245-E243</f>
        <v>1215.3</v>
      </c>
      <c r="F244" s="1">
        <f>F245-F243</f>
        <v>3343.8999999999996</v>
      </c>
      <c r="G244" s="1">
        <f>G245-G243</f>
        <v>1438.8</v>
      </c>
      <c r="H244" s="1">
        <f>H245-H243</f>
        <v>1982.6</v>
      </c>
      <c r="I244" s="1">
        <f t="shared" si="15"/>
        <v>543.8</v>
      </c>
      <c r="J244" s="1">
        <f t="shared" si="16"/>
        <v>137.79538504309144</v>
      </c>
      <c r="K244" s="1">
        <f t="shared" si="17"/>
        <v>59.29005053978887</v>
      </c>
      <c r="L244" s="1">
        <f t="shared" si="18"/>
        <v>767.3</v>
      </c>
      <c r="M244" s="1">
        <f t="shared" si="19"/>
        <v>163.1366740722455</v>
      </c>
    </row>
    <row r="245" spans="1:13" s="2" customFormat="1" ht="15">
      <c r="A245" s="93"/>
      <c r="B245" s="93"/>
      <c r="C245" s="61"/>
      <c r="D245" s="46" t="s">
        <v>44</v>
      </c>
      <c r="E245" s="3">
        <f>SUM(E232:E235,E238:E243)</f>
        <v>1215.3</v>
      </c>
      <c r="F245" s="3">
        <f>SUM(F232:F235,F238:F243)</f>
        <v>3343.8999999999996</v>
      </c>
      <c r="G245" s="3">
        <f>SUM(G232:G235,G238:G243)</f>
        <v>1438.8</v>
      </c>
      <c r="H245" s="3">
        <f>SUM(H232:H235,H238:H243)</f>
        <v>1982.6</v>
      </c>
      <c r="I245" s="3">
        <f t="shared" si="15"/>
        <v>543.8</v>
      </c>
      <c r="J245" s="3">
        <f t="shared" si="16"/>
        <v>137.79538504309144</v>
      </c>
      <c r="K245" s="3">
        <f t="shared" si="17"/>
        <v>59.29005053978887</v>
      </c>
      <c r="L245" s="3">
        <f t="shared" si="18"/>
        <v>767.3</v>
      </c>
      <c r="M245" s="3">
        <f t="shared" si="19"/>
        <v>163.1366740722455</v>
      </c>
    </row>
    <row r="246" spans="1:13" ht="31.5" customHeight="1">
      <c r="A246" s="91" t="s">
        <v>72</v>
      </c>
      <c r="B246" s="91" t="s">
        <v>232</v>
      </c>
      <c r="C246" s="57" t="s">
        <v>152</v>
      </c>
      <c r="D246" s="26" t="s">
        <v>153</v>
      </c>
      <c r="E246" s="11">
        <v>21.9</v>
      </c>
      <c r="F246" s="11"/>
      <c r="G246" s="11"/>
      <c r="H246" s="11">
        <v>88.3</v>
      </c>
      <c r="I246" s="11">
        <f t="shared" si="15"/>
        <v>88.3</v>
      </c>
      <c r="J246" s="11"/>
      <c r="K246" s="11"/>
      <c r="L246" s="11">
        <f t="shared" si="18"/>
        <v>66.4</v>
      </c>
      <c r="M246" s="11">
        <f t="shared" si="19"/>
        <v>403.1963470319635</v>
      </c>
    </row>
    <row r="247" spans="1:13" ht="15.75" customHeight="1">
      <c r="A247" s="92"/>
      <c r="B247" s="92"/>
      <c r="C247" s="57" t="s">
        <v>13</v>
      </c>
      <c r="D247" s="26" t="s">
        <v>14</v>
      </c>
      <c r="E247" s="11">
        <f>E249+E248</f>
        <v>15.100000000000001</v>
      </c>
      <c r="F247" s="11">
        <f>F249+F248</f>
        <v>22</v>
      </c>
      <c r="G247" s="11">
        <f>G249+G248</f>
        <v>9.5</v>
      </c>
      <c r="H247" s="11">
        <f>H249+H248</f>
        <v>37.5</v>
      </c>
      <c r="I247" s="11">
        <f t="shared" si="15"/>
        <v>28</v>
      </c>
      <c r="J247" s="11">
        <f t="shared" si="16"/>
        <v>394.7368421052631</v>
      </c>
      <c r="K247" s="11">
        <f t="shared" si="17"/>
        <v>170.45454545454547</v>
      </c>
      <c r="L247" s="11">
        <f t="shared" si="18"/>
        <v>22.4</v>
      </c>
      <c r="M247" s="11">
        <f t="shared" si="19"/>
        <v>248.3443708609271</v>
      </c>
    </row>
    <row r="248" spans="1:13" ht="47.25" customHeight="1" hidden="1">
      <c r="A248" s="92"/>
      <c r="B248" s="92"/>
      <c r="C248" s="60" t="s">
        <v>194</v>
      </c>
      <c r="D248" s="26" t="s">
        <v>195</v>
      </c>
      <c r="E248" s="11">
        <v>10.3</v>
      </c>
      <c r="F248" s="11">
        <v>10.5</v>
      </c>
      <c r="G248" s="11">
        <v>4.5</v>
      </c>
      <c r="H248" s="11">
        <v>34</v>
      </c>
      <c r="I248" s="11">
        <f t="shared" si="15"/>
        <v>29.5</v>
      </c>
      <c r="J248" s="11">
        <f t="shared" si="16"/>
        <v>755.5555555555555</v>
      </c>
      <c r="K248" s="11">
        <f t="shared" si="17"/>
        <v>323.8095238095238</v>
      </c>
      <c r="L248" s="11">
        <f t="shared" si="18"/>
        <v>23.7</v>
      </c>
      <c r="M248" s="11">
        <f t="shared" si="19"/>
        <v>330.09708737864077</v>
      </c>
    </row>
    <row r="249" spans="1:13" ht="47.25" customHeight="1" hidden="1">
      <c r="A249" s="92"/>
      <c r="B249" s="92"/>
      <c r="C249" s="60" t="s">
        <v>15</v>
      </c>
      <c r="D249" s="26" t="s">
        <v>16</v>
      </c>
      <c r="E249" s="11">
        <v>4.8</v>
      </c>
      <c r="F249" s="11">
        <v>11.5</v>
      </c>
      <c r="G249" s="11">
        <v>5</v>
      </c>
      <c r="H249" s="11">
        <v>3.5</v>
      </c>
      <c r="I249" s="11">
        <f t="shared" si="15"/>
        <v>-1.5</v>
      </c>
      <c r="J249" s="11">
        <f t="shared" si="16"/>
        <v>70</v>
      </c>
      <c r="K249" s="11">
        <f t="shared" si="17"/>
        <v>30.434782608695656</v>
      </c>
      <c r="L249" s="11">
        <f t="shared" si="18"/>
        <v>-1.2999999999999998</v>
      </c>
      <c r="M249" s="11">
        <f t="shared" si="19"/>
        <v>72.91666666666667</v>
      </c>
    </row>
    <row r="250" spans="1:13" ht="15" hidden="1">
      <c r="A250" s="92"/>
      <c r="B250" s="92"/>
      <c r="C250" s="57" t="s">
        <v>17</v>
      </c>
      <c r="D250" s="26" t="s">
        <v>18</v>
      </c>
      <c r="E250" s="31"/>
      <c r="F250" s="11"/>
      <c r="G250" s="11"/>
      <c r="H250" s="11"/>
      <c r="I250" s="11">
        <f t="shared" si="15"/>
        <v>0</v>
      </c>
      <c r="J250" s="11" t="e">
        <f t="shared" si="16"/>
        <v>#DIV/0!</v>
      </c>
      <c r="K250" s="11" t="e">
        <f t="shared" si="17"/>
        <v>#DIV/0!</v>
      </c>
      <c r="L250" s="11">
        <f t="shared" si="18"/>
        <v>0</v>
      </c>
      <c r="M250" s="11" t="e">
        <f t="shared" si="19"/>
        <v>#DIV/0!</v>
      </c>
    </row>
    <row r="251" spans="1:13" ht="15.75" customHeight="1" hidden="1">
      <c r="A251" s="92"/>
      <c r="B251" s="92"/>
      <c r="C251" s="57" t="s">
        <v>19</v>
      </c>
      <c r="D251" s="26" t="s">
        <v>20</v>
      </c>
      <c r="E251" s="11"/>
      <c r="F251" s="11"/>
      <c r="G251" s="11"/>
      <c r="H251" s="11"/>
      <c r="I251" s="11">
        <f t="shared" si="15"/>
        <v>0</v>
      </c>
      <c r="J251" s="11" t="e">
        <f t="shared" si="16"/>
        <v>#DIV/0!</v>
      </c>
      <c r="K251" s="11" t="e">
        <f t="shared" si="17"/>
        <v>#DIV/0!</v>
      </c>
      <c r="L251" s="11">
        <f t="shared" si="18"/>
        <v>0</v>
      </c>
      <c r="M251" s="11" t="e">
        <f t="shared" si="19"/>
        <v>#DIV/0!</v>
      </c>
    </row>
    <row r="252" spans="1:13" ht="15.75" customHeight="1" hidden="1">
      <c r="A252" s="92"/>
      <c r="B252" s="92"/>
      <c r="C252" s="57" t="s">
        <v>22</v>
      </c>
      <c r="D252" s="26" t="s">
        <v>23</v>
      </c>
      <c r="E252" s="11"/>
      <c r="F252" s="11"/>
      <c r="G252" s="11"/>
      <c r="H252" s="11"/>
      <c r="I252" s="11">
        <f t="shared" si="15"/>
        <v>0</v>
      </c>
      <c r="J252" s="11" t="e">
        <f t="shared" si="16"/>
        <v>#DIV/0!</v>
      </c>
      <c r="K252" s="11" t="e">
        <f t="shared" si="17"/>
        <v>#DIV/0!</v>
      </c>
      <c r="L252" s="11">
        <f t="shared" si="18"/>
        <v>0</v>
      </c>
      <c r="M252" s="11" t="e">
        <f t="shared" si="19"/>
        <v>#DIV/0!</v>
      </c>
    </row>
    <row r="253" spans="1:13" ht="15">
      <c r="A253" s="92"/>
      <c r="B253" s="92"/>
      <c r="C253" s="57" t="s">
        <v>24</v>
      </c>
      <c r="D253" s="26" t="s">
        <v>62</v>
      </c>
      <c r="E253" s="11">
        <v>153</v>
      </c>
      <c r="F253" s="11">
        <v>602.6</v>
      </c>
      <c r="G253" s="11">
        <v>269.1</v>
      </c>
      <c r="H253" s="11">
        <v>269.2</v>
      </c>
      <c r="I253" s="11">
        <f t="shared" si="15"/>
        <v>0.0999999999999659</v>
      </c>
      <c r="J253" s="11">
        <f t="shared" si="16"/>
        <v>100.03716090672611</v>
      </c>
      <c r="K253" s="11">
        <f t="shared" si="17"/>
        <v>44.673083305675405</v>
      </c>
      <c r="L253" s="11">
        <f t="shared" si="18"/>
        <v>116.19999999999999</v>
      </c>
      <c r="M253" s="11">
        <f t="shared" si="19"/>
        <v>175.94771241830065</v>
      </c>
    </row>
    <row r="254" spans="1:13" ht="15.75" customHeight="1" hidden="1">
      <c r="A254" s="92"/>
      <c r="B254" s="92"/>
      <c r="C254" s="57" t="s">
        <v>36</v>
      </c>
      <c r="D254" s="26" t="s">
        <v>37</v>
      </c>
      <c r="E254" s="11"/>
      <c r="F254" s="11"/>
      <c r="G254" s="11"/>
      <c r="H254" s="11"/>
      <c r="I254" s="11">
        <f t="shared" si="15"/>
        <v>0</v>
      </c>
      <c r="J254" s="11" t="e">
        <f t="shared" si="16"/>
        <v>#DIV/0!</v>
      </c>
      <c r="K254" s="11" t="e">
        <f t="shared" si="17"/>
        <v>#DIV/0!</v>
      </c>
      <c r="L254" s="11">
        <f t="shared" si="18"/>
        <v>0</v>
      </c>
      <c r="M254" s="11" t="e">
        <f t="shared" si="19"/>
        <v>#DIV/0!</v>
      </c>
    </row>
    <row r="255" spans="1:13" ht="15.75" customHeight="1" hidden="1">
      <c r="A255" s="92"/>
      <c r="B255" s="92"/>
      <c r="C255" s="57" t="s">
        <v>26</v>
      </c>
      <c r="D255" s="26" t="s">
        <v>21</v>
      </c>
      <c r="E255" s="11"/>
      <c r="F255" s="11"/>
      <c r="G255" s="11"/>
      <c r="H255" s="11"/>
      <c r="I255" s="11">
        <f t="shared" si="15"/>
        <v>0</v>
      </c>
      <c r="J255" s="11" t="e">
        <f t="shared" si="16"/>
        <v>#DIV/0!</v>
      </c>
      <c r="K255" s="11" t="e">
        <f t="shared" si="17"/>
        <v>#DIV/0!</v>
      </c>
      <c r="L255" s="11">
        <f t="shared" si="18"/>
        <v>0</v>
      </c>
      <c r="M255" s="11" t="e">
        <f t="shared" si="19"/>
        <v>#DIV/0!</v>
      </c>
    </row>
    <row r="256" spans="1:13" s="2" customFormat="1" ht="31.5" customHeight="1">
      <c r="A256" s="92"/>
      <c r="B256" s="92"/>
      <c r="C256" s="61"/>
      <c r="D256" s="46" t="s">
        <v>29</v>
      </c>
      <c r="E256" s="1">
        <f>E257-E255</f>
        <v>190</v>
      </c>
      <c r="F256" s="1">
        <f>F257-F255</f>
        <v>624.6</v>
      </c>
      <c r="G256" s="1">
        <f>G257-G255</f>
        <v>278.6</v>
      </c>
      <c r="H256" s="1">
        <f>H257-H255</f>
        <v>395</v>
      </c>
      <c r="I256" s="1">
        <f t="shared" si="15"/>
        <v>116.39999999999998</v>
      </c>
      <c r="J256" s="1">
        <f t="shared" si="16"/>
        <v>141.78033022254127</v>
      </c>
      <c r="K256" s="1">
        <f t="shared" si="17"/>
        <v>63.24047390329811</v>
      </c>
      <c r="L256" s="1">
        <f t="shared" si="18"/>
        <v>205</v>
      </c>
      <c r="M256" s="1">
        <f t="shared" si="19"/>
        <v>207.89473684210526</v>
      </c>
    </row>
    <row r="257" spans="1:13" s="2" customFormat="1" ht="15">
      <c r="A257" s="93"/>
      <c r="B257" s="93"/>
      <c r="C257" s="61"/>
      <c r="D257" s="46" t="s">
        <v>44</v>
      </c>
      <c r="E257" s="3">
        <f>SUM(E246:E247,E250:E255)</f>
        <v>190</v>
      </c>
      <c r="F257" s="3">
        <f>SUM(F246:F247,F250:F255)</f>
        <v>624.6</v>
      </c>
      <c r="G257" s="3">
        <f>SUM(G246:G247,G250:G255)</f>
        <v>278.6</v>
      </c>
      <c r="H257" s="3">
        <f>SUM(H246:H247,H250:H255)</f>
        <v>395</v>
      </c>
      <c r="I257" s="3">
        <f t="shared" si="15"/>
        <v>116.39999999999998</v>
      </c>
      <c r="J257" s="3">
        <f t="shared" si="16"/>
        <v>141.78033022254127</v>
      </c>
      <c r="K257" s="3">
        <f t="shared" si="17"/>
        <v>63.24047390329811</v>
      </c>
      <c r="L257" s="3">
        <f t="shared" si="18"/>
        <v>205</v>
      </c>
      <c r="M257" s="3">
        <f t="shared" si="19"/>
        <v>207.89473684210526</v>
      </c>
    </row>
    <row r="258" spans="1:13" ht="78.75" customHeight="1">
      <c r="A258" s="91" t="s">
        <v>175</v>
      </c>
      <c r="B258" s="91" t="s">
        <v>176</v>
      </c>
      <c r="C258" s="60" t="s">
        <v>10</v>
      </c>
      <c r="D258" s="26" t="s">
        <v>73</v>
      </c>
      <c r="E258" s="11">
        <v>335</v>
      </c>
      <c r="F258" s="11">
        <v>462.2</v>
      </c>
      <c r="G258" s="11">
        <v>178</v>
      </c>
      <c r="H258" s="11">
        <v>519.7</v>
      </c>
      <c r="I258" s="11">
        <f t="shared" si="15"/>
        <v>341.70000000000005</v>
      </c>
      <c r="J258" s="11">
        <f t="shared" si="16"/>
        <v>291.96629213483146</v>
      </c>
      <c r="K258" s="11">
        <f t="shared" si="17"/>
        <v>112.440501947209</v>
      </c>
      <c r="L258" s="11">
        <f t="shared" si="18"/>
        <v>184.70000000000005</v>
      </c>
      <c r="M258" s="11">
        <f t="shared" si="19"/>
        <v>155.13432835820896</v>
      </c>
    </row>
    <row r="259" spans="1:13" ht="30.75">
      <c r="A259" s="92"/>
      <c r="B259" s="92"/>
      <c r="C259" s="57" t="s">
        <v>158</v>
      </c>
      <c r="D259" s="27" t="s">
        <v>159</v>
      </c>
      <c r="E259" s="16">
        <v>2503.4</v>
      </c>
      <c r="F259" s="11">
        <v>4800.8</v>
      </c>
      <c r="G259" s="11">
        <v>1560.2</v>
      </c>
      <c r="H259" s="16">
        <v>1629.8</v>
      </c>
      <c r="I259" s="16">
        <f t="shared" si="15"/>
        <v>69.59999999999991</v>
      </c>
      <c r="J259" s="16">
        <f t="shared" si="16"/>
        <v>104.46096654275092</v>
      </c>
      <c r="K259" s="16">
        <f t="shared" si="17"/>
        <v>33.94850858190301</v>
      </c>
      <c r="L259" s="16">
        <f t="shared" si="18"/>
        <v>-873.6000000000001</v>
      </c>
      <c r="M259" s="16">
        <f t="shared" si="19"/>
        <v>65.1034592953583</v>
      </c>
    </row>
    <row r="260" spans="1:13" ht="30.75">
      <c r="A260" s="92"/>
      <c r="B260" s="92"/>
      <c r="C260" s="57" t="s">
        <v>152</v>
      </c>
      <c r="D260" s="27" t="s">
        <v>153</v>
      </c>
      <c r="E260" s="16">
        <v>7269.8</v>
      </c>
      <c r="F260" s="11"/>
      <c r="G260" s="11"/>
      <c r="H260" s="16">
        <v>11616.8</v>
      </c>
      <c r="I260" s="16">
        <f t="shared" si="15"/>
        <v>11616.8</v>
      </c>
      <c r="J260" s="16"/>
      <c r="K260" s="16"/>
      <c r="L260" s="16">
        <f t="shared" si="18"/>
        <v>4346.999999999999</v>
      </c>
      <c r="M260" s="16">
        <f t="shared" si="19"/>
        <v>159.79531761534017</v>
      </c>
    </row>
    <row r="261" spans="1:13" ht="84.75" customHeight="1" hidden="1">
      <c r="A261" s="92"/>
      <c r="B261" s="92"/>
      <c r="C261" s="60" t="s">
        <v>150</v>
      </c>
      <c r="D261" s="27" t="s">
        <v>170</v>
      </c>
      <c r="E261" s="16"/>
      <c r="F261" s="11"/>
      <c r="G261" s="11"/>
      <c r="H261" s="16"/>
      <c r="I261" s="16">
        <f t="shared" si="15"/>
        <v>0</v>
      </c>
      <c r="J261" s="16"/>
      <c r="K261" s="16"/>
      <c r="L261" s="16">
        <f t="shared" si="18"/>
        <v>0</v>
      </c>
      <c r="M261" s="16" t="e">
        <f t="shared" si="19"/>
        <v>#DIV/0!</v>
      </c>
    </row>
    <row r="262" spans="1:13" ht="15">
      <c r="A262" s="92"/>
      <c r="B262" s="92"/>
      <c r="C262" s="57" t="s">
        <v>13</v>
      </c>
      <c r="D262" s="26" t="s">
        <v>14</v>
      </c>
      <c r="E262" s="11">
        <f>SUM(E263:E266)</f>
        <v>236.5</v>
      </c>
      <c r="F262" s="11">
        <f>SUM(F263:F266)</f>
        <v>0</v>
      </c>
      <c r="G262" s="11">
        <f>SUM(G263:G266)</f>
        <v>0</v>
      </c>
      <c r="H262" s="11">
        <f>SUM(H263:H266)</f>
        <v>431.1</v>
      </c>
      <c r="I262" s="11">
        <f t="shared" si="15"/>
        <v>431.1</v>
      </c>
      <c r="J262" s="11"/>
      <c r="K262" s="11"/>
      <c r="L262" s="11">
        <f t="shared" si="18"/>
        <v>194.60000000000002</v>
      </c>
      <c r="M262" s="11">
        <f t="shared" si="19"/>
        <v>182.2832980972516</v>
      </c>
    </row>
    <row r="263" spans="1:13" ht="63" customHeight="1" hidden="1">
      <c r="A263" s="92"/>
      <c r="B263" s="92"/>
      <c r="C263" s="60" t="s">
        <v>203</v>
      </c>
      <c r="D263" s="26" t="s">
        <v>204</v>
      </c>
      <c r="E263" s="11">
        <v>10.2</v>
      </c>
      <c r="F263" s="11"/>
      <c r="G263" s="11"/>
      <c r="H263" s="11"/>
      <c r="I263" s="11">
        <f aca="true" t="shared" si="20" ref="I263:I326">H263-G263</f>
        <v>0</v>
      </c>
      <c r="J263" s="11" t="e">
        <f aca="true" t="shared" si="21" ref="J263:J326">H263/G263*100</f>
        <v>#DIV/0!</v>
      </c>
      <c r="K263" s="11" t="e">
        <f aca="true" t="shared" si="22" ref="K263:K326">H263/F263*100</f>
        <v>#DIV/0!</v>
      </c>
      <c r="L263" s="11">
        <f aca="true" t="shared" si="23" ref="L263:L326">H263-E263</f>
        <v>-10.2</v>
      </c>
      <c r="M263" s="11">
        <f aca="true" t="shared" si="24" ref="M263:M326">H263/E263*100</f>
        <v>0</v>
      </c>
    </row>
    <row r="264" spans="1:13" ht="47.25" customHeight="1" hidden="1">
      <c r="A264" s="92"/>
      <c r="B264" s="92"/>
      <c r="C264" s="60" t="s">
        <v>156</v>
      </c>
      <c r="D264" s="26" t="s">
        <v>157</v>
      </c>
      <c r="E264" s="11"/>
      <c r="F264" s="11"/>
      <c r="G264" s="11"/>
      <c r="H264" s="11"/>
      <c r="I264" s="11">
        <f t="shared" si="20"/>
        <v>0</v>
      </c>
      <c r="J264" s="11" t="e">
        <f t="shared" si="21"/>
        <v>#DIV/0!</v>
      </c>
      <c r="K264" s="11" t="e">
        <f t="shared" si="22"/>
        <v>#DIV/0!</v>
      </c>
      <c r="L264" s="11">
        <f t="shared" si="23"/>
        <v>0</v>
      </c>
      <c r="M264" s="11" t="e">
        <f t="shared" si="24"/>
        <v>#DIV/0!</v>
      </c>
    </row>
    <row r="265" spans="1:13" ht="63" customHeight="1" hidden="1">
      <c r="A265" s="92"/>
      <c r="B265" s="92"/>
      <c r="C265" s="57" t="s">
        <v>42</v>
      </c>
      <c r="D265" s="28" t="s">
        <v>43</v>
      </c>
      <c r="E265" s="11"/>
      <c r="F265" s="11"/>
      <c r="G265" s="11"/>
      <c r="H265" s="11">
        <v>9.3</v>
      </c>
      <c r="I265" s="11">
        <f t="shared" si="20"/>
        <v>9.3</v>
      </c>
      <c r="J265" s="11" t="e">
        <f t="shared" si="21"/>
        <v>#DIV/0!</v>
      </c>
      <c r="K265" s="11" t="e">
        <f t="shared" si="22"/>
        <v>#DIV/0!</v>
      </c>
      <c r="L265" s="11">
        <f t="shared" si="23"/>
        <v>9.3</v>
      </c>
      <c r="M265" s="11" t="e">
        <f t="shared" si="24"/>
        <v>#DIV/0!</v>
      </c>
    </row>
    <row r="266" spans="1:13" ht="47.25" customHeight="1" hidden="1">
      <c r="A266" s="92"/>
      <c r="B266" s="92"/>
      <c r="C266" s="60" t="s">
        <v>15</v>
      </c>
      <c r="D266" s="26" t="s">
        <v>16</v>
      </c>
      <c r="E266" s="11">
        <v>226.3</v>
      </c>
      <c r="F266" s="11"/>
      <c r="G266" s="11"/>
      <c r="H266" s="11">
        <v>421.8</v>
      </c>
      <c r="I266" s="11">
        <f t="shared" si="20"/>
        <v>421.8</v>
      </c>
      <c r="J266" s="11" t="e">
        <f t="shared" si="21"/>
        <v>#DIV/0!</v>
      </c>
      <c r="K266" s="11" t="e">
        <f t="shared" si="22"/>
        <v>#DIV/0!</v>
      </c>
      <c r="L266" s="11">
        <f t="shared" si="23"/>
        <v>195.5</v>
      </c>
      <c r="M266" s="11">
        <f t="shared" si="24"/>
        <v>186.389748121962</v>
      </c>
    </row>
    <row r="267" spans="1:13" ht="15.75" customHeight="1" hidden="1">
      <c r="A267" s="92"/>
      <c r="B267" s="92"/>
      <c r="C267" s="57" t="s">
        <v>17</v>
      </c>
      <c r="D267" s="26" t="s">
        <v>18</v>
      </c>
      <c r="E267" s="11"/>
      <c r="F267" s="11"/>
      <c r="G267" s="11"/>
      <c r="H267" s="11"/>
      <c r="I267" s="11">
        <f t="shared" si="20"/>
        <v>0</v>
      </c>
      <c r="J267" s="11" t="e">
        <f t="shared" si="21"/>
        <v>#DIV/0!</v>
      </c>
      <c r="K267" s="11" t="e">
        <f t="shared" si="22"/>
        <v>#DIV/0!</v>
      </c>
      <c r="L267" s="11">
        <f t="shared" si="23"/>
        <v>0</v>
      </c>
      <c r="M267" s="11" t="e">
        <f t="shared" si="24"/>
        <v>#DIV/0!</v>
      </c>
    </row>
    <row r="268" spans="1:13" ht="15.75" customHeight="1" hidden="1">
      <c r="A268" s="92"/>
      <c r="B268" s="92"/>
      <c r="C268" s="57" t="s">
        <v>19</v>
      </c>
      <c r="D268" s="26" t="s">
        <v>151</v>
      </c>
      <c r="E268" s="11"/>
      <c r="F268" s="11"/>
      <c r="G268" s="11"/>
      <c r="H268" s="11"/>
      <c r="I268" s="11">
        <f t="shared" si="20"/>
        <v>0</v>
      </c>
      <c r="J268" s="11" t="e">
        <f t="shared" si="21"/>
        <v>#DIV/0!</v>
      </c>
      <c r="K268" s="11" t="e">
        <f t="shared" si="22"/>
        <v>#DIV/0!</v>
      </c>
      <c r="L268" s="11">
        <f t="shared" si="23"/>
        <v>0</v>
      </c>
      <c r="M268" s="11" t="e">
        <f t="shared" si="24"/>
        <v>#DIV/0!</v>
      </c>
    </row>
    <row r="269" spans="1:13" ht="15">
      <c r="A269" s="92"/>
      <c r="B269" s="92"/>
      <c r="C269" s="57" t="s">
        <v>22</v>
      </c>
      <c r="D269" s="26" t="s">
        <v>23</v>
      </c>
      <c r="E269" s="11">
        <v>3258</v>
      </c>
      <c r="F269" s="45">
        <v>3566.8</v>
      </c>
      <c r="G269" s="45">
        <v>634.4</v>
      </c>
      <c r="H269" s="11">
        <v>634.4</v>
      </c>
      <c r="I269" s="11">
        <f t="shared" si="20"/>
        <v>0</v>
      </c>
      <c r="J269" s="11">
        <f t="shared" si="21"/>
        <v>100</v>
      </c>
      <c r="K269" s="11">
        <f t="shared" si="22"/>
        <v>17.786250981271724</v>
      </c>
      <c r="L269" s="11">
        <f t="shared" si="23"/>
        <v>-2623.6</v>
      </c>
      <c r="M269" s="11">
        <f t="shared" si="24"/>
        <v>19.47206875383671</v>
      </c>
    </row>
    <row r="270" spans="1:13" ht="15.75" customHeight="1" hidden="1">
      <c r="A270" s="92"/>
      <c r="B270" s="92"/>
      <c r="C270" s="57" t="s">
        <v>24</v>
      </c>
      <c r="D270" s="26" t="s">
        <v>62</v>
      </c>
      <c r="E270" s="11"/>
      <c r="F270" s="45"/>
      <c r="G270" s="45"/>
      <c r="H270" s="11"/>
      <c r="I270" s="11">
        <f t="shared" si="20"/>
        <v>0</v>
      </c>
      <c r="J270" s="11" t="e">
        <f t="shared" si="21"/>
        <v>#DIV/0!</v>
      </c>
      <c r="K270" s="11" t="e">
        <f t="shared" si="22"/>
        <v>#DIV/0!</v>
      </c>
      <c r="L270" s="11">
        <f t="shared" si="23"/>
        <v>0</v>
      </c>
      <c r="M270" s="11" t="e">
        <f t="shared" si="24"/>
        <v>#DIV/0!</v>
      </c>
    </row>
    <row r="271" spans="1:13" ht="15.75" customHeight="1" hidden="1">
      <c r="A271" s="92"/>
      <c r="B271" s="92"/>
      <c r="C271" s="57" t="s">
        <v>36</v>
      </c>
      <c r="D271" s="26" t="s">
        <v>37</v>
      </c>
      <c r="E271" s="11"/>
      <c r="F271" s="45"/>
      <c r="G271" s="45"/>
      <c r="H271" s="11"/>
      <c r="I271" s="11">
        <f t="shared" si="20"/>
        <v>0</v>
      </c>
      <c r="J271" s="11" t="e">
        <f t="shared" si="21"/>
        <v>#DIV/0!</v>
      </c>
      <c r="K271" s="11" t="e">
        <f t="shared" si="22"/>
        <v>#DIV/0!</v>
      </c>
      <c r="L271" s="11">
        <f t="shared" si="23"/>
        <v>0</v>
      </c>
      <c r="M271" s="11" t="e">
        <f t="shared" si="24"/>
        <v>#DIV/0!</v>
      </c>
    </row>
    <row r="272" spans="1:13" ht="15.75" customHeight="1" hidden="1">
      <c r="A272" s="92"/>
      <c r="B272" s="92"/>
      <c r="C272" s="57" t="s">
        <v>45</v>
      </c>
      <c r="D272" s="26" t="s">
        <v>46</v>
      </c>
      <c r="E272" s="11"/>
      <c r="F272" s="16"/>
      <c r="G272" s="16"/>
      <c r="H272" s="11"/>
      <c r="I272" s="11">
        <f t="shared" si="20"/>
        <v>0</v>
      </c>
      <c r="J272" s="11" t="e">
        <f t="shared" si="21"/>
        <v>#DIV/0!</v>
      </c>
      <c r="K272" s="11" t="e">
        <f t="shared" si="22"/>
        <v>#DIV/0!</v>
      </c>
      <c r="L272" s="11">
        <f t="shared" si="23"/>
        <v>0</v>
      </c>
      <c r="M272" s="11" t="e">
        <f t="shared" si="24"/>
        <v>#DIV/0!</v>
      </c>
    </row>
    <row r="273" spans="1:13" ht="15">
      <c r="A273" s="92"/>
      <c r="B273" s="92"/>
      <c r="C273" s="57" t="s">
        <v>26</v>
      </c>
      <c r="D273" s="26" t="s">
        <v>21</v>
      </c>
      <c r="E273" s="11">
        <v>-624</v>
      </c>
      <c r="F273" s="16"/>
      <c r="G273" s="16"/>
      <c r="H273" s="11">
        <v>0</v>
      </c>
      <c r="I273" s="11">
        <f t="shared" si="20"/>
        <v>0</v>
      </c>
      <c r="J273" s="11"/>
      <c r="K273" s="11"/>
      <c r="L273" s="11">
        <f t="shared" si="23"/>
        <v>624</v>
      </c>
      <c r="M273" s="11">
        <f t="shared" si="24"/>
        <v>0</v>
      </c>
    </row>
    <row r="274" spans="1:13" s="2" customFormat="1" ht="15">
      <c r="A274" s="92"/>
      <c r="B274" s="92"/>
      <c r="C274" s="59"/>
      <c r="D274" s="46" t="s">
        <v>27</v>
      </c>
      <c r="E274" s="3">
        <f>SUM(E258:E262,E267:E273)</f>
        <v>12978.7</v>
      </c>
      <c r="F274" s="3">
        <f>SUM(F258:F262,F267:F273)</f>
        <v>8829.8</v>
      </c>
      <c r="G274" s="3">
        <f>SUM(G258:G262,G267:G273)</f>
        <v>2372.6</v>
      </c>
      <c r="H274" s="3">
        <f>SUM(H258:H262,H267:H273)</f>
        <v>14831.8</v>
      </c>
      <c r="I274" s="3">
        <f t="shared" si="20"/>
        <v>12459.199999999999</v>
      </c>
      <c r="J274" s="3">
        <f t="shared" si="21"/>
        <v>625.1285509567563</v>
      </c>
      <c r="K274" s="3">
        <f t="shared" si="22"/>
        <v>167.97435955514283</v>
      </c>
      <c r="L274" s="3">
        <f t="shared" si="23"/>
        <v>1853.0999999999985</v>
      </c>
      <c r="M274" s="3">
        <f t="shared" si="24"/>
        <v>114.27800935378735</v>
      </c>
    </row>
    <row r="275" spans="1:13" ht="15">
      <c r="A275" s="92"/>
      <c r="B275" s="92"/>
      <c r="C275" s="57" t="s">
        <v>13</v>
      </c>
      <c r="D275" s="26" t="s">
        <v>14</v>
      </c>
      <c r="E275" s="11">
        <f>E276</f>
        <v>4387</v>
      </c>
      <c r="F275" s="11">
        <f>F276</f>
        <v>12000</v>
      </c>
      <c r="G275" s="11">
        <f>G276</f>
        <v>4200</v>
      </c>
      <c r="H275" s="11">
        <f>H276</f>
        <v>12108.8</v>
      </c>
      <c r="I275" s="11">
        <f t="shared" si="20"/>
        <v>7908.799999999999</v>
      </c>
      <c r="J275" s="11">
        <f t="shared" si="21"/>
        <v>288.3047619047619</v>
      </c>
      <c r="K275" s="11">
        <f t="shared" si="22"/>
        <v>100.90666666666665</v>
      </c>
      <c r="L275" s="11">
        <f t="shared" si="23"/>
        <v>7721.799999999999</v>
      </c>
      <c r="M275" s="11">
        <f t="shared" si="24"/>
        <v>276.0155003419193</v>
      </c>
    </row>
    <row r="276" spans="1:13" ht="47.25" customHeight="1" hidden="1">
      <c r="A276" s="92"/>
      <c r="B276" s="92"/>
      <c r="C276" s="60" t="s">
        <v>15</v>
      </c>
      <c r="D276" s="26" t="s">
        <v>16</v>
      </c>
      <c r="E276" s="11">
        <v>4387</v>
      </c>
      <c r="F276" s="11">
        <v>12000</v>
      </c>
      <c r="G276" s="11">
        <v>4200</v>
      </c>
      <c r="H276" s="11">
        <v>12108.8</v>
      </c>
      <c r="I276" s="11">
        <f t="shared" si="20"/>
        <v>7908.799999999999</v>
      </c>
      <c r="J276" s="11">
        <f t="shared" si="21"/>
        <v>288.3047619047619</v>
      </c>
      <c r="K276" s="11">
        <f t="shared" si="22"/>
        <v>100.90666666666665</v>
      </c>
      <c r="L276" s="11">
        <f t="shared" si="23"/>
        <v>7721.799999999999</v>
      </c>
      <c r="M276" s="11">
        <f t="shared" si="24"/>
        <v>276.0155003419193</v>
      </c>
    </row>
    <row r="277" spans="1:13" s="2" customFormat="1" ht="15">
      <c r="A277" s="92"/>
      <c r="B277" s="92"/>
      <c r="C277" s="59"/>
      <c r="D277" s="46" t="s">
        <v>28</v>
      </c>
      <c r="E277" s="3">
        <f>E275</f>
        <v>4387</v>
      </c>
      <c r="F277" s="3">
        <f>F275</f>
        <v>12000</v>
      </c>
      <c r="G277" s="3">
        <f>G275</f>
        <v>4200</v>
      </c>
      <c r="H277" s="3">
        <f>H275</f>
        <v>12108.8</v>
      </c>
      <c r="I277" s="3">
        <f t="shared" si="20"/>
        <v>7908.799999999999</v>
      </c>
      <c r="J277" s="3">
        <f t="shared" si="21"/>
        <v>288.3047619047619</v>
      </c>
      <c r="K277" s="3">
        <f t="shared" si="22"/>
        <v>100.90666666666665</v>
      </c>
      <c r="L277" s="3">
        <f t="shared" si="23"/>
        <v>7721.799999999999</v>
      </c>
      <c r="M277" s="3">
        <f t="shared" si="24"/>
        <v>276.0155003419193</v>
      </c>
    </row>
    <row r="278" spans="1:13" s="2" customFormat="1" ht="30.75">
      <c r="A278" s="92"/>
      <c r="B278" s="92"/>
      <c r="C278" s="59"/>
      <c r="D278" s="46" t="s">
        <v>29</v>
      </c>
      <c r="E278" s="3">
        <f>E279-E273</f>
        <v>17989.7</v>
      </c>
      <c r="F278" s="3">
        <f>F279-F273</f>
        <v>20829.8</v>
      </c>
      <c r="G278" s="3">
        <f>G279-G273</f>
        <v>6572.6</v>
      </c>
      <c r="H278" s="3">
        <f>H279-H273</f>
        <v>26940.6</v>
      </c>
      <c r="I278" s="3">
        <f t="shared" si="20"/>
        <v>20368</v>
      </c>
      <c r="J278" s="3">
        <f t="shared" si="21"/>
        <v>409.8925843653957</v>
      </c>
      <c r="K278" s="3">
        <f t="shared" si="22"/>
        <v>129.33681552391286</v>
      </c>
      <c r="L278" s="3">
        <f t="shared" si="23"/>
        <v>8950.899999999998</v>
      </c>
      <c r="M278" s="3">
        <f t="shared" si="24"/>
        <v>149.75569353574545</v>
      </c>
    </row>
    <row r="279" spans="1:13" s="2" customFormat="1" ht="15">
      <c r="A279" s="93"/>
      <c r="B279" s="93"/>
      <c r="C279" s="59"/>
      <c r="D279" s="46" t="s">
        <v>44</v>
      </c>
      <c r="E279" s="3">
        <f>E274+E277</f>
        <v>17365.7</v>
      </c>
      <c r="F279" s="3">
        <f>F274+F277</f>
        <v>20829.8</v>
      </c>
      <c r="G279" s="3">
        <f>G274+G277</f>
        <v>6572.6</v>
      </c>
      <c r="H279" s="3">
        <f>H274+H277</f>
        <v>26940.6</v>
      </c>
      <c r="I279" s="3">
        <f t="shared" si="20"/>
        <v>20368</v>
      </c>
      <c r="J279" s="3">
        <f t="shared" si="21"/>
        <v>409.8925843653957</v>
      </c>
      <c r="K279" s="3">
        <f t="shared" si="22"/>
        <v>129.33681552391286</v>
      </c>
      <c r="L279" s="3">
        <f t="shared" si="23"/>
        <v>9574.899999999998</v>
      </c>
      <c r="M279" s="3">
        <f t="shared" si="24"/>
        <v>155.1368502277478</v>
      </c>
    </row>
    <row r="280" spans="1:13" s="2" customFormat="1" ht="30.75">
      <c r="A280" s="105">
        <v>942</v>
      </c>
      <c r="B280" s="91" t="s">
        <v>234</v>
      </c>
      <c r="C280" s="57" t="s">
        <v>158</v>
      </c>
      <c r="D280" s="27" t="s">
        <v>159</v>
      </c>
      <c r="E280" s="3"/>
      <c r="F280" s="3"/>
      <c r="G280" s="3"/>
      <c r="H280" s="45">
        <v>29.8</v>
      </c>
      <c r="I280" s="45">
        <f t="shared" si="20"/>
        <v>29.8</v>
      </c>
      <c r="J280" s="45"/>
      <c r="K280" s="45"/>
      <c r="L280" s="45">
        <f t="shared" si="23"/>
        <v>29.8</v>
      </c>
      <c r="M280" s="45"/>
    </row>
    <row r="281" spans="1:13" s="2" customFormat="1" ht="30.75">
      <c r="A281" s="106"/>
      <c r="B281" s="92"/>
      <c r="C281" s="57" t="s">
        <v>152</v>
      </c>
      <c r="D281" s="27" t="s">
        <v>153</v>
      </c>
      <c r="E281" s="3"/>
      <c r="F281" s="3"/>
      <c r="G281" s="3"/>
      <c r="H281" s="45">
        <v>32.6</v>
      </c>
      <c r="I281" s="45">
        <f t="shared" si="20"/>
        <v>32.6</v>
      </c>
      <c r="J281" s="45"/>
      <c r="K281" s="45"/>
      <c r="L281" s="45">
        <f t="shared" si="23"/>
        <v>32.6</v>
      </c>
      <c r="M281" s="45"/>
    </row>
    <row r="282" spans="1:13" s="2" customFormat="1" ht="15.75" customHeight="1" hidden="1">
      <c r="A282" s="106"/>
      <c r="B282" s="92"/>
      <c r="C282" s="57" t="s">
        <v>13</v>
      </c>
      <c r="D282" s="26" t="s">
        <v>14</v>
      </c>
      <c r="E282" s="45">
        <f>E283</f>
        <v>0</v>
      </c>
      <c r="F282" s="45">
        <f>F283</f>
        <v>0</v>
      </c>
      <c r="G282" s="45">
        <f>G283</f>
        <v>0</v>
      </c>
      <c r="H282" s="45">
        <f>H283</f>
        <v>0</v>
      </c>
      <c r="I282" s="45">
        <f t="shared" si="20"/>
        <v>0</v>
      </c>
      <c r="J282" s="45"/>
      <c r="K282" s="45"/>
      <c r="L282" s="45">
        <f t="shared" si="23"/>
        <v>0</v>
      </c>
      <c r="M282" s="45"/>
    </row>
    <row r="283" spans="1:13" s="2" customFormat="1" ht="47.25" customHeight="1" hidden="1">
      <c r="A283" s="106"/>
      <c r="B283" s="92"/>
      <c r="C283" s="60" t="s">
        <v>15</v>
      </c>
      <c r="D283" s="26" t="s">
        <v>16</v>
      </c>
      <c r="E283" s="3"/>
      <c r="F283" s="3"/>
      <c r="G283" s="3"/>
      <c r="H283" s="3"/>
      <c r="I283" s="3">
        <f t="shared" si="20"/>
        <v>0</v>
      </c>
      <c r="J283" s="3"/>
      <c r="K283" s="3"/>
      <c r="L283" s="3">
        <f t="shared" si="23"/>
        <v>0</v>
      </c>
      <c r="M283" s="3"/>
    </row>
    <row r="284" spans="1:13" s="2" customFormat="1" ht="15.75" customHeight="1">
      <c r="A284" s="106"/>
      <c r="B284" s="92"/>
      <c r="C284" s="57" t="s">
        <v>17</v>
      </c>
      <c r="D284" s="26" t="s">
        <v>18</v>
      </c>
      <c r="E284" s="3"/>
      <c r="F284" s="3"/>
      <c r="G284" s="3"/>
      <c r="H284" s="45">
        <v>18.3</v>
      </c>
      <c r="I284" s="45">
        <f t="shared" si="20"/>
        <v>18.3</v>
      </c>
      <c r="J284" s="45"/>
      <c r="K284" s="45"/>
      <c r="L284" s="45">
        <f t="shared" si="23"/>
        <v>18.3</v>
      </c>
      <c r="M284" s="45"/>
    </row>
    <row r="285" spans="1:13" s="2" customFormat="1" ht="15.75" customHeight="1" hidden="1">
      <c r="A285" s="106"/>
      <c r="B285" s="92"/>
      <c r="C285" s="57" t="s">
        <v>26</v>
      </c>
      <c r="D285" s="26" t="s">
        <v>21</v>
      </c>
      <c r="E285" s="3"/>
      <c r="F285" s="3"/>
      <c r="G285" s="3"/>
      <c r="H285" s="3"/>
      <c r="I285" s="45">
        <f t="shared" si="20"/>
        <v>0</v>
      </c>
      <c r="J285" s="45"/>
      <c r="K285" s="45"/>
      <c r="L285" s="45">
        <f t="shared" si="23"/>
        <v>0</v>
      </c>
      <c r="M285" s="45"/>
    </row>
    <row r="286" spans="1:13" s="2" customFormat="1" ht="31.5" customHeight="1" hidden="1">
      <c r="A286" s="106"/>
      <c r="B286" s="92"/>
      <c r="C286" s="57"/>
      <c r="D286" s="46" t="s">
        <v>29</v>
      </c>
      <c r="E286" s="3">
        <f>E287-E285</f>
        <v>0</v>
      </c>
      <c r="F286" s="3">
        <f>F287-F285</f>
        <v>0</v>
      </c>
      <c r="G286" s="3">
        <f>G287-G285</f>
        <v>0</v>
      </c>
      <c r="H286" s="3">
        <f>H287-H285</f>
        <v>80.7</v>
      </c>
      <c r="I286" s="3">
        <f t="shared" si="20"/>
        <v>80.7</v>
      </c>
      <c r="J286" s="3"/>
      <c r="K286" s="3"/>
      <c r="L286" s="3">
        <f t="shared" si="23"/>
        <v>80.7</v>
      </c>
      <c r="M286" s="3"/>
    </row>
    <row r="287" spans="1:13" s="2" customFormat="1" ht="15.75" customHeight="1">
      <c r="A287" s="107"/>
      <c r="B287" s="93"/>
      <c r="C287" s="59"/>
      <c r="D287" s="46" t="s">
        <v>44</v>
      </c>
      <c r="E287" s="3">
        <f>E280+E281+E282+E284+E285</f>
        <v>0</v>
      </c>
      <c r="F287" s="3">
        <f>F280+F281+F282+F284+F285</f>
        <v>0</v>
      </c>
      <c r="G287" s="3">
        <f>G280+G281+G282+G284+G285</f>
        <v>0</v>
      </c>
      <c r="H287" s="3">
        <f>H280+H281+H282+H284+H285</f>
        <v>80.7</v>
      </c>
      <c r="I287" s="3">
        <f t="shared" si="20"/>
        <v>80.7</v>
      </c>
      <c r="J287" s="3"/>
      <c r="K287" s="3"/>
      <c r="L287" s="3">
        <f t="shared" si="23"/>
        <v>80.7</v>
      </c>
      <c r="M287" s="3"/>
    </row>
    <row r="288" spans="1:13" s="2" customFormat="1" ht="93">
      <c r="A288" s="91" t="s">
        <v>74</v>
      </c>
      <c r="B288" s="91" t="s">
        <v>233</v>
      </c>
      <c r="C288" s="57" t="s">
        <v>190</v>
      </c>
      <c r="D288" s="27" t="s">
        <v>192</v>
      </c>
      <c r="E288" s="11">
        <v>599</v>
      </c>
      <c r="F288" s="11">
        <v>1630.1</v>
      </c>
      <c r="G288" s="11">
        <v>770.1</v>
      </c>
      <c r="H288" s="11">
        <v>871.6</v>
      </c>
      <c r="I288" s="11">
        <f t="shared" si="20"/>
        <v>101.5</v>
      </c>
      <c r="J288" s="11">
        <f t="shared" si="21"/>
        <v>113.18010647967796</v>
      </c>
      <c r="K288" s="11">
        <f t="shared" si="22"/>
        <v>53.46911232439729</v>
      </c>
      <c r="L288" s="11">
        <f t="shared" si="23"/>
        <v>272.6</v>
      </c>
      <c r="M288" s="11">
        <f t="shared" si="24"/>
        <v>145.50918196994994</v>
      </c>
    </row>
    <row r="289" spans="1:13" s="2" customFormat="1" ht="15">
      <c r="A289" s="92"/>
      <c r="B289" s="92"/>
      <c r="C289" s="57" t="s">
        <v>6</v>
      </c>
      <c r="D289" s="26" t="s">
        <v>7</v>
      </c>
      <c r="E289" s="11">
        <v>616</v>
      </c>
      <c r="F289" s="11">
        <v>1386.8</v>
      </c>
      <c r="G289" s="11">
        <v>693.4</v>
      </c>
      <c r="H289" s="11">
        <v>693.4</v>
      </c>
      <c r="I289" s="11">
        <f t="shared" si="20"/>
        <v>0</v>
      </c>
      <c r="J289" s="11">
        <f t="shared" si="21"/>
        <v>100</v>
      </c>
      <c r="K289" s="11">
        <f t="shared" si="22"/>
        <v>50</v>
      </c>
      <c r="L289" s="11">
        <f t="shared" si="23"/>
        <v>77.39999999999998</v>
      </c>
      <c r="M289" s="11">
        <f t="shared" si="24"/>
        <v>112.56493506493506</v>
      </c>
    </row>
    <row r="290" spans="1:13" ht="31.5" customHeight="1">
      <c r="A290" s="92"/>
      <c r="B290" s="92"/>
      <c r="C290" s="57" t="s">
        <v>152</v>
      </c>
      <c r="D290" s="27" t="s">
        <v>153</v>
      </c>
      <c r="E290" s="11">
        <v>3.7</v>
      </c>
      <c r="F290" s="11"/>
      <c r="G290" s="11"/>
      <c r="H290" s="11">
        <v>240.2</v>
      </c>
      <c r="I290" s="11">
        <f t="shared" si="20"/>
        <v>240.2</v>
      </c>
      <c r="J290" s="11"/>
      <c r="K290" s="11"/>
      <c r="L290" s="11">
        <f t="shared" si="23"/>
        <v>236.5</v>
      </c>
      <c r="M290" s="11">
        <f t="shared" si="24"/>
        <v>6491.891891891892</v>
      </c>
    </row>
    <row r="291" spans="1:13" ht="81.75" customHeight="1">
      <c r="A291" s="92"/>
      <c r="B291" s="92"/>
      <c r="C291" s="60" t="s">
        <v>166</v>
      </c>
      <c r="D291" s="27" t="s">
        <v>169</v>
      </c>
      <c r="E291" s="11">
        <v>446.5</v>
      </c>
      <c r="F291" s="11"/>
      <c r="G291" s="11"/>
      <c r="H291" s="11">
        <v>0</v>
      </c>
      <c r="I291" s="11">
        <f t="shared" si="20"/>
        <v>0</v>
      </c>
      <c r="J291" s="11"/>
      <c r="K291" s="11"/>
      <c r="L291" s="11">
        <f t="shared" si="23"/>
        <v>-446.5</v>
      </c>
      <c r="M291" s="11">
        <f t="shared" si="24"/>
        <v>0</v>
      </c>
    </row>
    <row r="292" spans="1:13" ht="15">
      <c r="A292" s="92"/>
      <c r="B292" s="92"/>
      <c r="C292" s="57" t="s">
        <v>13</v>
      </c>
      <c r="D292" s="26" t="s">
        <v>14</v>
      </c>
      <c r="E292" s="11">
        <f>SUM(E293:E298)</f>
        <v>1519.1</v>
      </c>
      <c r="F292" s="11">
        <f>SUM(F293:F298)</f>
        <v>1335.6</v>
      </c>
      <c r="G292" s="11">
        <f>SUM(G293:G298)</f>
        <v>610</v>
      </c>
      <c r="H292" s="11">
        <f>SUM(H293:H298)</f>
        <v>1035</v>
      </c>
      <c r="I292" s="11">
        <f t="shared" si="20"/>
        <v>425</v>
      </c>
      <c r="J292" s="11">
        <f t="shared" si="21"/>
        <v>169.672131147541</v>
      </c>
      <c r="K292" s="11">
        <f t="shared" si="22"/>
        <v>77.49326145552561</v>
      </c>
      <c r="L292" s="11">
        <f t="shared" si="23"/>
        <v>-484.0999999999999</v>
      </c>
      <c r="M292" s="11">
        <f t="shared" si="24"/>
        <v>68.13244684352577</v>
      </c>
    </row>
    <row r="293" spans="1:13" ht="31.5" customHeight="1" hidden="1">
      <c r="A293" s="92"/>
      <c r="B293" s="92"/>
      <c r="C293" s="60" t="s">
        <v>31</v>
      </c>
      <c r="D293" s="26" t="s">
        <v>32</v>
      </c>
      <c r="E293" s="11"/>
      <c r="F293" s="11"/>
      <c r="G293" s="11"/>
      <c r="H293" s="11"/>
      <c r="I293" s="11">
        <f t="shared" si="20"/>
        <v>0</v>
      </c>
      <c r="J293" s="11" t="e">
        <f t="shared" si="21"/>
        <v>#DIV/0!</v>
      </c>
      <c r="K293" s="11" t="e">
        <f t="shared" si="22"/>
        <v>#DIV/0!</v>
      </c>
      <c r="L293" s="11">
        <f t="shared" si="23"/>
        <v>0</v>
      </c>
      <c r="M293" s="11" t="e">
        <f t="shared" si="24"/>
        <v>#DIV/0!</v>
      </c>
    </row>
    <row r="294" spans="1:13" ht="63" customHeight="1" hidden="1">
      <c r="A294" s="92"/>
      <c r="B294" s="92"/>
      <c r="C294" s="57" t="s">
        <v>42</v>
      </c>
      <c r="D294" s="28" t="s">
        <v>43</v>
      </c>
      <c r="E294" s="11"/>
      <c r="F294" s="11"/>
      <c r="G294" s="11"/>
      <c r="H294" s="11">
        <v>39.8</v>
      </c>
      <c r="I294" s="11">
        <f t="shared" si="20"/>
        <v>39.8</v>
      </c>
      <c r="J294" s="11" t="e">
        <f t="shared" si="21"/>
        <v>#DIV/0!</v>
      </c>
      <c r="K294" s="11" t="e">
        <f t="shared" si="22"/>
        <v>#DIV/0!</v>
      </c>
      <c r="L294" s="11">
        <f t="shared" si="23"/>
        <v>39.8</v>
      </c>
      <c r="M294" s="11" t="e">
        <f t="shared" si="24"/>
        <v>#DIV/0!</v>
      </c>
    </row>
    <row r="295" spans="1:13" ht="78.75" customHeight="1" hidden="1">
      <c r="A295" s="92"/>
      <c r="B295" s="92"/>
      <c r="C295" s="60" t="s">
        <v>200</v>
      </c>
      <c r="D295" s="26" t="s">
        <v>199</v>
      </c>
      <c r="E295" s="11">
        <v>667.8</v>
      </c>
      <c r="F295" s="11">
        <v>1335.6</v>
      </c>
      <c r="G295" s="11">
        <v>610</v>
      </c>
      <c r="H295" s="11">
        <v>829.6</v>
      </c>
      <c r="I295" s="11">
        <f t="shared" si="20"/>
        <v>219.60000000000002</v>
      </c>
      <c r="J295" s="11">
        <f t="shared" si="21"/>
        <v>136</v>
      </c>
      <c r="K295" s="11">
        <f t="shared" si="22"/>
        <v>62.11440551063193</v>
      </c>
      <c r="L295" s="11">
        <f t="shared" si="23"/>
        <v>161.80000000000007</v>
      </c>
      <c r="M295" s="11">
        <f t="shared" si="24"/>
        <v>124.22881102126387</v>
      </c>
    </row>
    <row r="296" spans="1:13" ht="94.5" customHeight="1" hidden="1">
      <c r="A296" s="92"/>
      <c r="B296" s="92"/>
      <c r="C296" s="60" t="s">
        <v>202</v>
      </c>
      <c r="D296" s="26" t="s">
        <v>201</v>
      </c>
      <c r="E296" s="11">
        <v>388.5</v>
      </c>
      <c r="F296" s="11"/>
      <c r="G296" s="11"/>
      <c r="H296" s="11">
        <v>55.7</v>
      </c>
      <c r="I296" s="11">
        <f t="shared" si="20"/>
        <v>55.7</v>
      </c>
      <c r="J296" s="11" t="e">
        <f t="shared" si="21"/>
        <v>#DIV/0!</v>
      </c>
      <c r="K296" s="11" t="e">
        <f t="shared" si="22"/>
        <v>#DIV/0!</v>
      </c>
      <c r="L296" s="11">
        <f t="shared" si="23"/>
        <v>-332.8</v>
      </c>
      <c r="M296" s="11">
        <f t="shared" si="24"/>
        <v>14.337194337194337</v>
      </c>
    </row>
    <row r="297" spans="1:13" ht="47.25" customHeight="1" hidden="1">
      <c r="A297" s="92"/>
      <c r="B297" s="92"/>
      <c r="C297" s="60" t="s">
        <v>194</v>
      </c>
      <c r="D297" s="26" t="s">
        <v>195</v>
      </c>
      <c r="E297" s="11"/>
      <c r="F297" s="11"/>
      <c r="G297" s="11"/>
      <c r="H297" s="11">
        <v>75</v>
      </c>
      <c r="I297" s="11">
        <f t="shared" si="20"/>
        <v>75</v>
      </c>
      <c r="J297" s="11" t="e">
        <f t="shared" si="21"/>
        <v>#DIV/0!</v>
      </c>
      <c r="K297" s="11" t="e">
        <f t="shared" si="22"/>
        <v>#DIV/0!</v>
      </c>
      <c r="L297" s="11">
        <f t="shared" si="23"/>
        <v>75</v>
      </c>
      <c r="M297" s="11" t="e">
        <f t="shared" si="24"/>
        <v>#DIV/0!</v>
      </c>
    </row>
    <row r="298" spans="1:13" ht="47.25" customHeight="1" hidden="1">
      <c r="A298" s="92"/>
      <c r="B298" s="92"/>
      <c r="C298" s="60" t="s">
        <v>15</v>
      </c>
      <c r="D298" s="26" t="s">
        <v>16</v>
      </c>
      <c r="E298" s="11">
        <v>462.8</v>
      </c>
      <c r="F298" s="11"/>
      <c r="G298" s="11"/>
      <c r="H298" s="11">
        <v>34.9</v>
      </c>
      <c r="I298" s="11">
        <f t="shared" si="20"/>
        <v>34.9</v>
      </c>
      <c r="J298" s="11" t="e">
        <f t="shared" si="21"/>
        <v>#DIV/0!</v>
      </c>
      <c r="K298" s="11" t="e">
        <f t="shared" si="22"/>
        <v>#DIV/0!</v>
      </c>
      <c r="L298" s="11">
        <f t="shared" si="23"/>
        <v>-427.90000000000003</v>
      </c>
      <c r="M298" s="11">
        <f t="shared" si="24"/>
        <v>7.5410544511668105</v>
      </c>
    </row>
    <row r="299" spans="1:13" ht="15.75" customHeight="1" hidden="1">
      <c r="A299" s="92"/>
      <c r="B299" s="92"/>
      <c r="C299" s="57" t="s">
        <v>17</v>
      </c>
      <c r="D299" s="26" t="s">
        <v>18</v>
      </c>
      <c r="E299" s="11"/>
      <c r="F299" s="11"/>
      <c r="G299" s="11"/>
      <c r="H299" s="11"/>
      <c r="I299" s="11">
        <f t="shared" si="20"/>
        <v>0</v>
      </c>
      <c r="J299" s="11" t="e">
        <f t="shared" si="21"/>
        <v>#DIV/0!</v>
      </c>
      <c r="K299" s="11" t="e">
        <f t="shared" si="22"/>
        <v>#DIV/0!</v>
      </c>
      <c r="L299" s="11">
        <f t="shared" si="23"/>
        <v>0</v>
      </c>
      <c r="M299" s="11" t="e">
        <f t="shared" si="24"/>
        <v>#DIV/0!</v>
      </c>
    </row>
    <row r="300" spans="1:13" ht="15.75" customHeight="1" hidden="1">
      <c r="A300" s="92"/>
      <c r="B300" s="92"/>
      <c r="C300" s="57" t="s">
        <v>19</v>
      </c>
      <c r="D300" s="26" t="s">
        <v>20</v>
      </c>
      <c r="E300" s="11"/>
      <c r="F300" s="11"/>
      <c r="G300" s="11"/>
      <c r="H300" s="11"/>
      <c r="I300" s="11">
        <f t="shared" si="20"/>
        <v>0</v>
      </c>
      <c r="J300" s="11" t="e">
        <f t="shared" si="21"/>
        <v>#DIV/0!</v>
      </c>
      <c r="K300" s="11" t="e">
        <f t="shared" si="22"/>
        <v>#DIV/0!</v>
      </c>
      <c r="L300" s="11">
        <f t="shared" si="23"/>
        <v>0</v>
      </c>
      <c r="M300" s="11" t="e">
        <f t="shared" si="24"/>
        <v>#DIV/0!</v>
      </c>
    </row>
    <row r="301" spans="1:13" ht="15">
      <c r="A301" s="92"/>
      <c r="B301" s="92"/>
      <c r="C301" s="57" t="s">
        <v>22</v>
      </c>
      <c r="D301" s="26" t="s">
        <v>75</v>
      </c>
      <c r="E301" s="11">
        <v>230173.7</v>
      </c>
      <c r="F301" s="11">
        <v>383474.5</v>
      </c>
      <c r="G301" s="11">
        <v>0</v>
      </c>
      <c r="H301" s="11">
        <v>0</v>
      </c>
      <c r="I301" s="11">
        <f t="shared" si="20"/>
        <v>0</v>
      </c>
      <c r="J301" s="11"/>
      <c r="K301" s="11">
        <f t="shared" si="22"/>
        <v>0</v>
      </c>
      <c r="L301" s="11">
        <f t="shared" si="23"/>
        <v>-230173.7</v>
      </c>
      <c r="M301" s="11">
        <f t="shared" si="24"/>
        <v>0</v>
      </c>
    </row>
    <row r="302" spans="1:13" ht="15.75" customHeight="1" hidden="1">
      <c r="A302" s="92"/>
      <c r="B302" s="92"/>
      <c r="C302" s="57" t="s">
        <v>24</v>
      </c>
      <c r="D302" s="26" t="s">
        <v>62</v>
      </c>
      <c r="E302" s="11"/>
      <c r="F302" s="11"/>
      <c r="G302" s="11"/>
      <c r="H302" s="11"/>
      <c r="I302" s="11">
        <f t="shared" si="20"/>
        <v>0</v>
      </c>
      <c r="J302" s="11"/>
      <c r="K302" s="11" t="e">
        <f t="shared" si="22"/>
        <v>#DIV/0!</v>
      </c>
      <c r="L302" s="11">
        <f t="shared" si="23"/>
        <v>0</v>
      </c>
      <c r="M302" s="11" t="e">
        <f t="shared" si="24"/>
        <v>#DIV/0!</v>
      </c>
    </row>
    <row r="303" spans="1:13" ht="15">
      <c r="A303" s="92"/>
      <c r="B303" s="92"/>
      <c r="C303" s="57" t="s">
        <v>36</v>
      </c>
      <c r="D303" s="26" t="s">
        <v>37</v>
      </c>
      <c r="E303" s="11"/>
      <c r="F303" s="11">
        <v>1876.4</v>
      </c>
      <c r="G303" s="11">
        <v>0</v>
      </c>
      <c r="H303" s="11">
        <v>0</v>
      </c>
      <c r="I303" s="11">
        <f t="shared" si="20"/>
        <v>0</v>
      </c>
      <c r="J303" s="11"/>
      <c r="K303" s="11">
        <f t="shared" si="22"/>
        <v>0</v>
      </c>
      <c r="L303" s="11">
        <f t="shared" si="23"/>
        <v>0</v>
      </c>
      <c r="M303" s="11"/>
    </row>
    <row r="304" spans="1:13" ht="15">
      <c r="A304" s="92"/>
      <c r="B304" s="92"/>
      <c r="C304" s="57" t="s">
        <v>26</v>
      </c>
      <c r="D304" s="26" t="s">
        <v>21</v>
      </c>
      <c r="E304" s="11">
        <v>-297.7</v>
      </c>
      <c r="F304" s="11"/>
      <c r="G304" s="11"/>
      <c r="H304" s="11">
        <v>0</v>
      </c>
      <c r="I304" s="11">
        <f t="shared" si="20"/>
        <v>0</v>
      </c>
      <c r="J304" s="11"/>
      <c r="K304" s="11"/>
      <c r="L304" s="11">
        <f t="shared" si="23"/>
        <v>297.7</v>
      </c>
      <c r="M304" s="11">
        <f t="shared" si="24"/>
        <v>0</v>
      </c>
    </row>
    <row r="305" spans="1:13" ht="15">
      <c r="A305" s="92"/>
      <c r="B305" s="92"/>
      <c r="C305" s="57"/>
      <c r="D305" s="46" t="s">
        <v>27</v>
      </c>
      <c r="E305" s="1">
        <f>SUM(E288:E292,E299:E304)</f>
        <v>233060.3</v>
      </c>
      <c r="F305" s="1">
        <f>SUM(F288:F292,F299:F304)</f>
        <v>389703.4</v>
      </c>
      <c r="G305" s="1">
        <f>SUM(G288:G292,G299:G304)</f>
        <v>2073.5</v>
      </c>
      <c r="H305" s="1">
        <f>SUM(H288:H292,H299:H304)</f>
        <v>2840.2</v>
      </c>
      <c r="I305" s="1">
        <f t="shared" si="20"/>
        <v>766.6999999999998</v>
      </c>
      <c r="J305" s="1">
        <f t="shared" si="21"/>
        <v>136.9761273209549</v>
      </c>
      <c r="K305" s="1">
        <f t="shared" si="22"/>
        <v>0.7288106801223699</v>
      </c>
      <c r="L305" s="1">
        <f t="shared" si="23"/>
        <v>-230220.09999999998</v>
      </c>
      <c r="M305" s="1">
        <f t="shared" si="24"/>
        <v>1.2186545713705852</v>
      </c>
    </row>
    <row r="306" spans="1:13" ht="30.75">
      <c r="A306" s="92"/>
      <c r="B306" s="92"/>
      <c r="C306" s="57" t="s">
        <v>205</v>
      </c>
      <c r="D306" s="28" t="s">
        <v>206</v>
      </c>
      <c r="E306" s="11">
        <v>11396.3</v>
      </c>
      <c r="F306" s="11">
        <v>18868.1</v>
      </c>
      <c r="G306" s="11">
        <v>9416.4</v>
      </c>
      <c r="H306" s="11">
        <v>12191.8</v>
      </c>
      <c r="I306" s="11">
        <f t="shared" si="20"/>
        <v>2775.3999999999996</v>
      </c>
      <c r="J306" s="11">
        <f t="shared" si="21"/>
        <v>129.47410900131683</v>
      </c>
      <c r="K306" s="11">
        <f t="shared" si="22"/>
        <v>64.61593907176663</v>
      </c>
      <c r="L306" s="11">
        <f t="shared" si="23"/>
        <v>795.5</v>
      </c>
      <c r="M306" s="11">
        <f t="shared" si="24"/>
        <v>106.98033572299781</v>
      </c>
    </row>
    <row r="307" spans="1:13" ht="15">
      <c r="A307" s="92"/>
      <c r="B307" s="92"/>
      <c r="C307" s="57" t="s">
        <v>13</v>
      </c>
      <c r="D307" s="26" t="s">
        <v>14</v>
      </c>
      <c r="E307" s="11">
        <f>E308</f>
        <v>1474.9</v>
      </c>
      <c r="F307" s="11">
        <f>F308</f>
        <v>8000</v>
      </c>
      <c r="G307" s="11">
        <f>G308</f>
        <v>4000.4</v>
      </c>
      <c r="H307" s="11">
        <f>H308</f>
        <v>625</v>
      </c>
      <c r="I307" s="11">
        <f t="shared" si="20"/>
        <v>-3375.4</v>
      </c>
      <c r="J307" s="11">
        <f t="shared" si="21"/>
        <v>15.623437656234376</v>
      </c>
      <c r="K307" s="11">
        <f t="shared" si="22"/>
        <v>7.8125</v>
      </c>
      <c r="L307" s="11">
        <f t="shared" si="23"/>
        <v>-849.9000000000001</v>
      </c>
      <c r="M307" s="11">
        <f t="shared" si="24"/>
        <v>42.37575428842633</v>
      </c>
    </row>
    <row r="308" spans="1:13" ht="63" customHeight="1" hidden="1">
      <c r="A308" s="92"/>
      <c r="B308" s="92"/>
      <c r="C308" s="60" t="s">
        <v>180</v>
      </c>
      <c r="D308" s="26" t="s">
        <v>182</v>
      </c>
      <c r="E308" s="11">
        <v>1474.9</v>
      </c>
      <c r="F308" s="11">
        <v>8000</v>
      </c>
      <c r="G308" s="11">
        <v>4000.4</v>
      </c>
      <c r="H308" s="11">
        <v>625</v>
      </c>
      <c r="I308" s="11">
        <f t="shared" si="20"/>
        <v>-3375.4</v>
      </c>
      <c r="J308" s="11">
        <f t="shared" si="21"/>
        <v>15.623437656234376</v>
      </c>
      <c r="K308" s="11">
        <f t="shared" si="22"/>
        <v>7.8125</v>
      </c>
      <c r="L308" s="11">
        <f t="shared" si="23"/>
        <v>-849.9000000000001</v>
      </c>
      <c r="M308" s="11">
        <f t="shared" si="24"/>
        <v>42.37575428842633</v>
      </c>
    </row>
    <row r="309" spans="1:13" ht="15">
      <c r="A309" s="92"/>
      <c r="B309" s="92"/>
      <c r="C309" s="65"/>
      <c r="D309" s="46" t="s">
        <v>28</v>
      </c>
      <c r="E309" s="1">
        <f>E306+E307</f>
        <v>12871.199999999999</v>
      </c>
      <c r="F309" s="1">
        <f>F306+F307</f>
        <v>26868.1</v>
      </c>
      <c r="G309" s="1">
        <f>G306+G307</f>
        <v>13416.8</v>
      </c>
      <c r="H309" s="1">
        <f>H306+H307</f>
        <v>12816.8</v>
      </c>
      <c r="I309" s="1">
        <f t="shared" si="20"/>
        <v>-600</v>
      </c>
      <c r="J309" s="1">
        <f t="shared" si="21"/>
        <v>95.52799475284718</v>
      </c>
      <c r="K309" s="1">
        <f t="shared" si="22"/>
        <v>47.702665986802195</v>
      </c>
      <c r="L309" s="1">
        <f t="shared" si="23"/>
        <v>-54.399999999999636</v>
      </c>
      <c r="M309" s="1">
        <f t="shared" si="24"/>
        <v>99.57735098514513</v>
      </c>
    </row>
    <row r="310" spans="1:13" s="2" customFormat="1" ht="30.75">
      <c r="A310" s="92"/>
      <c r="B310" s="92"/>
      <c r="C310" s="61"/>
      <c r="D310" s="46" t="s">
        <v>29</v>
      </c>
      <c r="E310" s="1">
        <f>E311-E304</f>
        <v>246229.2</v>
      </c>
      <c r="F310" s="1">
        <f>F311-F304</f>
        <v>416571.5</v>
      </c>
      <c r="G310" s="1">
        <f>G311-G304</f>
        <v>15490.3</v>
      </c>
      <c r="H310" s="1">
        <f>H311-H304</f>
        <v>15657</v>
      </c>
      <c r="I310" s="1">
        <f t="shared" si="20"/>
        <v>166.70000000000073</v>
      </c>
      <c r="J310" s="1">
        <f t="shared" si="21"/>
        <v>101.0761573371723</v>
      </c>
      <c r="K310" s="1">
        <f t="shared" si="22"/>
        <v>3.7585384501820216</v>
      </c>
      <c r="L310" s="1">
        <f t="shared" si="23"/>
        <v>-230572.2</v>
      </c>
      <c r="M310" s="1">
        <f t="shared" si="24"/>
        <v>6.358709689996149</v>
      </c>
    </row>
    <row r="311" spans="1:13" s="2" customFormat="1" ht="15">
      <c r="A311" s="93"/>
      <c r="B311" s="93"/>
      <c r="C311" s="61"/>
      <c r="D311" s="46" t="s">
        <v>44</v>
      </c>
      <c r="E311" s="1">
        <f>E305+E309</f>
        <v>245931.5</v>
      </c>
      <c r="F311" s="1">
        <f>F305+F309</f>
        <v>416571.5</v>
      </c>
      <c r="G311" s="1">
        <f>G305+G309</f>
        <v>15490.3</v>
      </c>
      <c r="H311" s="1">
        <f>H305+H309</f>
        <v>15657</v>
      </c>
      <c r="I311" s="1">
        <f t="shared" si="20"/>
        <v>166.70000000000073</v>
      </c>
      <c r="J311" s="1">
        <f t="shared" si="21"/>
        <v>101.0761573371723</v>
      </c>
      <c r="K311" s="1">
        <f t="shared" si="22"/>
        <v>3.7585384501820216</v>
      </c>
      <c r="L311" s="1">
        <f t="shared" si="23"/>
        <v>-230274.5</v>
      </c>
      <c r="M311" s="1">
        <f t="shared" si="24"/>
        <v>6.3664069059880495</v>
      </c>
    </row>
    <row r="312" spans="1:13" s="2" customFormat="1" ht="31.5" customHeight="1">
      <c r="A312" s="91" t="s">
        <v>76</v>
      </c>
      <c r="B312" s="91" t="s">
        <v>235</v>
      </c>
      <c r="C312" s="57" t="s">
        <v>152</v>
      </c>
      <c r="D312" s="26" t="s">
        <v>153</v>
      </c>
      <c r="E312" s="11">
        <v>11.1</v>
      </c>
      <c r="F312" s="11"/>
      <c r="G312" s="11"/>
      <c r="H312" s="11">
        <v>0.3</v>
      </c>
      <c r="I312" s="11">
        <f t="shared" si="20"/>
        <v>0.3</v>
      </c>
      <c r="J312" s="11"/>
      <c r="K312" s="11"/>
      <c r="L312" s="11">
        <f t="shared" si="23"/>
        <v>-10.799999999999999</v>
      </c>
      <c r="M312" s="11">
        <f t="shared" si="24"/>
        <v>2.7027027027027026</v>
      </c>
    </row>
    <row r="313" spans="1:13" s="2" customFormat="1" ht="15">
      <c r="A313" s="92"/>
      <c r="B313" s="92"/>
      <c r="C313" s="57" t="s">
        <v>13</v>
      </c>
      <c r="D313" s="26" t="s">
        <v>14</v>
      </c>
      <c r="E313" s="11">
        <f>SUM(E314)</f>
        <v>2549.7</v>
      </c>
      <c r="F313" s="11">
        <f>SUM(F314)</f>
        <v>2500</v>
      </c>
      <c r="G313" s="11">
        <f>SUM(G314)</f>
        <v>13.8</v>
      </c>
      <c r="H313" s="11">
        <f>SUM(H314)</f>
        <v>13.8</v>
      </c>
      <c r="I313" s="11">
        <f t="shared" si="20"/>
        <v>0</v>
      </c>
      <c r="J313" s="11">
        <f t="shared" si="21"/>
        <v>100</v>
      </c>
      <c r="K313" s="11">
        <f t="shared" si="22"/>
        <v>0.552</v>
      </c>
      <c r="L313" s="11">
        <f t="shared" si="23"/>
        <v>-2535.8999999999996</v>
      </c>
      <c r="M313" s="11">
        <f t="shared" si="24"/>
        <v>0.5412401458995176</v>
      </c>
    </row>
    <row r="314" spans="1:13" s="2" customFormat="1" ht="47.25" customHeight="1" hidden="1">
      <c r="A314" s="92"/>
      <c r="B314" s="92"/>
      <c r="C314" s="60" t="s">
        <v>15</v>
      </c>
      <c r="D314" s="26" t="s">
        <v>16</v>
      </c>
      <c r="E314" s="11">
        <v>2549.7</v>
      </c>
      <c r="F314" s="11">
        <v>2500</v>
      </c>
      <c r="G314" s="70">
        <v>13.8</v>
      </c>
      <c r="H314" s="11">
        <v>13.8</v>
      </c>
      <c r="I314" s="11">
        <f t="shared" si="20"/>
        <v>0</v>
      </c>
      <c r="J314" s="11">
        <f t="shared" si="21"/>
        <v>100</v>
      </c>
      <c r="K314" s="11">
        <f t="shared" si="22"/>
        <v>0.552</v>
      </c>
      <c r="L314" s="11">
        <f t="shared" si="23"/>
        <v>-2535.8999999999996</v>
      </c>
      <c r="M314" s="11">
        <f t="shared" si="24"/>
        <v>0.5412401458995176</v>
      </c>
    </row>
    <row r="315" spans="1:13" s="2" customFormat="1" ht="15.75" customHeight="1" hidden="1">
      <c r="A315" s="92"/>
      <c r="B315" s="92"/>
      <c r="C315" s="57" t="s">
        <v>17</v>
      </c>
      <c r="D315" s="26" t="s">
        <v>18</v>
      </c>
      <c r="E315" s="11"/>
      <c r="F315" s="11"/>
      <c r="G315" s="11"/>
      <c r="H315" s="11"/>
      <c r="I315" s="11">
        <f t="shared" si="20"/>
        <v>0</v>
      </c>
      <c r="J315" s="11" t="e">
        <f t="shared" si="21"/>
        <v>#DIV/0!</v>
      </c>
      <c r="K315" s="11" t="e">
        <f t="shared" si="22"/>
        <v>#DIV/0!</v>
      </c>
      <c r="L315" s="11">
        <f t="shared" si="23"/>
        <v>0</v>
      </c>
      <c r="M315" s="11" t="e">
        <f t="shared" si="24"/>
        <v>#DIV/0!</v>
      </c>
    </row>
    <row r="316" spans="1:13" s="2" customFormat="1" ht="78.75" customHeight="1" hidden="1">
      <c r="A316" s="92"/>
      <c r="B316" s="92"/>
      <c r="C316" s="57" t="s">
        <v>19</v>
      </c>
      <c r="D316" s="26" t="s">
        <v>77</v>
      </c>
      <c r="E316" s="11"/>
      <c r="F316" s="11"/>
      <c r="G316" s="11"/>
      <c r="H316" s="11"/>
      <c r="I316" s="11">
        <f t="shared" si="20"/>
        <v>0</v>
      </c>
      <c r="J316" s="11" t="e">
        <f t="shared" si="21"/>
        <v>#DIV/0!</v>
      </c>
      <c r="K316" s="11" t="e">
        <f t="shared" si="22"/>
        <v>#DIV/0!</v>
      </c>
      <c r="L316" s="11">
        <f t="shared" si="23"/>
        <v>0</v>
      </c>
      <c r="M316" s="11" t="e">
        <f t="shared" si="24"/>
        <v>#DIV/0!</v>
      </c>
    </row>
    <row r="317" spans="1:13" s="2" customFormat="1" ht="15.75" customHeight="1" hidden="1">
      <c r="A317" s="92"/>
      <c r="B317" s="92"/>
      <c r="C317" s="57" t="s">
        <v>22</v>
      </c>
      <c r="D317" s="26" t="s">
        <v>75</v>
      </c>
      <c r="E317" s="11"/>
      <c r="F317" s="11"/>
      <c r="G317" s="11"/>
      <c r="H317" s="11"/>
      <c r="I317" s="11">
        <f t="shared" si="20"/>
        <v>0</v>
      </c>
      <c r="J317" s="11" t="e">
        <f t="shared" si="21"/>
        <v>#DIV/0!</v>
      </c>
      <c r="K317" s="11" t="e">
        <f t="shared" si="22"/>
        <v>#DIV/0!</v>
      </c>
      <c r="L317" s="11">
        <f t="shared" si="23"/>
        <v>0</v>
      </c>
      <c r="M317" s="11" t="e">
        <f t="shared" si="24"/>
        <v>#DIV/0!</v>
      </c>
    </row>
    <row r="318" spans="1:13" s="2" customFormat="1" ht="15">
      <c r="A318" s="92"/>
      <c r="B318" s="92"/>
      <c r="C318" s="57" t="s">
        <v>24</v>
      </c>
      <c r="D318" s="26" t="s">
        <v>62</v>
      </c>
      <c r="E318" s="11">
        <v>32.5</v>
      </c>
      <c r="F318" s="11">
        <v>35.7</v>
      </c>
      <c r="G318" s="11">
        <v>35.4</v>
      </c>
      <c r="H318" s="11">
        <v>35.4</v>
      </c>
      <c r="I318" s="11">
        <f t="shared" si="20"/>
        <v>0</v>
      </c>
      <c r="J318" s="11">
        <f t="shared" si="21"/>
        <v>100</v>
      </c>
      <c r="K318" s="11">
        <f t="shared" si="22"/>
        <v>99.15966386554621</v>
      </c>
      <c r="L318" s="11">
        <f t="shared" si="23"/>
        <v>2.8999999999999986</v>
      </c>
      <c r="M318" s="11">
        <f t="shared" si="24"/>
        <v>108.92307692307692</v>
      </c>
    </row>
    <row r="319" spans="1:13" s="2" customFormat="1" ht="15">
      <c r="A319" s="92"/>
      <c r="B319" s="92"/>
      <c r="C319" s="57" t="s">
        <v>36</v>
      </c>
      <c r="D319" s="26" t="s">
        <v>37</v>
      </c>
      <c r="E319" s="11">
        <v>12346.9</v>
      </c>
      <c r="F319" s="11">
        <v>31855.6</v>
      </c>
      <c r="G319" s="11">
        <v>31855.6</v>
      </c>
      <c r="H319" s="11">
        <v>31855.6</v>
      </c>
      <c r="I319" s="11">
        <f t="shared" si="20"/>
        <v>0</v>
      </c>
      <c r="J319" s="11">
        <f t="shared" si="21"/>
        <v>100</v>
      </c>
      <c r="K319" s="11">
        <f t="shared" si="22"/>
        <v>100</v>
      </c>
      <c r="L319" s="11">
        <f t="shared" si="23"/>
        <v>19508.699999999997</v>
      </c>
      <c r="M319" s="11">
        <f t="shared" si="24"/>
        <v>258.0048433209956</v>
      </c>
    </row>
    <row r="320" spans="1:13" s="2" customFormat="1" ht="30.75">
      <c r="A320" s="92"/>
      <c r="B320" s="92"/>
      <c r="C320" s="57" t="s">
        <v>144</v>
      </c>
      <c r="D320" s="26" t="s">
        <v>145</v>
      </c>
      <c r="E320" s="11"/>
      <c r="F320" s="11">
        <v>384.5</v>
      </c>
      <c r="G320" s="11">
        <v>384.5</v>
      </c>
      <c r="H320" s="11">
        <v>1504.1</v>
      </c>
      <c r="I320" s="11">
        <f t="shared" si="20"/>
        <v>1119.6</v>
      </c>
      <c r="J320" s="11">
        <f t="shared" si="21"/>
        <v>391.1833550065019</v>
      </c>
      <c r="K320" s="11">
        <f t="shared" si="22"/>
        <v>391.1833550065019</v>
      </c>
      <c r="L320" s="11">
        <f t="shared" si="23"/>
        <v>1504.1</v>
      </c>
      <c r="M320" s="11"/>
    </row>
    <row r="321" spans="1:13" s="2" customFormat="1" ht="15">
      <c r="A321" s="92"/>
      <c r="B321" s="92"/>
      <c r="C321" s="57" t="s">
        <v>26</v>
      </c>
      <c r="D321" s="26" t="s">
        <v>21</v>
      </c>
      <c r="E321" s="11"/>
      <c r="F321" s="11"/>
      <c r="G321" s="11"/>
      <c r="H321" s="11">
        <v>-465.3</v>
      </c>
      <c r="I321" s="11">
        <f t="shared" si="20"/>
        <v>-465.3</v>
      </c>
      <c r="J321" s="11"/>
      <c r="K321" s="11"/>
      <c r="L321" s="11">
        <f t="shared" si="23"/>
        <v>-465.3</v>
      </c>
      <c r="M321" s="11"/>
    </row>
    <row r="322" spans="1:13" s="2" customFormat="1" ht="15">
      <c r="A322" s="92"/>
      <c r="B322" s="92"/>
      <c r="C322" s="61"/>
      <c r="D322" s="46" t="s">
        <v>27</v>
      </c>
      <c r="E322" s="1">
        <f>SUM(E312:E321)-E313</f>
        <v>14940.2</v>
      </c>
      <c r="F322" s="1">
        <f>SUM(F312:F321)-F313</f>
        <v>34775.799999999996</v>
      </c>
      <c r="G322" s="1">
        <f>SUM(G312:G321)-G313</f>
        <v>32289.3</v>
      </c>
      <c r="H322" s="1">
        <f>SUM(H312:H321)-H313</f>
        <v>32943.899999999994</v>
      </c>
      <c r="I322" s="1">
        <f t="shared" si="20"/>
        <v>654.5999999999949</v>
      </c>
      <c r="J322" s="1">
        <f t="shared" si="21"/>
        <v>102.02729696834554</v>
      </c>
      <c r="K322" s="1">
        <f t="shared" si="22"/>
        <v>94.73225633917839</v>
      </c>
      <c r="L322" s="1">
        <f t="shared" si="23"/>
        <v>18003.699999999993</v>
      </c>
      <c r="M322" s="1">
        <f t="shared" si="24"/>
        <v>220.50508025327633</v>
      </c>
    </row>
    <row r="323" spans="1:13" ht="15">
      <c r="A323" s="92"/>
      <c r="B323" s="92"/>
      <c r="C323" s="57" t="s">
        <v>78</v>
      </c>
      <c r="D323" s="26" t="s">
        <v>79</v>
      </c>
      <c r="E323" s="11">
        <v>227489.8</v>
      </c>
      <c r="F323" s="56">
        <v>1107599.7</v>
      </c>
      <c r="G323" s="56">
        <v>253950</v>
      </c>
      <c r="H323" s="11">
        <v>256948.1</v>
      </c>
      <c r="I323" s="11">
        <f t="shared" si="20"/>
        <v>2998.100000000006</v>
      </c>
      <c r="J323" s="11">
        <f t="shared" si="21"/>
        <v>101.1805867296712</v>
      </c>
      <c r="K323" s="11">
        <f t="shared" si="22"/>
        <v>23.19864297543598</v>
      </c>
      <c r="L323" s="11">
        <f t="shared" si="23"/>
        <v>29458.300000000017</v>
      </c>
      <c r="M323" s="11">
        <f t="shared" si="24"/>
        <v>112.94928387998056</v>
      </c>
    </row>
    <row r="324" spans="1:13" ht="15">
      <c r="A324" s="92"/>
      <c r="B324" s="92"/>
      <c r="C324" s="57" t="s">
        <v>13</v>
      </c>
      <c r="D324" s="26" t="s">
        <v>14</v>
      </c>
      <c r="E324" s="11">
        <f>E326+E325</f>
        <v>2605.8</v>
      </c>
      <c r="F324" s="11">
        <f>F326+F325</f>
        <v>6641.200000000001</v>
      </c>
      <c r="G324" s="11">
        <f>G326+G325</f>
        <v>3709.9</v>
      </c>
      <c r="H324" s="11">
        <f>H326+H325</f>
        <v>3998.3999999999996</v>
      </c>
      <c r="I324" s="11">
        <f t="shared" si="20"/>
        <v>288.49999999999955</v>
      </c>
      <c r="J324" s="11">
        <f t="shared" si="21"/>
        <v>107.77648993234317</v>
      </c>
      <c r="K324" s="11">
        <f t="shared" si="22"/>
        <v>60.20598686984279</v>
      </c>
      <c r="L324" s="11">
        <f t="shared" si="23"/>
        <v>1392.5999999999995</v>
      </c>
      <c r="M324" s="11">
        <f t="shared" si="24"/>
        <v>153.44232097628364</v>
      </c>
    </row>
    <row r="325" spans="1:13" s="2" customFormat="1" ht="31.5" customHeight="1" hidden="1">
      <c r="A325" s="92"/>
      <c r="B325" s="92"/>
      <c r="C325" s="60" t="s">
        <v>181</v>
      </c>
      <c r="D325" s="26" t="s">
        <v>183</v>
      </c>
      <c r="E325" s="11">
        <v>2274.3</v>
      </c>
      <c r="F325" s="11">
        <v>6091.6</v>
      </c>
      <c r="G325" s="11">
        <v>3512.1</v>
      </c>
      <c r="H325" s="11">
        <v>3668.2</v>
      </c>
      <c r="I325" s="11">
        <f t="shared" si="20"/>
        <v>156.0999999999999</v>
      </c>
      <c r="J325" s="11">
        <f t="shared" si="21"/>
        <v>104.44463426440021</v>
      </c>
      <c r="K325" s="11">
        <f t="shared" si="22"/>
        <v>60.21734847987392</v>
      </c>
      <c r="L325" s="11">
        <f t="shared" si="23"/>
        <v>1393.8999999999996</v>
      </c>
      <c r="M325" s="11">
        <f t="shared" si="24"/>
        <v>161.28918788198564</v>
      </c>
    </row>
    <row r="326" spans="1:13" s="2" customFormat="1" ht="47.25" customHeight="1" hidden="1">
      <c r="A326" s="92"/>
      <c r="B326" s="92"/>
      <c r="C326" s="60" t="s">
        <v>15</v>
      </c>
      <c r="D326" s="26" t="s">
        <v>16</v>
      </c>
      <c r="E326" s="11">
        <v>331.5</v>
      </c>
      <c r="F326" s="11">
        <v>549.6</v>
      </c>
      <c r="G326" s="11">
        <v>197.8</v>
      </c>
      <c r="H326" s="11">
        <v>330.2</v>
      </c>
      <c r="I326" s="11">
        <f t="shared" si="20"/>
        <v>132.39999999999998</v>
      </c>
      <c r="J326" s="11">
        <f t="shared" si="21"/>
        <v>166.93629929221433</v>
      </c>
      <c r="K326" s="11">
        <f t="shared" si="22"/>
        <v>60.080058224163025</v>
      </c>
      <c r="L326" s="11">
        <f t="shared" si="23"/>
        <v>-1.3000000000000114</v>
      </c>
      <c r="M326" s="11">
        <f t="shared" si="24"/>
        <v>99.6078431372549</v>
      </c>
    </row>
    <row r="327" spans="1:13" s="2" customFormat="1" ht="15">
      <c r="A327" s="92"/>
      <c r="B327" s="92"/>
      <c r="C327" s="61"/>
      <c r="D327" s="46" t="s">
        <v>28</v>
      </c>
      <c r="E327" s="1">
        <f>SUM(E323:E324)</f>
        <v>230095.59999999998</v>
      </c>
      <c r="F327" s="1">
        <f>SUM(F323:F324)</f>
        <v>1114240.9</v>
      </c>
      <c r="G327" s="1">
        <f>SUM(G323:G324)</f>
        <v>257659.9</v>
      </c>
      <c r="H327" s="1">
        <f>SUM(H323:H324)</f>
        <v>260946.5</v>
      </c>
      <c r="I327" s="1">
        <f aca="true" t="shared" si="25" ref="I327:I390">H327-G327</f>
        <v>3286.600000000006</v>
      </c>
      <c r="J327" s="1">
        <f aca="true" t="shared" si="26" ref="J327:J390">H327/G327*100</f>
        <v>101.2755574305509</v>
      </c>
      <c r="K327" s="1">
        <f aca="true" t="shared" si="27" ref="K327:K390">H327/F327*100</f>
        <v>23.41921751391463</v>
      </c>
      <c r="L327" s="1">
        <f aca="true" t="shared" si="28" ref="L327:L390">H327-E327</f>
        <v>30850.900000000023</v>
      </c>
      <c r="M327" s="1">
        <f aca="true" t="shared" si="29" ref="M327:M390">H327/E327*100</f>
        <v>113.40786177571411</v>
      </c>
    </row>
    <row r="328" spans="1:13" s="2" customFormat="1" ht="30.75">
      <c r="A328" s="92"/>
      <c r="B328" s="92"/>
      <c r="C328" s="61"/>
      <c r="D328" s="46" t="s">
        <v>29</v>
      </c>
      <c r="E328" s="1">
        <f>E329-E321</f>
        <v>245035.8</v>
      </c>
      <c r="F328" s="1">
        <f>F329-F321</f>
        <v>1149016.7</v>
      </c>
      <c r="G328" s="1">
        <f>G329-G321</f>
        <v>289949.2</v>
      </c>
      <c r="H328" s="1">
        <f>H329-H321</f>
        <v>294355.7</v>
      </c>
      <c r="I328" s="1">
        <f t="shared" si="25"/>
        <v>4406.5</v>
      </c>
      <c r="J328" s="1">
        <f t="shared" si="26"/>
        <v>101.5197489767173</v>
      </c>
      <c r="K328" s="1">
        <f t="shared" si="27"/>
        <v>25.618052374695687</v>
      </c>
      <c r="L328" s="1">
        <f t="shared" si="28"/>
        <v>49319.90000000002</v>
      </c>
      <c r="M328" s="1">
        <f t="shared" si="29"/>
        <v>120.12763032993547</v>
      </c>
    </row>
    <row r="329" spans="1:13" s="2" customFormat="1" ht="15">
      <c r="A329" s="93"/>
      <c r="B329" s="93"/>
      <c r="C329" s="61"/>
      <c r="D329" s="46" t="s">
        <v>44</v>
      </c>
      <c r="E329" s="1">
        <f>E322+E327</f>
        <v>245035.8</v>
      </c>
      <c r="F329" s="1">
        <f>F322+F327</f>
        <v>1149016.7</v>
      </c>
      <c r="G329" s="1">
        <f>G322+G327</f>
        <v>289949.2</v>
      </c>
      <c r="H329" s="1">
        <f>H322+H327</f>
        <v>293890.4</v>
      </c>
      <c r="I329" s="1">
        <f t="shared" si="25"/>
        <v>3941.2000000000116</v>
      </c>
      <c r="J329" s="1">
        <f t="shared" si="26"/>
        <v>101.35927258981918</v>
      </c>
      <c r="K329" s="1">
        <f t="shared" si="27"/>
        <v>25.577556879721598</v>
      </c>
      <c r="L329" s="1">
        <f t="shared" si="28"/>
        <v>48854.600000000035</v>
      </c>
      <c r="M329" s="1">
        <f t="shared" si="29"/>
        <v>119.93773970987098</v>
      </c>
    </row>
    <row r="330" spans="1:13" s="2" customFormat="1" ht="31.5" customHeight="1">
      <c r="A330" s="91" t="s">
        <v>80</v>
      </c>
      <c r="B330" s="91" t="s">
        <v>236</v>
      </c>
      <c r="C330" s="57" t="s">
        <v>94</v>
      </c>
      <c r="D330" s="26" t="s">
        <v>95</v>
      </c>
      <c r="E330" s="11">
        <v>289.1</v>
      </c>
      <c r="F330" s="11">
        <v>265</v>
      </c>
      <c r="G330" s="11">
        <v>127</v>
      </c>
      <c r="H330" s="11">
        <v>99</v>
      </c>
      <c r="I330" s="11">
        <f t="shared" si="25"/>
        <v>-28</v>
      </c>
      <c r="J330" s="11">
        <f t="shared" si="26"/>
        <v>77.95275590551181</v>
      </c>
      <c r="K330" s="11">
        <f t="shared" si="27"/>
        <v>37.35849056603773</v>
      </c>
      <c r="L330" s="11">
        <f t="shared" si="28"/>
        <v>-190.10000000000002</v>
      </c>
      <c r="M330" s="11">
        <f t="shared" si="29"/>
        <v>34.24420615703909</v>
      </c>
    </row>
    <row r="331" spans="1:13" s="2" customFormat="1" ht="46.5">
      <c r="A331" s="92"/>
      <c r="B331" s="92"/>
      <c r="C331" s="60" t="s">
        <v>10</v>
      </c>
      <c r="D331" s="26" t="s">
        <v>97</v>
      </c>
      <c r="E331" s="11">
        <v>77521.8</v>
      </c>
      <c r="F331" s="11">
        <v>96942.1</v>
      </c>
      <c r="G331" s="11">
        <v>54086.5</v>
      </c>
      <c r="H331" s="11">
        <v>36951.1</v>
      </c>
      <c r="I331" s="11">
        <f t="shared" si="25"/>
        <v>-17135.4</v>
      </c>
      <c r="J331" s="11">
        <f t="shared" si="26"/>
        <v>68.31852680428572</v>
      </c>
      <c r="K331" s="11">
        <f t="shared" si="27"/>
        <v>38.116669640950626</v>
      </c>
      <c r="L331" s="11">
        <f t="shared" si="28"/>
        <v>-40570.700000000004</v>
      </c>
      <c r="M331" s="11">
        <f t="shared" si="29"/>
        <v>47.66543088524776</v>
      </c>
    </row>
    <row r="332" spans="1:13" s="2" customFormat="1" ht="31.5" customHeight="1">
      <c r="A332" s="92"/>
      <c r="B332" s="92"/>
      <c r="C332" s="57" t="s">
        <v>152</v>
      </c>
      <c r="D332" s="26" t="s">
        <v>153</v>
      </c>
      <c r="E332" s="11">
        <v>711</v>
      </c>
      <c r="F332" s="1"/>
      <c r="G332" s="1"/>
      <c r="H332" s="11">
        <v>0</v>
      </c>
      <c r="I332" s="11">
        <f t="shared" si="25"/>
        <v>0</v>
      </c>
      <c r="J332" s="11"/>
      <c r="K332" s="11"/>
      <c r="L332" s="11">
        <f t="shared" si="28"/>
        <v>-711</v>
      </c>
      <c r="M332" s="11">
        <f t="shared" si="29"/>
        <v>0</v>
      </c>
    </row>
    <row r="333" spans="1:13" s="2" customFormat="1" ht="15">
      <c r="A333" s="92"/>
      <c r="B333" s="92"/>
      <c r="C333" s="57" t="s">
        <v>13</v>
      </c>
      <c r="D333" s="26" t="s">
        <v>14</v>
      </c>
      <c r="E333" s="11">
        <f>E336+E335+E334</f>
        <v>168.2</v>
      </c>
      <c r="F333" s="11">
        <f>F336+F335+F334</f>
        <v>0</v>
      </c>
      <c r="G333" s="11">
        <f>G336+G335+G334</f>
        <v>0</v>
      </c>
      <c r="H333" s="11">
        <f>H336+H335+H334</f>
        <v>157.6</v>
      </c>
      <c r="I333" s="11">
        <f t="shared" si="25"/>
        <v>157.6</v>
      </c>
      <c r="J333" s="11"/>
      <c r="K333" s="11"/>
      <c r="L333" s="11">
        <f t="shared" si="28"/>
        <v>-10.599999999999994</v>
      </c>
      <c r="M333" s="11">
        <f t="shared" si="29"/>
        <v>93.69797859690846</v>
      </c>
    </row>
    <row r="334" spans="1:13" s="2" customFormat="1" ht="63" customHeight="1" hidden="1">
      <c r="A334" s="92"/>
      <c r="B334" s="92"/>
      <c r="C334" s="57" t="s">
        <v>42</v>
      </c>
      <c r="D334" s="28" t="s">
        <v>43</v>
      </c>
      <c r="E334" s="11"/>
      <c r="F334" s="11"/>
      <c r="G334" s="11"/>
      <c r="H334" s="11">
        <v>135.5</v>
      </c>
      <c r="I334" s="11">
        <f t="shared" si="25"/>
        <v>135.5</v>
      </c>
      <c r="J334" s="11"/>
      <c r="K334" s="11"/>
      <c r="L334" s="11">
        <f t="shared" si="28"/>
        <v>135.5</v>
      </c>
      <c r="M334" s="11" t="e">
        <f t="shared" si="29"/>
        <v>#DIV/0!</v>
      </c>
    </row>
    <row r="335" spans="1:13" s="2" customFormat="1" ht="47.25" customHeight="1" hidden="1">
      <c r="A335" s="92"/>
      <c r="B335" s="92"/>
      <c r="C335" s="60" t="s">
        <v>194</v>
      </c>
      <c r="D335" s="26" t="s">
        <v>195</v>
      </c>
      <c r="E335" s="11">
        <v>67.6</v>
      </c>
      <c r="F335" s="11"/>
      <c r="G335" s="11"/>
      <c r="H335" s="11">
        <v>22.1</v>
      </c>
      <c r="I335" s="11">
        <f t="shared" si="25"/>
        <v>22.1</v>
      </c>
      <c r="J335" s="11"/>
      <c r="K335" s="11"/>
      <c r="L335" s="11">
        <f t="shared" si="28"/>
        <v>-45.49999999999999</v>
      </c>
      <c r="M335" s="11">
        <f t="shared" si="29"/>
        <v>32.6923076923077</v>
      </c>
    </row>
    <row r="336" spans="1:13" s="2" customFormat="1" ht="47.25" customHeight="1" hidden="1">
      <c r="A336" s="92"/>
      <c r="B336" s="92"/>
      <c r="C336" s="60" t="s">
        <v>15</v>
      </c>
      <c r="D336" s="26" t="s">
        <v>16</v>
      </c>
      <c r="E336" s="11">
        <v>100.6</v>
      </c>
      <c r="F336" s="1"/>
      <c r="G336" s="1"/>
      <c r="H336" s="11"/>
      <c r="I336" s="11">
        <f t="shared" si="25"/>
        <v>0</v>
      </c>
      <c r="J336" s="11"/>
      <c r="K336" s="11"/>
      <c r="L336" s="11">
        <f t="shared" si="28"/>
        <v>-100.6</v>
      </c>
      <c r="M336" s="11">
        <f t="shared" si="29"/>
        <v>0</v>
      </c>
    </row>
    <row r="337" spans="1:13" s="2" customFormat="1" ht="15.75" customHeight="1">
      <c r="A337" s="92"/>
      <c r="B337" s="92"/>
      <c r="C337" s="57" t="s">
        <v>17</v>
      </c>
      <c r="D337" s="26" t="s">
        <v>18</v>
      </c>
      <c r="E337" s="11">
        <v>-3.7</v>
      </c>
      <c r="F337" s="1"/>
      <c r="G337" s="1"/>
      <c r="H337" s="11">
        <v>0</v>
      </c>
      <c r="I337" s="11">
        <f t="shared" si="25"/>
        <v>0</v>
      </c>
      <c r="J337" s="11"/>
      <c r="K337" s="11"/>
      <c r="L337" s="11">
        <f t="shared" si="28"/>
        <v>3.7</v>
      </c>
      <c r="M337" s="11">
        <f t="shared" si="29"/>
        <v>0</v>
      </c>
    </row>
    <row r="338" spans="1:13" s="2" customFormat="1" ht="15.75" customHeight="1">
      <c r="A338" s="92"/>
      <c r="B338" s="92"/>
      <c r="C338" s="57" t="s">
        <v>19</v>
      </c>
      <c r="D338" s="26" t="s">
        <v>20</v>
      </c>
      <c r="E338" s="11">
        <v>11051.9</v>
      </c>
      <c r="F338" s="11">
        <v>20911.7</v>
      </c>
      <c r="G338" s="11">
        <v>6362.1</v>
      </c>
      <c r="H338" s="11">
        <v>12121.2</v>
      </c>
      <c r="I338" s="11">
        <f t="shared" si="25"/>
        <v>5759.1</v>
      </c>
      <c r="J338" s="11">
        <f t="shared" si="26"/>
        <v>190.52199745367096</v>
      </c>
      <c r="K338" s="11">
        <f t="shared" si="27"/>
        <v>57.96372365709148</v>
      </c>
      <c r="L338" s="11">
        <f t="shared" si="28"/>
        <v>1069.300000000001</v>
      </c>
      <c r="M338" s="11">
        <f t="shared" si="29"/>
        <v>109.67525945764982</v>
      </c>
    </row>
    <row r="339" spans="1:13" s="2" customFormat="1" ht="15.75" customHeight="1">
      <c r="A339" s="92"/>
      <c r="B339" s="92"/>
      <c r="C339" s="57" t="s">
        <v>22</v>
      </c>
      <c r="D339" s="26" t="s">
        <v>75</v>
      </c>
      <c r="E339" s="11"/>
      <c r="F339" s="11">
        <v>11673.3</v>
      </c>
      <c r="G339" s="11">
        <v>11673.3</v>
      </c>
      <c r="H339" s="11">
        <v>11673.3</v>
      </c>
      <c r="I339" s="11">
        <f t="shared" si="25"/>
        <v>0</v>
      </c>
      <c r="J339" s="11">
        <f t="shared" si="26"/>
        <v>100</v>
      </c>
      <c r="K339" s="11">
        <f t="shared" si="27"/>
        <v>100</v>
      </c>
      <c r="L339" s="11">
        <f t="shared" si="28"/>
        <v>11673.3</v>
      </c>
      <c r="M339" s="11"/>
    </row>
    <row r="340" spans="1:13" s="2" customFormat="1" ht="15.75" customHeight="1" hidden="1">
      <c r="A340" s="92"/>
      <c r="B340" s="92"/>
      <c r="C340" s="57" t="s">
        <v>36</v>
      </c>
      <c r="D340" s="26" t="s">
        <v>37</v>
      </c>
      <c r="E340" s="11"/>
      <c r="F340" s="11"/>
      <c r="G340" s="11"/>
      <c r="H340" s="11"/>
      <c r="I340" s="11">
        <f t="shared" si="25"/>
        <v>0</v>
      </c>
      <c r="J340" s="11" t="e">
        <f t="shared" si="26"/>
        <v>#DIV/0!</v>
      </c>
      <c r="K340" s="11" t="e">
        <f t="shared" si="27"/>
        <v>#DIV/0!</v>
      </c>
      <c r="L340" s="11">
        <f t="shared" si="28"/>
        <v>0</v>
      </c>
      <c r="M340" s="11" t="e">
        <f t="shared" si="29"/>
        <v>#DIV/0!</v>
      </c>
    </row>
    <row r="341" spans="1:13" s="2" customFormat="1" ht="15.75" customHeight="1">
      <c r="A341" s="92"/>
      <c r="B341" s="92"/>
      <c r="C341" s="57" t="s">
        <v>26</v>
      </c>
      <c r="D341" s="26" t="s">
        <v>21</v>
      </c>
      <c r="E341" s="11">
        <v>-711</v>
      </c>
      <c r="F341" s="11"/>
      <c r="G341" s="11"/>
      <c r="H341" s="11">
        <v>0</v>
      </c>
      <c r="I341" s="11">
        <f t="shared" si="25"/>
        <v>0</v>
      </c>
      <c r="J341" s="11"/>
      <c r="K341" s="11"/>
      <c r="L341" s="11">
        <f t="shared" si="28"/>
        <v>711</v>
      </c>
      <c r="M341" s="11">
        <f t="shared" si="29"/>
        <v>0</v>
      </c>
    </row>
    <row r="342" spans="1:13" s="2" customFormat="1" ht="15">
      <c r="A342" s="92"/>
      <c r="B342" s="92"/>
      <c r="C342" s="61"/>
      <c r="D342" s="46" t="s">
        <v>27</v>
      </c>
      <c r="E342" s="1">
        <f>SUM(E330:E333,E337:E341)</f>
        <v>89027.3</v>
      </c>
      <c r="F342" s="1">
        <f>SUM(F330:F333,F337:F341)</f>
        <v>129792.1</v>
      </c>
      <c r="G342" s="1">
        <f>SUM(G330:G333,G337:G341)</f>
        <v>72248.9</v>
      </c>
      <c r="H342" s="1">
        <f>SUM(H330:H333,H337:H341)</f>
        <v>61002.2</v>
      </c>
      <c r="I342" s="1">
        <f t="shared" si="25"/>
        <v>-11246.699999999997</v>
      </c>
      <c r="J342" s="1">
        <f t="shared" si="26"/>
        <v>84.43339621779708</v>
      </c>
      <c r="K342" s="1">
        <f t="shared" si="27"/>
        <v>46.999932969726196</v>
      </c>
      <c r="L342" s="1">
        <f t="shared" si="28"/>
        <v>-28025.100000000006</v>
      </c>
      <c r="M342" s="1">
        <f t="shared" si="29"/>
        <v>68.52077958109479</v>
      </c>
    </row>
    <row r="343" spans="1:13" ht="15">
      <c r="A343" s="92"/>
      <c r="B343" s="92"/>
      <c r="C343" s="57" t="s">
        <v>81</v>
      </c>
      <c r="D343" s="26" t="s">
        <v>82</v>
      </c>
      <c r="E343" s="11">
        <v>3107857.9</v>
      </c>
      <c r="F343" s="17">
        <v>6748120.9</v>
      </c>
      <c r="G343" s="17">
        <v>3097330</v>
      </c>
      <c r="H343" s="11">
        <v>3034200</v>
      </c>
      <c r="I343" s="11">
        <f t="shared" si="25"/>
        <v>-63130</v>
      </c>
      <c r="J343" s="11">
        <f t="shared" si="26"/>
        <v>97.9617928990453</v>
      </c>
      <c r="K343" s="11">
        <f t="shared" si="27"/>
        <v>44.96362831910732</v>
      </c>
      <c r="L343" s="11">
        <f t="shared" si="28"/>
        <v>-73657.8999999999</v>
      </c>
      <c r="M343" s="11">
        <f t="shared" si="29"/>
        <v>97.62994633699307</v>
      </c>
    </row>
    <row r="344" spans="1:13" ht="15">
      <c r="A344" s="92"/>
      <c r="B344" s="92"/>
      <c r="C344" s="57" t="s">
        <v>137</v>
      </c>
      <c r="D344" s="26" t="s">
        <v>136</v>
      </c>
      <c r="E344" s="11">
        <v>260669.1</v>
      </c>
      <c r="F344" s="11">
        <v>573972</v>
      </c>
      <c r="G344" s="11">
        <v>281674.8</v>
      </c>
      <c r="H344" s="11">
        <v>278586.3</v>
      </c>
      <c r="I344" s="11">
        <f t="shared" si="25"/>
        <v>-3088.5</v>
      </c>
      <c r="J344" s="11">
        <f t="shared" si="26"/>
        <v>98.90352278585091</v>
      </c>
      <c r="K344" s="11">
        <f t="shared" si="27"/>
        <v>48.53656624364952</v>
      </c>
      <c r="L344" s="11">
        <f t="shared" si="28"/>
        <v>17917.199999999983</v>
      </c>
      <c r="M344" s="11">
        <f t="shared" si="29"/>
        <v>106.8735419733294</v>
      </c>
    </row>
    <row r="345" spans="1:13" ht="15">
      <c r="A345" s="92"/>
      <c r="B345" s="92"/>
      <c r="C345" s="57" t="s">
        <v>138</v>
      </c>
      <c r="D345" s="26" t="s">
        <v>98</v>
      </c>
      <c r="E345" s="11">
        <v>1152.2</v>
      </c>
      <c r="F345" s="11">
        <v>2077.4</v>
      </c>
      <c r="G345" s="11">
        <v>1412.2</v>
      </c>
      <c r="H345" s="11">
        <v>718</v>
      </c>
      <c r="I345" s="11">
        <f t="shared" si="25"/>
        <v>-694.2</v>
      </c>
      <c r="J345" s="11">
        <f t="shared" si="26"/>
        <v>50.84265684747202</v>
      </c>
      <c r="K345" s="11">
        <f t="shared" si="27"/>
        <v>34.56243381149513</v>
      </c>
      <c r="L345" s="11">
        <f t="shared" si="28"/>
        <v>-434.20000000000005</v>
      </c>
      <c r="M345" s="11">
        <f t="shared" si="29"/>
        <v>62.3155702135046</v>
      </c>
    </row>
    <row r="346" spans="1:13" ht="30.75">
      <c r="A346" s="92"/>
      <c r="B346" s="92"/>
      <c r="C346" s="57" t="s">
        <v>178</v>
      </c>
      <c r="D346" s="27" t="s">
        <v>179</v>
      </c>
      <c r="E346" s="11">
        <v>10800.2</v>
      </c>
      <c r="F346" s="11">
        <v>19743.7</v>
      </c>
      <c r="G346" s="11">
        <v>9143.6</v>
      </c>
      <c r="H346" s="11">
        <v>9631.8</v>
      </c>
      <c r="I346" s="11">
        <f t="shared" si="25"/>
        <v>488.1999999999989</v>
      </c>
      <c r="J346" s="11">
        <f t="shared" si="26"/>
        <v>105.33925368563803</v>
      </c>
      <c r="K346" s="11">
        <f t="shared" si="27"/>
        <v>48.78416912736721</v>
      </c>
      <c r="L346" s="11">
        <f t="shared" si="28"/>
        <v>-1168.4000000000015</v>
      </c>
      <c r="M346" s="11">
        <f t="shared" si="29"/>
        <v>89.18168182070701</v>
      </c>
    </row>
    <row r="347" spans="1:13" ht="15">
      <c r="A347" s="92"/>
      <c r="B347" s="92"/>
      <c r="C347" s="57" t="s">
        <v>13</v>
      </c>
      <c r="D347" s="26" t="s">
        <v>14</v>
      </c>
      <c r="E347" s="11">
        <f>SUM(E348:E353)</f>
        <v>12746.1</v>
      </c>
      <c r="F347" s="11">
        <f>SUM(F348:F353)</f>
        <v>24117.5</v>
      </c>
      <c r="G347" s="11">
        <f>SUM(G348:G353)</f>
        <v>11626.5</v>
      </c>
      <c r="H347" s="11">
        <f>SUM(H348:H353)</f>
        <v>12569.400000000001</v>
      </c>
      <c r="I347" s="11">
        <f t="shared" si="25"/>
        <v>942.9000000000015</v>
      </c>
      <c r="J347" s="11">
        <f t="shared" si="26"/>
        <v>108.10992130047737</v>
      </c>
      <c r="K347" s="11">
        <f t="shared" si="27"/>
        <v>52.11734217891573</v>
      </c>
      <c r="L347" s="11">
        <f t="shared" si="28"/>
        <v>-176.6999999999989</v>
      </c>
      <c r="M347" s="11">
        <f t="shared" si="29"/>
        <v>98.61369360039542</v>
      </c>
    </row>
    <row r="348" spans="1:13" ht="78.75" customHeight="1" hidden="1">
      <c r="A348" s="92"/>
      <c r="B348" s="92"/>
      <c r="C348" s="60" t="s">
        <v>83</v>
      </c>
      <c r="D348" s="26" t="s">
        <v>84</v>
      </c>
      <c r="E348" s="11">
        <v>1669.2</v>
      </c>
      <c r="F348" s="11">
        <v>4000</v>
      </c>
      <c r="G348" s="11">
        <v>2080</v>
      </c>
      <c r="H348" s="11">
        <v>861.5</v>
      </c>
      <c r="I348" s="11">
        <f t="shared" si="25"/>
        <v>-1218.5</v>
      </c>
      <c r="J348" s="11">
        <f t="shared" si="26"/>
        <v>41.41826923076923</v>
      </c>
      <c r="K348" s="11">
        <f t="shared" si="27"/>
        <v>21.5375</v>
      </c>
      <c r="L348" s="11">
        <f t="shared" si="28"/>
        <v>-807.7</v>
      </c>
      <c r="M348" s="11">
        <f t="shared" si="29"/>
        <v>51.61155044332614</v>
      </c>
    </row>
    <row r="349" spans="1:13" ht="63" customHeight="1" hidden="1">
      <c r="A349" s="92"/>
      <c r="B349" s="92"/>
      <c r="C349" s="60" t="s">
        <v>85</v>
      </c>
      <c r="D349" s="26" t="s">
        <v>86</v>
      </c>
      <c r="E349" s="11">
        <v>1004.3</v>
      </c>
      <c r="F349" s="11">
        <v>1000</v>
      </c>
      <c r="G349" s="11">
        <v>516.7</v>
      </c>
      <c r="H349" s="11">
        <v>856.6</v>
      </c>
      <c r="I349" s="11">
        <f t="shared" si="25"/>
        <v>339.9</v>
      </c>
      <c r="J349" s="11">
        <f t="shared" si="26"/>
        <v>165.7828527191794</v>
      </c>
      <c r="K349" s="11">
        <f t="shared" si="27"/>
        <v>85.66</v>
      </c>
      <c r="L349" s="11">
        <f t="shared" si="28"/>
        <v>-147.69999999999993</v>
      </c>
      <c r="M349" s="11">
        <f t="shared" si="29"/>
        <v>85.29323907199044</v>
      </c>
    </row>
    <row r="350" spans="1:13" ht="63" customHeight="1" hidden="1">
      <c r="A350" s="92"/>
      <c r="B350" s="92"/>
      <c r="C350" s="60" t="s">
        <v>187</v>
      </c>
      <c r="D350" s="26" t="s">
        <v>186</v>
      </c>
      <c r="E350" s="11">
        <v>108</v>
      </c>
      <c r="F350" s="11">
        <v>190</v>
      </c>
      <c r="G350" s="11">
        <v>86.8</v>
      </c>
      <c r="H350" s="11">
        <v>246.1</v>
      </c>
      <c r="I350" s="11">
        <f t="shared" si="25"/>
        <v>159.3</v>
      </c>
      <c r="J350" s="11">
        <f t="shared" si="26"/>
        <v>283.52534562211986</v>
      </c>
      <c r="K350" s="11">
        <f t="shared" si="27"/>
        <v>129.5263157894737</v>
      </c>
      <c r="L350" s="11">
        <f t="shared" si="28"/>
        <v>138.1</v>
      </c>
      <c r="M350" s="11">
        <f t="shared" si="29"/>
        <v>227.87037037037035</v>
      </c>
    </row>
    <row r="351" spans="1:13" ht="63" customHeight="1" hidden="1">
      <c r="A351" s="92"/>
      <c r="B351" s="92"/>
      <c r="C351" s="60" t="s">
        <v>99</v>
      </c>
      <c r="D351" s="26" t="s">
        <v>100</v>
      </c>
      <c r="E351" s="11">
        <v>5441.5</v>
      </c>
      <c r="F351" s="11">
        <v>10700</v>
      </c>
      <c r="G351" s="11">
        <v>5200</v>
      </c>
      <c r="H351" s="11">
        <v>5689.1</v>
      </c>
      <c r="I351" s="11">
        <f t="shared" si="25"/>
        <v>489.10000000000036</v>
      </c>
      <c r="J351" s="11">
        <f t="shared" si="26"/>
        <v>109.40576923076924</v>
      </c>
      <c r="K351" s="11">
        <f t="shared" si="27"/>
        <v>53.169158878504675</v>
      </c>
      <c r="L351" s="11">
        <f t="shared" si="28"/>
        <v>247.60000000000036</v>
      </c>
      <c r="M351" s="11">
        <f t="shared" si="29"/>
        <v>104.5502159331067</v>
      </c>
    </row>
    <row r="352" spans="1:13" ht="78.75" customHeight="1" hidden="1">
      <c r="A352" s="92"/>
      <c r="B352" s="92"/>
      <c r="C352" s="60" t="s">
        <v>147</v>
      </c>
      <c r="D352" s="26" t="s">
        <v>148</v>
      </c>
      <c r="E352" s="11"/>
      <c r="F352" s="11"/>
      <c r="G352" s="11"/>
      <c r="H352" s="11"/>
      <c r="I352" s="11">
        <f t="shared" si="25"/>
        <v>0</v>
      </c>
      <c r="J352" s="11" t="e">
        <f t="shared" si="26"/>
        <v>#DIV/0!</v>
      </c>
      <c r="K352" s="11" t="e">
        <f t="shared" si="27"/>
        <v>#DIV/0!</v>
      </c>
      <c r="L352" s="11">
        <f t="shared" si="28"/>
        <v>0</v>
      </c>
      <c r="M352" s="11" t="e">
        <f t="shared" si="29"/>
        <v>#DIV/0!</v>
      </c>
    </row>
    <row r="353" spans="1:13" ht="47.25" customHeight="1" hidden="1">
      <c r="A353" s="92"/>
      <c r="B353" s="92"/>
      <c r="C353" s="60" t="s">
        <v>15</v>
      </c>
      <c r="D353" s="26" t="s">
        <v>16</v>
      </c>
      <c r="E353" s="11">
        <f>1941.8+2581.3</f>
        <v>4523.1</v>
      </c>
      <c r="F353" s="11">
        <f>3327.5+4900</f>
        <v>8227.5</v>
      </c>
      <c r="G353" s="11">
        <v>3743</v>
      </c>
      <c r="H353" s="11">
        <v>4916.1</v>
      </c>
      <c r="I353" s="11">
        <f t="shared" si="25"/>
        <v>1173.1000000000004</v>
      </c>
      <c r="J353" s="11">
        <f t="shared" si="26"/>
        <v>131.34117018434412</v>
      </c>
      <c r="K353" s="11">
        <f t="shared" si="27"/>
        <v>59.75205104831358</v>
      </c>
      <c r="L353" s="11">
        <f t="shared" si="28"/>
        <v>393</v>
      </c>
      <c r="M353" s="11">
        <f t="shared" si="29"/>
        <v>108.68873117994295</v>
      </c>
    </row>
    <row r="354" spans="1:13" s="2" customFormat="1" ht="15">
      <c r="A354" s="92"/>
      <c r="B354" s="92"/>
      <c r="C354" s="65"/>
      <c r="D354" s="46" t="s">
        <v>28</v>
      </c>
      <c r="E354" s="1">
        <f>SUM(E343:E353)-E347</f>
        <v>3393225.5000000005</v>
      </c>
      <c r="F354" s="1">
        <f>SUM(F343:F353)-F347</f>
        <v>7368031.500000001</v>
      </c>
      <c r="G354" s="1">
        <f>SUM(G343:G353)-G347</f>
        <v>3401187.1</v>
      </c>
      <c r="H354" s="1">
        <f>SUM(H343:H353)-H347</f>
        <v>3335705.5</v>
      </c>
      <c r="I354" s="1">
        <f t="shared" si="25"/>
        <v>-65481.60000000009</v>
      </c>
      <c r="J354" s="1">
        <f t="shared" si="26"/>
        <v>98.074742786129</v>
      </c>
      <c r="K354" s="1">
        <f t="shared" si="27"/>
        <v>45.27268239827693</v>
      </c>
      <c r="L354" s="1">
        <f t="shared" si="28"/>
        <v>-57520.000000000466</v>
      </c>
      <c r="M354" s="1">
        <f t="shared" si="29"/>
        <v>98.30485772313097</v>
      </c>
    </row>
    <row r="355" spans="1:13" s="2" customFormat="1" ht="31.5" customHeight="1">
      <c r="A355" s="92"/>
      <c r="B355" s="92"/>
      <c r="C355" s="65"/>
      <c r="D355" s="46" t="s">
        <v>29</v>
      </c>
      <c r="E355" s="1">
        <f>E356-E341</f>
        <v>3482963.8000000003</v>
      </c>
      <c r="F355" s="1">
        <f>F356-F341</f>
        <v>7497823.600000001</v>
      </c>
      <c r="G355" s="1">
        <f>G356-G341</f>
        <v>3473436</v>
      </c>
      <c r="H355" s="1">
        <f>H356-H341</f>
        <v>3396707.7</v>
      </c>
      <c r="I355" s="1">
        <f t="shared" si="25"/>
        <v>-76728.29999999981</v>
      </c>
      <c r="J355" s="1">
        <f t="shared" si="26"/>
        <v>97.79099715670593</v>
      </c>
      <c r="K355" s="1">
        <f t="shared" si="27"/>
        <v>45.302582205321556</v>
      </c>
      <c r="L355" s="1">
        <f t="shared" si="28"/>
        <v>-86256.1000000001</v>
      </c>
      <c r="M355" s="1">
        <f t="shared" si="29"/>
        <v>97.5234856015443</v>
      </c>
    </row>
    <row r="356" spans="1:13" s="2" customFormat="1" ht="15">
      <c r="A356" s="93"/>
      <c r="B356" s="93"/>
      <c r="C356" s="61"/>
      <c r="D356" s="46" t="s">
        <v>44</v>
      </c>
      <c r="E356" s="1">
        <f>E342+E354</f>
        <v>3482252.8000000003</v>
      </c>
      <c r="F356" s="1">
        <f>F342+F354</f>
        <v>7497823.600000001</v>
      </c>
      <c r="G356" s="1">
        <f>G342+G354</f>
        <v>3473436</v>
      </c>
      <c r="H356" s="1">
        <f>H342+H354</f>
        <v>3396707.7</v>
      </c>
      <c r="I356" s="1">
        <f t="shared" si="25"/>
        <v>-76728.29999999981</v>
      </c>
      <c r="J356" s="1">
        <f t="shared" si="26"/>
        <v>97.79099715670593</v>
      </c>
      <c r="K356" s="1">
        <f t="shared" si="27"/>
        <v>45.302582205321556</v>
      </c>
      <c r="L356" s="1">
        <f t="shared" si="28"/>
        <v>-85545.1000000001</v>
      </c>
      <c r="M356" s="1">
        <f t="shared" si="29"/>
        <v>97.54339776824933</v>
      </c>
    </row>
    <row r="357" spans="1:13" s="2" customFormat="1" ht="31.5" customHeight="1">
      <c r="A357" s="105">
        <v>955</v>
      </c>
      <c r="B357" s="91" t="s">
        <v>237</v>
      </c>
      <c r="C357" s="57" t="s">
        <v>152</v>
      </c>
      <c r="D357" s="27" t="s">
        <v>153</v>
      </c>
      <c r="E357" s="11">
        <v>147</v>
      </c>
      <c r="F357" s="1"/>
      <c r="G357" s="1"/>
      <c r="H357" s="11">
        <v>242.1</v>
      </c>
      <c r="I357" s="11">
        <f t="shared" si="25"/>
        <v>242.1</v>
      </c>
      <c r="J357" s="11"/>
      <c r="K357" s="11"/>
      <c r="L357" s="11">
        <f t="shared" si="28"/>
        <v>95.1</v>
      </c>
      <c r="M357" s="11">
        <f t="shared" si="29"/>
        <v>164.69387755102042</v>
      </c>
    </row>
    <row r="358" spans="1:13" s="2" customFormat="1" ht="18.75" customHeight="1">
      <c r="A358" s="106"/>
      <c r="B358" s="92"/>
      <c r="C358" s="57" t="s">
        <v>13</v>
      </c>
      <c r="D358" s="26" t="s">
        <v>14</v>
      </c>
      <c r="E358" s="11"/>
      <c r="F358" s="1"/>
      <c r="G358" s="1"/>
      <c r="H358" s="11">
        <f>H359</f>
        <v>4</v>
      </c>
      <c r="I358" s="11">
        <f t="shared" si="25"/>
        <v>4</v>
      </c>
      <c r="J358" s="11"/>
      <c r="K358" s="11"/>
      <c r="L358" s="11">
        <f t="shared" si="28"/>
        <v>4</v>
      </c>
      <c r="M358" s="11"/>
    </row>
    <row r="359" spans="1:13" s="2" customFormat="1" ht="31.5" customHeight="1" hidden="1">
      <c r="A359" s="106"/>
      <c r="B359" s="92"/>
      <c r="C359" s="57" t="s">
        <v>42</v>
      </c>
      <c r="D359" s="28" t="s">
        <v>43</v>
      </c>
      <c r="E359" s="11"/>
      <c r="F359" s="1"/>
      <c r="G359" s="1"/>
      <c r="H359" s="11">
        <v>4</v>
      </c>
      <c r="I359" s="11">
        <f t="shared" si="25"/>
        <v>4</v>
      </c>
      <c r="J359" s="11" t="e">
        <f t="shared" si="26"/>
        <v>#DIV/0!</v>
      </c>
      <c r="K359" s="11" t="e">
        <f t="shared" si="27"/>
        <v>#DIV/0!</v>
      </c>
      <c r="L359" s="11">
        <f t="shared" si="28"/>
        <v>4</v>
      </c>
      <c r="M359" s="11" t="e">
        <f t="shared" si="29"/>
        <v>#DIV/0!</v>
      </c>
    </row>
    <row r="360" spans="1:13" s="2" customFormat="1" ht="15" hidden="1">
      <c r="A360" s="106"/>
      <c r="B360" s="92"/>
      <c r="C360" s="57" t="s">
        <v>17</v>
      </c>
      <c r="D360" s="26" t="s">
        <v>18</v>
      </c>
      <c r="E360" s="11"/>
      <c r="F360" s="1"/>
      <c r="G360" s="1"/>
      <c r="H360" s="11"/>
      <c r="I360" s="11">
        <f t="shared" si="25"/>
        <v>0</v>
      </c>
      <c r="J360" s="11" t="e">
        <f t="shared" si="26"/>
        <v>#DIV/0!</v>
      </c>
      <c r="K360" s="11" t="e">
        <f t="shared" si="27"/>
        <v>#DIV/0!</v>
      </c>
      <c r="L360" s="11">
        <f t="shared" si="28"/>
        <v>0</v>
      </c>
      <c r="M360" s="11" t="e">
        <f t="shared" si="29"/>
        <v>#DIV/0!</v>
      </c>
    </row>
    <row r="361" spans="1:13" s="2" customFormat="1" ht="15.75" customHeight="1" hidden="1">
      <c r="A361" s="106"/>
      <c r="B361" s="92"/>
      <c r="C361" s="57" t="s">
        <v>19</v>
      </c>
      <c r="D361" s="26" t="s">
        <v>20</v>
      </c>
      <c r="E361" s="11"/>
      <c r="F361" s="11"/>
      <c r="G361" s="11"/>
      <c r="H361" s="11"/>
      <c r="I361" s="11">
        <f t="shared" si="25"/>
        <v>0</v>
      </c>
      <c r="J361" s="11" t="e">
        <f t="shared" si="26"/>
        <v>#DIV/0!</v>
      </c>
      <c r="K361" s="11" t="e">
        <f t="shared" si="27"/>
        <v>#DIV/0!</v>
      </c>
      <c r="L361" s="11">
        <f t="shared" si="28"/>
        <v>0</v>
      </c>
      <c r="M361" s="11" t="e">
        <f t="shared" si="29"/>
        <v>#DIV/0!</v>
      </c>
    </row>
    <row r="362" spans="1:13" ht="15.75" customHeight="1" hidden="1">
      <c r="A362" s="106"/>
      <c r="B362" s="92"/>
      <c r="C362" s="57" t="s">
        <v>22</v>
      </c>
      <c r="D362" s="26" t="s">
        <v>75</v>
      </c>
      <c r="E362" s="16"/>
      <c r="F362" s="16"/>
      <c r="G362" s="16"/>
      <c r="H362" s="16"/>
      <c r="I362" s="16">
        <f t="shared" si="25"/>
        <v>0</v>
      </c>
      <c r="J362" s="16" t="e">
        <f t="shared" si="26"/>
        <v>#DIV/0!</v>
      </c>
      <c r="K362" s="16" t="e">
        <f t="shared" si="27"/>
        <v>#DIV/0!</v>
      </c>
      <c r="L362" s="16">
        <f t="shared" si="28"/>
        <v>0</v>
      </c>
      <c r="M362" s="16" t="e">
        <f t="shared" si="29"/>
        <v>#DIV/0!</v>
      </c>
    </row>
    <row r="363" spans="1:13" ht="15">
      <c r="A363" s="106"/>
      <c r="B363" s="92"/>
      <c r="C363" s="57" t="s">
        <v>24</v>
      </c>
      <c r="D363" s="26" t="s">
        <v>62</v>
      </c>
      <c r="E363" s="11">
        <v>9200</v>
      </c>
      <c r="F363" s="11">
        <v>129227.1</v>
      </c>
      <c r="G363" s="11">
        <v>10386.7</v>
      </c>
      <c r="H363" s="16">
        <v>10386.7</v>
      </c>
      <c r="I363" s="16">
        <f t="shared" si="25"/>
        <v>0</v>
      </c>
      <c r="J363" s="16">
        <f t="shared" si="26"/>
        <v>100</v>
      </c>
      <c r="K363" s="16">
        <f t="shared" si="27"/>
        <v>8.03755559012003</v>
      </c>
      <c r="L363" s="16">
        <f t="shared" si="28"/>
        <v>1186.7000000000007</v>
      </c>
      <c r="M363" s="16">
        <f t="shared" si="29"/>
        <v>112.89891304347827</v>
      </c>
    </row>
    <row r="364" spans="1:13" ht="15.75" customHeight="1" hidden="1">
      <c r="A364" s="106"/>
      <c r="B364" s="92"/>
      <c r="C364" s="57" t="s">
        <v>36</v>
      </c>
      <c r="D364" s="26" t="s">
        <v>37</v>
      </c>
      <c r="E364" s="16"/>
      <c r="F364" s="45"/>
      <c r="G364" s="45"/>
      <c r="H364" s="16"/>
      <c r="I364" s="16">
        <f t="shared" si="25"/>
        <v>0</v>
      </c>
      <c r="J364" s="16" t="e">
        <f t="shared" si="26"/>
        <v>#DIV/0!</v>
      </c>
      <c r="K364" s="16" t="e">
        <f t="shared" si="27"/>
        <v>#DIV/0!</v>
      </c>
      <c r="L364" s="16">
        <f t="shared" si="28"/>
        <v>0</v>
      </c>
      <c r="M364" s="16" t="e">
        <f t="shared" si="29"/>
        <v>#DIV/0!</v>
      </c>
    </row>
    <row r="365" spans="1:13" ht="15">
      <c r="A365" s="106"/>
      <c r="B365" s="92"/>
      <c r="C365" s="57" t="s">
        <v>26</v>
      </c>
      <c r="D365" s="26" t="s">
        <v>21</v>
      </c>
      <c r="E365" s="16">
        <v>-4794.1</v>
      </c>
      <c r="F365" s="16"/>
      <c r="G365" s="16"/>
      <c r="H365" s="16">
        <v>0</v>
      </c>
      <c r="I365" s="16">
        <f t="shared" si="25"/>
        <v>0</v>
      </c>
      <c r="J365" s="16"/>
      <c r="K365" s="16"/>
      <c r="L365" s="16">
        <f t="shared" si="28"/>
        <v>4794.1</v>
      </c>
      <c r="M365" s="16">
        <f t="shared" si="29"/>
        <v>0</v>
      </c>
    </row>
    <row r="366" spans="1:13" s="2" customFormat="1" ht="15">
      <c r="A366" s="106"/>
      <c r="B366" s="92"/>
      <c r="C366" s="61"/>
      <c r="D366" s="46" t="s">
        <v>27</v>
      </c>
      <c r="E366" s="3">
        <f>SUM(E357:E365)-E358</f>
        <v>4552.9</v>
      </c>
      <c r="F366" s="3">
        <f>SUM(F357:F365)-F358</f>
        <v>129227.1</v>
      </c>
      <c r="G366" s="3">
        <f>SUM(G357:G365)-G358</f>
        <v>10386.7</v>
      </c>
      <c r="H366" s="3">
        <f>SUM(H357:H365)-H358</f>
        <v>10632.800000000001</v>
      </c>
      <c r="I366" s="3">
        <f t="shared" si="25"/>
        <v>246.10000000000036</v>
      </c>
      <c r="J366" s="3">
        <f t="shared" si="26"/>
        <v>102.36937622151405</v>
      </c>
      <c r="K366" s="3">
        <f t="shared" si="27"/>
        <v>8.227995521063306</v>
      </c>
      <c r="L366" s="3">
        <f t="shared" si="28"/>
        <v>6079.9000000000015</v>
      </c>
      <c r="M366" s="3">
        <f t="shared" si="29"/>
        <v>233.53906301478182</v>
      </c>
    </row>
    <row r="367" spans="1:13" ht="15" hidden="1">
      <c r="A367" s="106"/>
      <c r="B367" s="92"/>
      <c r="C367" s="57" t="s">
        <v>13</v>
      </c>
      <c r="D367" s="26" t="s">
        <v>14</v>
      </c>
      <c r="E367" s="16">
        <f>E368</f>
        <v>0</v>
      </c>
      <c r="F367" s="16"/>
      <c r="G367" s="16"/>
      <c r="H367" s="16">
        <f>H368</f>
        <v>0</v>
      </c>
      <c r="I367" s="16">
        <f t="shared" si="25"/>
        <v>0</v>
      </c>
      <c r="J367" s="16" t="e">
        <f t="shared" si="26"/>
        <v>#DIV/0!</v>
      </c>
      <c r="K367" s="16" t="e">
        <f t="shared" si="27"/>
        <v>#DIV/0!</v>
      </c>
      <c r="L367" s="16">
        <f t="shared" si="28"/>
        <v>0</v>
      </c>
      <c r="M367" s="16" t="e">
        <f t="shared" si="29"/>
        <v>#DIV/0!</v>
      </c>
    </row>
    <row r="368" spans="1:13" ht="47.25" customHeight="1" hidden="1">
      <c r="A368" s="106"/>
      <c r="B368" s="92"/>
      <c r="C368" s="60" t="s">
        <v>15</v>
      </c>
      <c r="D368" s="26" t="s">
        <v>16</v>
      </c>
      <c r="E368" s="16"/>
      <c r="F368" s="16"/>
      <c r="G368" s="16"/>
      <c r="H368" s="16"/>
      <c r="I368" s="16">
        <f t="shared" si="25"/>
        <v>0</v>
      </c>
      <c r="J368" s="16" t="e">
        <f t="shared" si="26"/>
        <v>#DIV/0!</v>
      </c>
      <c r="K368" s="16" t="e">
        <f t="shared" si="27"/>
        <v>#DIV/0!</v>
      </c>
      <c r="L368" s="16">
        <f t="shared" si="28"/>
        <v>0</v>
      </c>
      <c r="M368" s="16" t="e">
        <f t="shared" si="29"/>
        <v>#DIV/0!</v>
      </c>
    </row>
    <row r="369" spans="1:13" ht="15" hidden="1">
      <c r="A369" s="106"/>
      <c r="B369" s="92"/>
      <c r="C369" s="57"/>
      <c r="D369" s="46" t="s">
        <v>28</v>
      </c>
      <c r="E369" s="3">
        <f>SUM(E367)</f>
        <v>0</v>
      </c>
      <c r="F369" s="3">
        <f>SUM(F367)</f>
        <v>0</v>
      </c>
      <c r="G369" s="3">
        <f>SUM(G367)</f>
        <v>0</v>
      </c>
      <c r="H369" s="3">
        <f>SUM(H367)</f>
        <v>0</v>
      </c>
      <c r="I369" s="3">
        <f t="shared" si="25"/>
        <v>0</v>
      </c>
      <c r="J369" s="3" t="e">
        <f t="shared" si="26"/>
        <v>#DIV/0!</v>
      </c>
      <c r="K369" s="3" t="e">
        <f t="shared" si="27"/>
        <v>#DIV/0!</v>
      </c>
      <c r="L369" s="3">
        <f t="shared" si="28"/>
        <v>0</v>
      </c>
      <c r="M369" s="3" t="e">
        <f t="shared" si="29"/>
        <v>#DIV/0!</v>
      </c>
    </row>
    <row r="370" spans="1:13" s="2" customFormat="1" ht="30.75">
      <c r="A370" s="106"/>
      <c r="B370" s="92"/>
      <c r="C370" s="61"/>
      <c r="D370" s="46" t="s">
        <v>29</v>
      </c>
      <c r="E370" s="3">
        <f>E371-E365</f>
        <v>9347</v>
      </c>
      <c r="F370" s="3">
        <f>F371-F365</f>
        <v>129227.1</v>
      </c>
      <c r="G370" s="3">
        <f>G371-G365</f>
        <v>10386.7</v>
      </c>
      <c r="H370" s="3">
        <f>H371-H365</f>
        <v>10632.800000000001</v>
      </c>
      <c r="I370" s="3">
        <f t="shared" si="25"/>
        <v>246.10000000000036</v>
      </c>
      <c r="J370" s="3">
        <f t="shared" si="26"/>
        <v>102.36937622151405</v>
      </c>
      <c r="K370" s="3">
        <f t="shared" si="27"/>
        <v>8.227995521063306</v>
      </c>
      <c r="L370" s="3">
        <f t="shared" si="28"/>
        <v>1285.800000000001</v>
      </c>
      <c r="M370" s="3">
        <f t="shared" si="29"/>
        <v>113.75628543917836</v>
      </c>
    </row>
    <row r="371" spans="1:13" s="2" customFormat="1" ht="15">
      <c r="A371" s="107"/>
      <c r="B371" s="93"/>
      <c r="C371" s="59"/>
      <c r="D371" s="46" t="s">
        <v>44</v>
      </c>
      <c r="E371" s="3">
        <f>E366+E369</f>
        <v>4552.9</v>
      </c>
      <c r="F371" s="3">
        <f>F366+F369</f>
        <v>129227.1</v>
      </c>
      <c r="G371" s="3">
        <f>G366+G369</f>
        <v>10386.7</v>
      </c>
      <c r="H371" s="3">
        <f>H366+H369</f>
        <v>10632.800000000001</v>
      </c>
      <c r="I371" s="3">
        <f t="shared" si="25"/>
        <v>246.10000000000036</v>
      </c>
      <c r="J371" s="3">
        <f t="shared" si="26"/>
        <v>102.36937622151405</v>
      </c>
      <c r="K371" s="3">
        <f t="shared" si="27"/>
        <v>8.227995521063306</v>
      </c>
      <c r="L371" s="3">
        <f t="shared" si="28"/>
        <v>6079.9000000000015</v>
      </c>
      <c r="M371" s="3">
        <f t="shared" si="29"/>
        <v>233.53906301478182</v>
      </c>
    </row>
    <row r="372" spans="1:13" s="2" customFormat="1" ht="31.5" customHeight="1">
      <c r="A372" s="91" t="s">
        <v>87</v>
      </c>
      <c r="B372" s="91" t="s">
        <v>238</v>
      </c>
      <c r="C372" s="57" t="s">
        <v>158</v>
      </c>
      <c r="D372" s="27" t="s">
        <v>159</v>
      </c>
      <c r="E372" s="16">
        <v>364.5</v>
      </c>
      <c r="F372" s="16">
        <v>200</v>
      </c>
      <c r="G372" s="16">
        <v>100</v>
      </c>
      <c r="H372" s="16">
        <v>167.5</v>
      </c>
      <c r="I372" s="16">
        <f t="shared" si="25"/>
        <v>67.5</v>
      </c>
      <c r="J372" s="16">
        <f t="shared" si="26"/>
        <v>167.5</v>
      </c>
      <c r="K372" s="16">
        <f t="shared" si="27"/>
        <v>83.75</v>
      </c>
      <c r="L372" s="16">
        <f t="shared" si="28"/>
        <v>-197</v>
      </c>
      <c r="M372" s="16">
        <f t="shared" si="29"/>
        <v>45.953360768175585</v>
      </c>
    </row>
    <row r="373" spans="1:13" s="2" customFormat="1" ht="31.5" customHeight="1">
      <c r="A373" s="92"/>
      <c r="B373" s="92"/>
      <c r="C373" s="57" t="s">
        <v>152</v>
      </c>
      <c r="D373" s="27" t="s">
        <v>153</v>
      </c>
      <c r="E373" s="16"/>
      <c r="F373" s="16"/>
      <c r="G373" s="16"/>
      <c r="H373" s="45">
        <v>222</v>
      </c>
      <c r="I373" s="45">
        <f t="shared" si="25"/>
        <v>222</v>
      </c>
      <c r="J373" s="45"/>
      <c r="K373" s="45"/>
      <c r="L373" s="45">
        <f t="shared" si="28"/>
        <v>222</v>
      </c>
      <c r="M373" s="45"/>
    </row>
    <row r="374" spans="1:13" s="2" customFormat="1" ht="78" hidden="1">
      <c r="A374" s="92"/>
      <c r="B374" s="92"/>
      <c r="C374" s="60" t="s">
        <v>150</v>
      </c>
      <c r="D374" s="27" t="s">
        <v>170</v>
      </c>
      <c r="E374" s="16"/>
      <c r="F374" s="3"/>
      <c r="G374" s="3"/>
      <c r="H374" s="16"/>
      <c r="I374" s="16">
        <f t="shared" si="25"/>
        <v>0</v>
      </c>
      <c r="J374" s="16" t="e">
        <f t="shared" si="26"/>
        <v>#DIV/0!</v>
      </c>
      <c r="K374" s="16" t="e">
        <f t="shared" si="27"/>
        <v>#DIV/0!</v>
      </c>
      <c r="L374" s="16">
        <f t="shared" si="28"/>
        <v>0</v>
      </c>
      <c r="M374" s="16" t="e">
        <f t="shared" si="29"/>
        <v>#DIV/0!</v>
      </c>
    </row>
    <row r="375" spans="1:13" ht="15" hidden="1">
      <c r="A375" s="92"/>
      <c r="B375" s="92"/>
      <c r="C375" s="57" t="s">
        <v>13</v>
      </c>
      <c r="D375" s="26" t="s">
        <v>14</v>
      </c>
      <c r="E375" s="11">
        <f>E376</f>
        <v>0</v>
      </c>
      <c r="F375" s="11">
        <f>F376</f>
        <v>0</v>
      </c>
      <c r="G375" s="11">
        <f>G376</f>
        <v>0</v>
      </c>
      <c r="H375" s="11">
        <f>H376</f>
        <v>0</v>
      </c>
      <c r="I375" s="11">
        <f t="shared" si="25"/>
        <v>0</v>
      </c>
      <c r="J375" s="11" t="e">
        <f t="shared" si="26"/>
        <v>#DIV/0!</v>
      </c>
      <c r="K375" s="11" t="e">
        <f t="shared" si="27"/>
        <v>#DIV/0!</v>
      </c>
      <c r="L375" s="11">
        <f t="shared" si="28"/>
        <v>0</v>
      </c>
      <c r="M375" s="11" t="e">
        <f t="shared" si="29"/>
        <v>#DIV/0!</v>
      </c>
    </row>
    <row r="376" spans="1:13" ht="47.25" customHeight="1" hidden="1">
      <c r="A376" s="92"/>
      <c r="B376" s="92"/>
      <c r="C376" s="60" t="s">
        <v>15</v>
      </c>
      <c r="D376" s="26" t="s">
        <v>16</v>
      </c>
      <c r="E376" s="11"/>
      <c r="F376" s="11"/>
      <c r="G376" s="11"/>
      <c r="H376" s="11"/>
      <c r="I376" s="11">
        <f t="shared" si="25"/>
        <v>0</v>
      </c>
      <c r="J376" s="11" t="e">
        <f t="shared" si="26"/>
        <v>#DIV/0!</v>
      </c>
      <c r="K376" s="11" t="e">
        <f t="shared" si="27"/>
        <v>#DIV/0!</v>
      </c>
      <c r="L376" s="11">
        <f t="shared" si="28"/>
        <v>0</v>
      </c>
      <c r="M376" s="11" t="e">
        <f t="shared" si="29"/>
        <v>#DIV/0!</v>
      </c>
    </row>
    <row r="377" spans="1:13" ht="15.75" customHeight="1" hidden="1">
      <c r="A377" s="92"/>
      <c r="B377" s="92"/>
      <c r="C377" s="57" t="s">
        <v>17</v>
      </c>
      <c r="D377" s="26" t="s">
        <v>18</v>
      </c>
      <c r="E377" s="11"/>
      <c r="F377" s="11"/>
      <c r="G377" s="11"/>
      <c r="H377" s="11"/>
      <c r="I377" s="11">
        <f t="shared" si="25"/>
        <v>0</v>
      </c>
      <c r="J377" s="11" t="e">
        <f t="shared" si="26"/>
        <v>#DIV/0!</v>
      </c>
      <c r="K377" s="11" t="e">
        <f t="shared" si="27"/>
        <v>#DIV/0!</v>
      </c>
      <c r="L377" s="11">
        <f t="shared" si="28"/>
        <v>0</v>
      </c>
      <c r="M377" s="11" t="e">
        <f t="shared" si="29"/>
        <v>#DIV/0!</v>
      </c>
    </row>
    <row r="378" spans="1:13" ht="15" hidden="1">
      <c r="A378" s="92"/>
      <c r="B378" s="92"/>
      <c r="C378" s="57" t="s">
        <v>19</v>
      </c>
      <c r="D378" s="26" t="s">
        <v>20</v>
      </c>
      <c r="E378" s="11"/>
      <c r="F378" s="11"/>
      <c r="G378" s="11"/>
      <c r="H378" s="11"/>
      <c r="I378" s="11">
        <f t="shared" si="25"/>
        <v>0</v>
      </c>
      <c r="J378" s="11" t="e">
        <f t="shared" si="26"/>
        <v>#DIV/0!</v>
      </c>
      <c r="K378" s="11" t="e">
        <f t="shared" si="27"/>
        <v>#DIV/0!</v>
      </c>
      <c r="L378" s="11">
        <f t="shared" si="28"/>
        <v>0</v>
      </c>
      <c r="M378" s="11" t="e">
        <f t="shared" si="29"/>
        <v>#DIV/0!</v>
      </c>
    </row>
    <row r="379" spans="1:13" ht="15">
      <c r="A379" s="92"/>
      <c r="B379" s="92"/>
      <c r="C379" s="57" t="s">
        <v>24</v>
      </c>
      <c r="D379" s="26" t="s">
        <v>62</v>
      </c>
      <c r="E379" s="11">
        <v>53.7</v>
      </c>
      <c r="F379" s="11">
        <v>382</v>
      </c>
      <c r="G379" s="11">
        <v>61.4</v>
      </c>
      <c r="H379" s="11">
        <v>61.4</v>
      </c>
      <c r="I379" s="11">
        <f t="shared" si="25"/>
        <v>0</v>
      </c>
      <c r="J379" s="11">
        <f t="shared" si="26"/>
        <v>100</v>
      </c>
      <c r="K379" s="11">
        <f t="shared" si="27"/>
        <v>16.073298429319372</v>
      </c>
      <c r="L379" s="11">
        <f t="shared" si="28"/>
        <v>7.699999999999996</v>
      </c>
      <c r="M379" s="11">
        <f t="shared" si="29"/>
        <v>114.3389199255121</v>
      </c>
    </row>
    <row r="380" spans="1:13" ht="15.75" customHeight="1" hidden="1">
      <c r="A380" s="92"/>
      <c r="B380" s="92"/>
      <c r="C380" s="57" t="s">
        <v>36</v>
      </c>
      <c r="D380" s="26" t="s">
        <v>37</v>
      </c>
      <c r="E380" s="11"/>
      <c r="F380" s="11"/>
      <c r="G380" s="11"/>
      <c r="H380" s="11"/>
      <c r="I380" s="11">
        <f t="shared" si="25"/>
        <v>0</v>
      </c>
      <c r="J380" s="11" t="e">
        <f t="shared" si="26"/>
        <v>#DIV/0!</v>
      </c>
      <c r="K380" s="11" t="e">
        <f t="shared" si="27"/>
        <v>#DIV/0!</v>
      </c>
      <c r="L380" s="11">
        <f t="shared" si="28"/>
        <v>0</v>
      </c>
      <c r="M380" s="11" t="e">
        <f t="shared" si="29"/>
        <v>#DIV/0!</v>
      </c>
    </row>
    <row r="381" spans="1:13" ht="15">
      <c r="A381" s="92"/>
      <c r="B381" s="92"/>
      <c r="C381" s="57" t="s">
        <v>26</v>
      </c>
      <c r="D381" s="26" t="s">
        <v>21</v>
      </c>
      <c r="E381" s="11">
        <v>-188.8</v>
      </c>
      <c r="F381" s="11"/>
      <c r="G381" s="11"/>
      <c r="H381" s="11">
        <v>-905.9</v>
      </c>
      <c r="I381" s="11">
        <f t="shared" si="25"/>
        <v>-905.9</v>
      </c>
      <c r="J381" s="11"/>
      <c r="K381" s="11"/>
      <c r="L381" s="11">
        <f t="shared" si="28"/>
        <v>-717.0999999999999</v>
      </c>
      <c r="M381" s="11">
        <f t="shared" si="29"/>
        <v>479.8199152542373</v>
      </c>
    </row>
    <row r="382" spans="1:13" s="2" customFormat="1" ht="15">
      <c r="A382" s="92"/>
      <c r="B382" s="92"/>
      <c r="C382" s="61"/>
      <c r="D382" s="46" t="s">
        <v>27</v>
      </c>
      <c r="E382" s="3">
        <f>SUM(E372:E375,E377:E381)</f>
        <v>229.39999999999998</v>
      </c>
      <c r="F382" s="3">
        <f>SUM(F372:F375,F377:F381)</f>
        <v>582</v>
      </c>
      <c r="G382" s="3">
        <f>SUM(G372:G375,G377:G381)</f>
        <v>161.4</v>
      </c>
      <c r="H382" s="3">
        <f>SUM(H372:H375,H377:H381)</f>
        <v>-455</v>
      </c>
      <c r="I382" s="3">
        <f t="shared" si="25"/>
        <v>-616.4</v>
      </c>
      <c r="J382" s="3">
        <f t="shared" si="26"/>
        <v>-281.908302354399</v>
      </c>
      <c r="K382" s="3">
        <f t="shared" si="27"/>
        <v>-78.1786941580756</v>
      </c>
      <c r="L382" s="3">
        <f t="shared" si="28"/>
        <v>-684.4</v>
      </c>
      <c r="M382" s="3">
        <f t="shared" si="29"/>
        <v>-198.3435047951177</v>
      </c>
    </row>
    <row r="383" spans="1:13" ht="15">
      <c r="A383" s="92"/>
      <c r="B383" s="92"/>
      <c r="C383" s="57" t="s">
        <v>88</v>
      </c>
      <c r="D383" s="26" t="s">
        <v>89</v>
      </c>
      <c r="E383" s="11">
        <v>89789.9</v>
      </c>
      <c r="F383" s="11">
        <v>176760.3</v>
      </c>
      <c r="G383" s="11">
        <v>81313.8</v>
      </c>
      <c r="H383" s="11">
        <v>97701.3</v>
      </c>
      <c r="I383" s="11">
        <f t="shared" si="25"/>
        <v>16387.5</v>
      </c>
      <c r="J383" s="11">
        <f t="shared" si="26"/>
        <v>120.15340569497428</v>
      </c>
      <c r="K383" s="11">
        <f t="shared" si="27"/>
        <v>55.27332777778721</v>
      </c>
      <c r="L383" s="11">
        <f t="shared" si="28"/>
        <v>7911.400000000009</v>
      </c>
      <c r="M383" s="11">
        <f t="shared" si="29"/>
        <v>108.81101326541183</v>
      </c>
    </row>
    <row r="384" spans="1:13" ht="15">
      <c r="A384" s="92"/>
      <c r="B384" s="92"/>
      <c r="C384" s="57" t="s">
        <v>13</v>
      </c>
      <c r="D384" s="26" t="s">
        <v>14</v>
      </c>
      <c r="E384" s="11">
        <f>SUM(E385:E389)</f>
        <v>8663.300000000001</v>
      </c>
      <c r="F384" s="11">
        <f>SUM(F385:F389)</f>
        <v>12797.6</v>
      </c>
      <c r="G384" s="11">
        <f>SUM(G385:G389)</f>
        <v>5480.6</v>
      </c>
      <c r="H384" s="11">
        <f>SUM(H385:H389)</f>
        <v>7249.799999999999</v>
      </c>
      <c r="I384" s="11">
        <f t="shared" si="25"/>
        <v>1769.199999999999</v>
      </c>
      <c r="J384" s="11">
        <f t="shared" si="26"/>
        <v>132.28113710177715</v>
      </c>
      <c r="K384" s="11">
        <f t="shared" si="27"/>
        <v>56.64968431580921</v>
      </c>
      <c r="L384" s="11">
        <f t="shared" si="28"/>
        <v>-1413.5000000000018</v>
      </c>
      <c r="M384" s="11">
        <f t="shared" si="29"/>
        <v>83.68404649498457</v>
      </c>
    </row>
    <row r="385" spans="1:13" s="2" customFormat="1" ht="63" customHeight="1" hidden="1">
      <c r="A385" s="92"/>
      <c r="B385" s="92"/>
      <c r="C385" s="60" t="s">
        <v>90</v>
      </c>
      <c r="D385" s="26" t="s">
        <v>91</v>
      </c>
      <c r="E385" s="11">
        <v>109.7</v>
      </c>
      <c r="F385" s="11">
        <v>300</v>
      </c>
      <c r="G385" s="11">
        <v>140</v>
      </c>
      <c r="H385" s="11">
        <v>80.8</v>
      </c>
      <c r="I385" s="11">
        <f t="shared" si="25"/>
        <v>-59.2</v>
      </c>
      <c r="J385" s="11">
        <f t="shared" si="26"/>
        <v>57.71428571428571</v>
      </c>
      <c r="K385" s="11">
        <f t="shared" si="27"/>
        <v>26.93333333333333</v>
      </c>
      <c r="L385" s="11">
        <f t="shared" si="28"/>
        <v>-28.900000000000006</v>
      </c>
      <c r="M385" s="11">
        <f t="shared" si="29"/>
        <v>73.65542388331814</v>
      </c>
    </row>
    <row r="386" spans="1:13" s="2" customFormat="1" ht="63" customHeight="1" hidden="1">
      <c r="A386" s="92"/>
      <c r="B386" s="92"/>
      <c r="C386" s="60" t="s">
        <v>184</v>
      </c>
      <c r="D386" s="26" t="s">
        <v>185</v>
      </c>
      <c r="E386" s="11">
        <v>1284.8</v>
      </c>
      <c r="F386" s="11">
        <v>3330</v>
      </c>
      <c r="G386" s="11">
        <v>1316</v>
      </c>
      <c r="H386" s="11">
        <v>1522.8</v>
      </c>
      <c r="I386" s="11">
        <f t="shared" si="25"/>
        <v>206.79999999999995</v>
      </c>
      <c r="J386" s="11">
        <f t="shared" si="26"/>
        <v>115.71428571428571</v>
      </c>
      <c r="K386" s="11">
        <f t="shared" si="27"/>
        <v>45.729729729729726</v>
      </c>
      <c r="L386" s="11">
        <f t="shared" si="28"/>
        <v>238</v>
      </c>
      <c r="M386" s="11">
        <f t="shared" si="29"/>
        <v>118.52428393524283</v>
      </c>
    </row>
    <row r="387" spans="1:13" s="2" customFormat="1" ht="47.25" customHeight="1" hidden="1">
      <c r="A387" s="92"/>
      <c r="B387" s="92"/>
      <c r="C387" s="60" t="s">
        <v>92</v>
      </c>
      <c r="D387" s="26" t="s">
        <v>93</v>
      </c>
      <c r="E387" s="11">
        <v>316.7</v>
      </c>
      <c r="F387" s="11">
        <v>705.4</v>
      </c>
      <c r="G387" s="11">
        <v>340</v>
      </c>
      <c r="H387" s="11">
        <v>231.5</v>
      </c>
      <c r="I387" s="11">
        <f t="shared" si="25"/>
        <v>-108.5</v>
      </c>
      <c r="J387" s="11">
        <f t="shared" si="26"/>
        <v>68.08823529411765</v>
      </c>
      <c r="K387" s="11">
        <f t="shared" si="27"/>
        <v>32.81825914374823</v>
      </c>
      <c r="L387" s="11">
        <f t="shared" si="28"/>
        <v>-85.19999999999999</v>
      </c>
      <c r="M387" s="11">
        <f t="shared" si="29"/>
        <v>73.09756867698137</v>
      </c>
    </row>
    <row r="388" spans="1:13" s="2" customFormat="1" ht="78.75" customHeight="1" hidden="1">
      <c r="A388" s="92"/>
      <c r="B388" s="92"/>
      <c r="C388" s="60" t="s">
        <v>147</v>
      </c>
      <c r="D388" s="26" t="s">
        <v>148</v>
      </c>
      <c r="E388" s="11"/>
      <c r="F388" s="11"/>
      <c r="G388" s="11"/>
      <c r="H388" s="11"/>
      <c r="I388" s="11">
        <f t="shared" si="25"/>
        <v>0</v>
      </c>
      <c r="J388" s="11" t="e">
        <f t="shared" si="26"/>
        <v>#DIV/0!</v>
      </c>
      <c r="K388" s="11" t="e">
        <f t="shared" si="27"/>
        <v>#DIV/0!</v>
      </c>
      <c r="L388" s="11">
        <f t="shared" si="28"/>
        <v>0</v>
      </c>
      <c r="M388" s="11" t="e">
        <f t="shared" si="29"/>
        <v>#DIV/0!</v>
      </c>
    </row>
    <row r="389" spans="1:13" s="2" customFormat="1" ht="47.25" customHeight="1" hidden="1">
      <c r="A389" s="92"/>
      <c r="B389" s="92"/>
      <c r="C389" s="60" t="s">
        <v>15</v>
      </c>
      <c r="D389" s="26" t="s">
        <v>16</v>
      </c>
      <c r="E389" s="11">
        <v>6952.1</v>
      </c>
      <c r="F389" s="11">
        <v>8462.2</v>
      </c>
      <c r="G389" s="11">
        <v>3684.6</v>
      </c>
      <c r="H389" s="11">
        <v>5414.7</v>
      </c>
      <c r="I389" s="11">
        <f t="shared" si="25"/>
        <v>1730.1</v>
      </c>
      <c r="J389" s="11">
        <f t="shared" si="26"/>
        <v>146.95489333984693</v>
      </c>
      <c r="K389" s="11">
        <f t="shared" si="27"/>
        <v>63.98690647822078</v>
      </c>
      <c r="L389" s="11">
        <f t="shared" si="28"/>
        <v>-1537.4000000000005</v>
      </c>
      <c r="M389" s="11">
        <f t="shared" si="29"/>
        <v>77.88581867349433</v>
      </c>
    </row>
    <row r="390" spans="1:13" s="2" customFormat="1" ht="15">
      <c r="A390" s="92"/>
      <c r="B390" s="92"/>
      <c r="C390" s="61"/>
      <c r="D390" s="46" t="s">
        <v>28</v>
      </c>
      <c r="E390" s="3">
        <f>SUM(E383:E384)</f>
        <v>98453.2</v>
      </c>
      <c r="F390" s="3">
        <f>SUM(F383:F384)</f>
        <v>189557.9</v>
      </c>
      <c r="G390" s="3">
        <f>SUM(G383:G384)</f>
        <v>86794.40000000001</v>
      </c>
      <c r="H390" s="3">
        <f>SUM(H383:H384)</f>
        <v>104951.1</v>
      </c>
      <c r="I390" s="3">
        <f t="shared" si="25"/>
        <v>18156.699999999997</v>
      </c>
      <c r="J390" s="3">
        <f t="shared" si="26"/>
        <v>120.91920676910031</v>
      </c>
      <c r="K390" s="3">
        <f t="shared" si="27"/>
        <v>55.36624957334936</v>
      </c>
      <c r="L390" s="3">
        <f t="shared" si="28"/>
        <v>6497.900000000009</v>
      </c>
      <c r="M390" s="3">
        <f t="shared" si="29"/>
        <v>106.59998862403661</v>
      </c>
    </row>
    <row r="391" spans="1:13" s="2" customFormat="1" ht="15">
      <c r="A391" s="93"/>
      <c r="B391" s="93"/>
      <c r="C391" s="61"/>
      <c r="D391" s="46" t="s">
        <v>44</v>
      </c>
      <c r="E391" s="3">
        <f>E382+E390</f>
        <v>98682.59999999999</v>
      </c>
      <c r="F391" s="3">
        <f>F382+F390</f>
        <v>190139.9</v>
      </c>
      <c r="G391" s="3">
        <f>G382+G390</f>
        <v>86955.8</v>
      </c>
      <c r="H391" s="3">
        <f>H382+H390</f>
        <v>104496.1</v>
      </c>
      <c r="I391" s="3">
        <f aca="true" t="shared" si="30" ref="I391:I454">H391-G391</f>
        <v>17540.300000000003</v>
      </c>
      <c r="J391" s="3">
        <f>H391/G391*100</f>
        <v>120.17151242355312</v>
      </c>
      <c r="K391" s="3">
        <f>H391/F391*100</f>
        <v>54.95748130718488</v>
      </c>
      <c r="L391" s="3">
        <f aca="true" t="shared" si="31" ref="L391:L454">H391-E391</f>
        <v>5813.500000000015</v>
      </c>
      <c r="M391" s="3">
        <f aca="true" t="shared" si="32" ref="M391:M454">H391/E391*100</f>
        <v>105.89110947624</v>
      </c>
    </row>
    <row r="392" spans="1:13" s="2" customFormat="1" ht="15.75" customHeight="1">
      <c r="A392" s="91" t="s">
        <v>101</v>
      </c>
      <c r="B392" s="91" t="s">
        <v>239</v>
      </c>
      <c r="C392" s="57" t="s">
        <v>6</v>
      </c>
      <c r="D392" s="26" t="s">
        <v>96</v>
      </c>
      <c r="E392" s="16">
        <v>735.5</v>
      </c>
      <c r="F392" s="3"/>
      <c r="G392" s="3"/>
      <c r="H392" s="16">
        <v>821.2</v>
      </c>
      <c r="I392" s="16">
        <f t="shared" si="30"/>
        <v>821.2</v>
      </c>
      <c r="J392" s="16"/>
      <c r="K392" s="16"/>
      <c r="L392" s="16">
        <f t="shared" si="31"/>
        <v>85.70000000000005</v>
      </c>
      <c r="M392" s="16">
        <f t="shared" si="32"/>
        <v>111.65193745751189</v>
      </c>
    </row>
    <row r="393" spans="1:13" ht="46.5">
      <c r="A393" s="92"/>
      <c r="B393" s="92"/>
      <c r="C393" s="57" t="s">
        <v>164</v>
      </c>
      <c r="D393" s="27" t="s">
        <v>165</v>
      </c>
      <c r="E393" s="11">
        <v>1237.5</v>
      </c>
      <c r="F393" s="11"/>
      <c r="G393" s="11"/>
      <c r="H393" s="11">
        <v>2417.7</v>
      </c>
      <c r="I393" s="11">
        <f t="shared" si="30"/>
        <v>2417.7</v>
      </c>
      <c r="J393" s="11"/>
      <c r="K393" s="11"/>
      <c r="L393" s="11">
        <f t="shared" si="31"/>
        <v>1180.1999999999998</v>
      </c>
      <c r="M393" s="11">
        <f t="shared" si="32"/>
        <v>195.36969696969695</v>
      </c>
    </row>
    <row r="394" spans="1:13" ht="30.75">
      <c r="A394" s="92"/>
      <c r="B394" s="92"/>
      <c r="C394" s="57" t="s">
        <v>152</v>
      </c>
      <c r="D394" s="27" t="s">
        <v>153</v>
      </c>
      <c r="E394" s="11"/>
      <c r="F394" s="11"/>
      <c r="G394" s="11"/>
      <c r="H394" s="11">
        <v>138.4</v>
      </c>
      <c r="I394" s="11">
        <f t="shared" si="30"/>
        <v>138.4</v>
      </c>
      <c r="J394" s="11"/>
      <c r="K394" s="11"/>
      <c r="L394" s="11">
        <f t="shared" si="31"/>
        <v>138.4</v>
      </c>
      <c r="M394" s="11"/>
    </row>
    <row r="395" spans="1:13" ht="80.25" customHeight="1" hidden="1">
      <c r="A395" s="92"/>
      <c r="B395" s="92"/>
      <c r="C395" s="60" t="s">
        <v>150</v>
      </c>
      <c r="D395" s="27" t="s">
        <v>170</v>
      </c>
      <c r="E395" s="11"/>
      <c r="F395" s="11"/>
      <c r="G395" s="11"/>
      <c r="H395" s="11"/>
      <c r="I395" s="11">
        <f t="shared" si="30"/>
        <v>0</v>
      </c>
      <c r="J395" s="11"/>
      <c r="K395" s="11"/>
      <c r="L395" s="11">
        <f t="shared" si="31"/>
        <v>0</v>
      </c>
      <c r="M395" s="11" t="e">
        <f t="shared" si="32"/>
        <v>#DIV/0!</v>
      </c>
    </row>
    <row r="396" spans="1:13" ht="15">
      <c r="A396" s="92"/>
      <c r="B396" s="92"/>
      <c r="C396" s="57" t="s">
        <v>13</v>
      </c>
      <c r="D396" s="26" t="s">
        <v>14</v>
      </c>
      <c r="E396" s="11">
        <f>E398+E397</f>
        <v>243.2</v>
      </c>
      <c r="F396" s="11">
        <f>F398+F397</f>
        <v>0</v>
      </c>
      <c r="G396" s="11">
        <f>G398+G397</f>
        <v>0</v>
      </c>
      <c r="H396" s="11">
        <f>H398+H397</f>
        <v>424.3</v>
      </c>
      <c r="I396" s="11">
        <f t="shared" si="30"/>
        <v>424.3</v>
      </c>
      <c r="J396" s="11"/>
      <c r="K396" s="11"/>
      <c r="L396" s="11">
        <f t="shared" si="31"/>
        <v>181.10000000000002</v>
      </c>
      <c r="M396" s="11">
        <f t="shared" si="32"/>
        <v>174.4654605263158</v>
      </c>
    </row>
    <row r="397" spans="1:13" ht="63" customHeight="1" hidden="1">
      <c r="A397" s="92"/>
      <c r="B397" s="92"/>
      <c r="C397" s="57" t="s">
        <v>42</v>
      </c>
      <c r="D397" s="28" t="s">
        <v>43</v>
      </c>
      <c r="E397" s="11"/>
      <c r="F397" s="11"/>
      <c r="G397" s="11"/>
      <c r="H397" s="11">
        <v>79.3</v>
      </c>
      <c r="I397" s="11">
        <f t="shared" si="30"/>
        <v>79.3</v>
      </c>
      <c r="J397" s="11"/>
      <c r="K397" s="11"/>
      <c r="L397" s="11">
        <f t="shared" si="31"/>
        <v>79.3</v>
      </c>
      <c r="M397" s="11" t="e">
        <f t="shared" si="32"/>
        <v>#DIV/0!</v>
      </c>
    </row>
    <row r="398" spans="1:13" ht="47.25" customHeight="1" hidden="1">
      <c r="A398" s="92"/>
      <c r="B398" s="92"/>
      <c r="C398" s="60" t="s">
        <v>15</v>
      </c>
      <c r="D398" s="26" t="s">
        <v>16</v>
      </c>
      <c r="E398" s="11">
        <v>243.2</v>
      </c>
      <c r="F398" s="11"/>
      <c r="G398" s="11"/>
      <c r="H398" s="11">
        <v>345</v>
      </c>
      <c r="I398" s="11">
        <f t="shared" si="30"/>
        <v>345</v>
      </c>
      <c r="J398" s="11"/>
      <c r="K398" s="11"/>
      <c r="L398" s="11">
        <f t="shared" si="31"/>
        <v>101.80000000000001</v>
      </c>
      <c r="M398" s="11">
        <f t="shared" si="32"/>
        <v>141.85855263157896</v>
      </c>
    </row>
    <row r="399" spans="1:13" ht="15">
      <c r="A399" s="92"/>
      <c r="B399" s="92"/>
      <c r="C399" s="57" t="s">
        <v>17</v>
      </c>
      <c r="D399" s="26" t="s">
        <v>18</v>
      </c>
      <c r="E399" s="11"/>
      <c r="F399" s="11"/>
      <c r="G399" s="11"/>
      <c r="H399" s="11">
        <v>-18.7</v>
      </c>
      <c r="I399" s="11">
        <f t="shared" si="30"/>
        <v>-18.7</v>
      </c>
      <c r="J399" s="11"/>
      <c r="K399" s="11"/>
      <c r="L399" s="11">
        <f t="shared" si="31"/>
        <v>-18.7</v>
      </c>
      <c r="M399" s="11"/>
    </row>
    <row r="400" spans="1:13" ht="15">
      <c r="A400" s="92"/>
      <c r="B400" s="92"/>
      <c r="C400" s="57" t="s">
        <v>24</v>
      </c>
      <c r="D400" s="26" t="s">
        <v>25</v>
      </c>
      <c r="E400" s="11">
        <v>897.1</v>
      </c>
      <c r="F400" s="11">
        <v>615.9</v>
      </c>
      <c r="G400" s="11">
        <v>0</v>
      </c>
      <c r="H400" s="11">
        <v>0</v>
      </c>
      <c r="I400" s="11">
        <f t="shared" si="30"/>
        <v>0</v>
      </c>
      <c r="J400" s="11"/>
      <c r="K400" s="11">
        <f aca="true" t="shared" si="33" ref="K400:K405">H400/F400*100</f>
        <v>0</v>
      </c>
      <c r="L400" s="11">
        <f t="shared" si="31"/>
        <v>-897.1</v>
      </c>
      <c r="M400" s="11">
        <f t="shared" si="32"/>
        <v>0</v>
      </c>
    </row>
    <row r="401" spans="1:13" ht="15.75" customHeight="1" hidden="1">
      <c r="A401" s="92"/>
      <c r="B401" s="92"/>
      <c r="C401" s="57" t="s">
        <v>36</v>
      </c>
      <c r="D401" s="26" t="s">
        <v>37</v>
      </c>
      <c r="E401" s="11"/>
      <c r="F401" s="11"/>
      <c r="G401" s="11"/>
      <c r="H401" s="11"/>
      <c r="I401" s="11">
        <f t="shared" si="30"/>
        <v>0</v>
      </c>
      <c r="J401" s="11" t="e">
        <f>H401/G401*100</f>
        <v>#DIV/0!</v>
      </c>
      <c r="K401" s="11" t="e">
        <f t="shared" si="33"/>
        <v>#DIV/0!</v>
      </c>
      <c r="L401" s="11">
        <f t="shared" si="31"/>
        <v>0</v>
      </c>
      <c r="M401" s="11" t="e">
        <f t="shared" si="32"/>
        <v>#DIV/0!</v>
      </c>
    </row>
    <row r="402" spans="1:13" ht="15.75" customHeight="1">
      <c r="A402" s="92"/>
      <c r="B402" s="92"/>
      <c r="C402" s="57" t="s">
        <v>144</v>
      </c>
      <c r="D402" s="26" t="s">
        <v>145</v>
      </c>
      <c r="E402" s="11"/>
      <c r="F402" s="11">
        <v>59.6</v>
      </c>
      <c r="G402" s="11">
        <v>59.6</v>
      </c>
      <c r="H402" s="11">
        <v>59.6</v>
      </c>
      <c r="I402" s="11">
        <f t="shared" si="30"/>
        <v>0</v>
      </c>
      <c r="J402" s="11">
        <f>H402/G402*100</f>
        <v>100</v>
      </c>
      <c r="K402" s="11">
        <f t="shared" si="33"/>
        <v>100</v>
      </c>
      <c r="L402" s="11">
        <f t="shared" si="31"/>
        <v>59.6</v>
      </c>
      <c r="M402" s="11"/>
    </row>
    <row r="403" spans="1:13" ht="15" hidden="1">
      <c r="A403" s="92"/>
      <c r="B403" s="92"/>
      <c r="C403" s="57" t="s">
        <v>26</v>
      </c>
      <c r="D403" s="26" t="s">
        <v>21</v>
      </c>
      <c r="E403" s="11"/>
      <c r="F403" s="11"/>
      <c r="G403" s="11"/>
      <c r="H403" s="11"/>
      <c r="I403" s="11">
        <f t="shared" si="30"/>
        <v>0</v>
      </c>
      <c r="J403" s="11" t="e">
        <f>H403/G403*100</f>
        <v>#DIV/0!</v>
      </c>
      <c r="K403" s="11" t="e">
        <f t="shared" si="33"/>
        <v>#DIV/0!</v>
      </c>
      <c r="L403" s="11">
        <f t="shared" si="31"/>
        <v>0</v>
      </c>
      <c r="M403" s="11" t="e">
        <f t="shared" si="32"/>
        <v>#DIV/0!</v>
      </c>
    </row>
    <row r="404" spans="1:13" s="2" customFormat="1" ht="30.75" hidden="1">
      <c r="A404" s="92"/>
      <c r="B404" s="92"/>
      <c r="C404" s="61"/>
      <c r="D404" s="46" t="s">
        <v>29</v>
      </c>
      <c r="E404" s="1">
        <f>E405-E403</f>
        <v>3113.2999999999997</v>
      </c>
      <c r="F404" s="1">
        <f>F405-F403</f>
        <v>675.5</v>
      </c>
      <c r="G404" s="1">
        <f>G405-G403</f>
        <v>59.6</v>
      </c>
      <c r="H404" s="1">
        <f>H405-H403</f>
        <v>3842.5</v>
      </c>
      <c r="I404" s="1">
        <f t="shared" si="30"/>
        <v>3782.9</v>
      </c>
      <c r="J404" s="1">
        <f>H404/G404*100</f>
        <v>6447.1476510067105</v>
      </c>
      <c r="K404" s="1">
        <f t="shared" si="33"/>
        <v>568.8378978534419</v>
      </c>
      <c r="L404" s="1">
        <f t="shared" si="31"/>
        <v>729.2000000000003</v>
      </c>
      <c r="M404" s="1">
        <f t="shared" si="32"/>
        <v>123.42209231362222</v>
      </c>
    </row>
    <row r="405" spans="1:13" s="2" customFormat="1" ht="15">
      <c r="A405" s="93"/>
      <c r="B405" s="93"/>
      <c r="C405" s="61"/>
      <c r="D405" s="46" t="s">
        <v>44</v>
      </c>
      <c r="E405" s="3">
        <f>SUM(E392:E396,E399:E403)</f>
        <v>3113.2999999999997</v>
      </c>
      <c r="F405" s="3">
        <f>SUM(F392:F396,F399:F403)</f>
        <v>675.5</v>
      </c>
      <c r="G405" s="3">
        <f>SUM(G392:G396,G399:G403)</f>
        <v>59.6</v>
      </c>
      <c r="H405" s="3">
        <f>SUM(H392:H396,H399:H403)</f>
        <v>3842.5</v>
      </c>
      <c r="I405" s="3">
        <f t="shared" si="30"/>
        <v>3782.9</v>
      </c>
      <c r="J405" s="3">
        <f>H405/G405*100</f>
        <v>6447.1476510067105</v>
      </c>
      <c r="K405" s="3">
        <f t="shared" si="33"/>
        <v>568.8378978534419</v>
      </c>
      <c r="L405" s="3">
        <f t="shared" si="31"/>
        <v>729.2000000000003</v>
      </c>
      <c r="M405" s="3">
        <f t="shared" si="32"/>
        <v>123.42209231362222</v>
      </c>
    </row>
    <row r="406" spans="1:13" s="2" customFormat="1" ht="15.75" customHeight="1">
      <c r="A406" s="91" t="s">
        <v>102</v>
      </c>
      <c r="B406" s="91" t="s">
        <v>240</v>
      </c>
      <c r="C406" s="57" t="s">
        <v>6</v>
      </c>
      <c r="D406" s="26" t="s">
        <v>96</v>
      </c>
      <c r="E406" s="16">
        <v>404.5</v>
      </c>
      <c r="F406" s="3"/>
      <c r="G406" s="3"/>
      <c r="H406" s="16">
        <v>303.4</v>
      </c>
      <c r="I406" s="16">
        <f t="shared" si="30"/>
        <v>303.4</v>
      </c>
      <c r="J406" s="16"/>
      <c r="K406" s="16"/>
      <c r="L406" s="16">
        <f t="shared" si="31"/>
        <v>-101.10000000000002</v>
      </c>
      <c r="M406" s="16">
        <f t="shared" si="32"/>
        <v>75.00618046971569</v>
      </c>
    </row>
    <row r="407" spans="1:13" s="2" customFormat="1" ht="30.75">
      <c r="A407" s="92"/>
      <c r="B407" s="92"/>
      <c r="C407" s="57" t="s">
        <v>152</v>
      </c>
      <c r="D407" s="27" t="s">
        <v>153</v>
      </c>
      <c r="E407" s="16">
        <v>99.5</v>
      </c>
      <c r="F407" s="16"/>
      <c r="G407" s="16"/>
      <c r="H407" s="16">
        <v>528.3</v>
      </c>
      <c r="I407" s="16">
        <f t="shared" si="30"/>
        <v>528.3</v>
      </c>
      <c r="J407" s="16"/>
      <c r="K407" s="16"/>
      <c r="L407" s="16">
        <f t="shared" si="31"/>
        <v>428.79999999999995</v>
      </c>
      <c r="M407" s="16">
        <f t="shared" si="32"/>
        <v>530.9547738693467</v>
      </c>
    </row>
    <row r="408" spans="1:13" s="2" customFormat="1" ht="81.75" customHeight="1">
      <c r="A408" s="92"/>
      <c r="B408" s="92"/>
      <c r="C408" s="60" t="s">
        <v>150</v>
      </c>
      <c r="D408" s="27" t="s">
        <v>170</v>
      </c>
      <c r="E408" s="16"/>
      <c r="F408" s="3"/>
      <c r="G408" s="3"/>
      <c r="H408" s="16">
        <v>4.4</v>
      </c>
      <c r="I408" s="16">
        <f t="shared" si="30"/>
        <v>4.4</v>
      </c>
      <c r="J408" s="16"/>
      <c r="K408" s="16"/>
      <c r="L408" s="16">
        <f t="shared" si="31"/>
        <v>4.4</v>
      </c>
      <c r="M408" s="16"/>
    </row>
    <row r="409" spans="1:13" s="2" customFormat="1" ht="15.75" customHeight="1">
      <c r="A409" s="92"/>
      <c r="B409" s="92"/>
      <c r="C409" s="57" t="s">
        <v>13</v>
      </c>
      <c r="D409" s="26" t="s">
        <v>14</v>
      </c>
      <c r="E409" s="16">
        <f>E410</f>
        <v>0</v>
      </c>
      <c r="F409" s="16">
        <f>F410</f>
        <v>0</v>
      </c>
      <c r="G409" s="16">
        <f>G410</f>
        <v>0</v>
      </c>
      <c r="H409" s="16">
        <f>H410</f>
        <v>449.6</v>
      </c>
      <c r="I409" s="16">
        <f t="shared" si="30"/>
        <v>449.6</v>
      </c>
      <c r="J409" s="16"/>
      <c r="K409" s="16"/>
      <c r="L409" s="16">
        <f t="shared" si="31"/>
        <v>449.6</v>
      </c>
      <c r="M409" s="16"/>
    </row>
    <row r="410" spans="1:13" s="2" customFormat="1" ht="47.25" customHeight="1" hidden="1">
      <c r="A410" s="92"/>
      <c r="B410" s="92"/>
      <c r="C410" s="60" t="s">
        <v>15</v>
      </c>
      <c r="D410" s="26" t="s">
        <v>16</v>
      </c>
      <c r="E410" s="11"/>
      <c r="F410" s="11"/>
      <c r="G410" s="11"/>
      <c r="H410" s="11">
        <v>449.6</v>
      </c>
      <c r="I410" s="11">
        <f t="shared" si="30"/>
        <v>449.6</v>
      </c>
      <c r="J410" s="11"/>
      <c r="K410" s="11"/>
      <c r="L410" s="11">
        <f t="shared" si="31"/>
        <v>449.6</v>
      </c>
      <c r="M410" s="11" t="e">
        <f t="shared" si="32"/>
        <v>#DIV/0!</v>
      </c>
    </row>
    <row r="411" spans="1:13" s="2" customFormat="1" ht="15">
      <c r="A411" s="92"/>
      <c r="B411" s="92"/>
      <c r="C411" s="57" t="s">
        <v>17</v>
      </c>
      <c r="D411" s="26" t="s">
        <v>18</v>
      </c>
      <c r="E411" s="16">
        <v>2</v>
      </c>
      <c r="F411" s="3"/>
      <c r="G411" s="3"/>
      <c r="H411" s="16">
        <v>0</v>
      </c>
      <c r="I411" s="16">
        <f t="shared" si="30"/>
        <v>0</v>
      </c>
      <c r="J411" s="16"/>
      <c r="K411" s="16"/>
      <c r="L411" s="16">
        <f t="shared" si="31"/>
        <v>-2</v>
      </c>
      <c r="M411" s="16">
        <f t="shared" si="32"/>
        <v>0</v>
      </c>
    </row>
    <row r="412" spans="1:13" s="2" customFormat="1" ht="15.75" customHeight="1" hidden="1">
      <c r="A412" s="92"/>
      <c r="B412" s="92"/>
      <c r="C412" s="57" t="s">
        <v>19</v>
      </c>
      <c r="D412" s="26" t="s">
        <v>20</v>
      </c>
      <c r="E412" s="16"/>
      <c r="F412" s="3"/>
      <c r="G412" s="3"/>
      <c r="H412" s="16"/>
      <c r="I412" s="16">
        <f t="shared" si="30"/>
        <v>0</v>
      </c>
      <c r="J412" s="16" t="e">
        <f>H412/G412*100</f>
        <v>#DIV/0!</v>
      </c>
      <c r="K412" s="16" t="e">
        <f>H412/F412*100</f>
        <v>#DIV/0!</v>
      </c>
      <c r="L412" s="16">
        <f t="shared" si="31"/>
        <v>0</v>
      </c>
      <c r="M412" s="16" t="e">
        <f t="shared" si="32"/>
        <v>#DIV/0!</v>
      </c>
    </row>
    <row r="413" spans="1:13" ht="15">
      <c r="A413" s="92"/>
      <c r="B413" s="92"/>
      <c r="C413" s="57" t="s">
        <v>22</v>
      </c>
      <c r="D413" s="26" t="s">
        <v>75</v>
      </c>
      <c r="E413" s="16">
        <v>313.4</v>
      </c>
      <c r="F413" s="45">
        <v>19474.4</v>
      </c>
      <c r="G413" s="45">
        <v>19280.2</v>
      </c>
      <c r="H413" s="16">
        <v>19280.2</v>
      </c>
      <c r="I413" s="16">
        <f t="shared" si="30"/>
        <v>0</v>
      </c>
      <c r="J413" s="16">
        <f>H413/G413*100</f>
        <v>100</v>
      </c>
      <c r="K413" s="16">
        <f>H413/F413*100</f>
        <v>99.00279341083679</v>
      </c>
      <c r="L413" s="16">
        <f t="shared" si="31"/>
        <v>18966.8</v>
      </c>
      <c r="M413" s="16">
        <f t="shared" si="32"/>
        <v>6151.946394384175</v>
      </c>
    </row>
    <row r="414" spans="1:13" ht="15.75" customHeight="1" hidden="1">
      <c r="A414" s="92"/>
      <c r="B414" s="92"/>
      <c r="C414" s="57" t="s">
        <v>24</v>
      </c>
      <c r="D414" s="26" t="s">
        <v>25</v>
      </c>
      <c r="E414" s="16"/>
      <c r="F414" s="16"/>
      <c r="G414" s="16"/>
      <c r="H414" s="16"/>
      <c r="I414" s="16">
        <f t="shared" si="30"/>
        <v>0</v>
      </c>
      <c r="J414" s="16" t="e">
        <f>H414/G414*100</f>
        <v>#DIV/0!</v>
      </c>
      <c r="K414" s="16" t="e">
        <f>H414/F414*100</f>
        <v>#DIV/0!</v>
      </c>
      <c r="L414" s="16">
        <f t="shared" si="31"/>
        <v>0</v>
      </c>
      <c r="M414" s="16" t="e">
        <f t="shared" si="32"/>
        <v>#DIV/0!</v>
      </c>
    </row>
    <row r="415" spans="1:13" ht="15.75" customHeight="1">
      <c r="A415" s="92"/>
      <c r="B415" s="92"/>
      <c r="C415" s="57" t="s">
        <v>36</v>
      </c>
      <c r="D415" s="26" t="s">
        <v>37</v>
      </c>
      <c r="E415" s="16">
        <v>2490</v>
      </c>
      <c r="F415" s="45"/>
      <c r="G415" s="16"/>
      <c r="H415" s="16">
        <v>0</v>
      </c>
      <c r="I415" s="16">
        <f t="shared" si="30"/>
        <v>0</v>
      </c>
      <c r="J415" s="16"/>
      <c r="K415" s="16"/>
      <c r="L415" s="16">
        <f t="shared" si="31"/>
        <v>-2490</v>
      </c>
      <c r="M415" s="16">
        <f t="shared" si="32"/>
        <v>0</v>
      </c>
    </row>
    <row r="416" spans="1:13" ht="31.5" customHeight="1">
      <c r="A416" s="92"/>
      <c r="B416" s="92"/>
      <c r="C416" s="57" t="s">
        <v>144</v>
      </c>
      <c r="D416" s="26" t="s">
        <v>145</v>
      </c>
      <c r="E416" s="16"/>
      <c r="F416" s="16">
        <v>137</v>
      </c>
      <c r="G416" s="16">
        <v>137</v>
      </c>
      <c r="H416" s="16">
        <v>136.9</v>
      </c>
      <c r="I416" s="16">
        <f t="shared" si="30"/>
        <v>-0.09999999999999432</v>
      </c>
      <c r="J416" s="16">
        <f>H416/G416*100</f>
        <v>99.92700729927007</v>
      </c>
      <c r="K416" s="16">
        <f>H416/F416*100</f>
        <v>99.92700729927007</v>
      </c>
      <c r="L416" s="16">
        <f t="shared" si="31"/>
        <v>136.9</v>
      </c>
      <c r="M416" s="16"/>
    </row>
    <row r="417" spans="1:13" ht="30.75">
      <c r="A417" s="92"/>
      <c r="B417" s="92"/>
      <c r="C417" s="57" t="s">
        <v>143</v>
      </c>
      <c r="D417" s="26" t="s">
        <v>146</v>
      </c>
      <c r="E417" s="16">
        <v>6440.4</v>
      </c>
      <c r="F417" s="16">
        <v>1523.5</v>
      </c>
      <c r="G417" s="16">
        <v>1523.5</v>
      </c>
      <c r="H417" s="16">
        <v>1564.7</v>
      </c>
      <c r="I417" s="16">
        <f t="shared" si="30"/>
        <v>41.200000000000045</v>
      </c>
      <c r="J417" s="16">
        <f>H417/G417*100</f>
        <v>102.7042993107975</v>
      </c>
      <c r="K417" s="16">
        <f>H417/F417*100</f>
        <v>102.7042993107975</v>
      </c>
      <c r="L417" s="16">
        <f t="shared" si="31"/>
        <v>-4875.7</v>
      </c>
      <c r="M417" s="16">
        <f t="shared" si="32"/>
        <v>24.295074840072047</v>
      </c>
    </row>
    <row r="418" spans="1:13" ht="15">
      <c r="A418" s="92"/>
      <c r="B418" s="92"/>
      <c r="C418" s="57" t="s">
        <v>26</v>
      </c>
      <c r="D418" s="26" t="s">
        <v>21</v>
      </c>
      <c r="E418" s="16">
        <v>-100.8</v>
      </c>
      <c r="F418" s="16"/>
      <c r="G418" s="16"/>
      <c r="H418" s="16">
        <v>-513.4</v>
      </c>
      <c r="I418" s="16">
        <f t="shared" si="30"/>
        <v>-513.4</v>
      </c>
      <c r="J418" s="16"/>
      <c r="K418" s="16"/>
      <c r="L418" s="16">
        <f t="shared" si="31"/>
        <v>-412.59999999999997</v>
      </c>
      <c r="M418" s="16">
        <f t="shared" si="32"/>
        <v>509.32539682539687</v>
      </c>
    </row>
    <row r="419" spans="1:13" s="2" customFormat="1" ht="30.75">
      <c r="A419" s="92"/>
      <c r="B419" s="92"/>
      <c r="C419" s="61"/>
      <c r="D419" s="46" t="s">
        <v>29</v>
      </c>
      <c r="E419" s="3">
        <f>E420-E418</f>
        <v>9749.8</v>
      </c>
      <c r="F419" s="3">
        <f>F420-F418</f>
        <v>21134.9</v>
      </c>
      <c r="G419" s="3">
        <f>G420-G418</f>
        <v>20940.7</v>
      </c>
      <c r="H419" s="3">
        <f>H420-H418</f>
        <v>22267.500000000004</v>
      </c>
      <c r="I419" s="3">
        <f t="shared" si="30"/>
        <v>1326.800000000003</v>
      </c>
      <c r="J419" s="3">
        <f>H419/G419*100</f>
        <v>106.33598685812797</v>
      </c>
      <c r="K419" s="3">
        <f>H419/F419*100</f>
        <v>105.35890872443213</v>
      </c>
      <c r="L419" s="3">
        <f t="shared" si="31"/>
        <v>12517.700000000004</v>
      </c>
      <c r="M419" s="3">
        <f t="shared" si="32"/>
        <v>228.3893002933394</v>
      </c>
    </row>
    <row r="420" spans="1:13" s="2" customFormat="1" ht="15">
      <c r="A420" s="93"/>
      <c r="B420" s="93"/>
      <c r="C420" s="61"/>
      <c r="D420" s="46" t="s">
        <v>44</v>
      </c>
      <c r="E420" s="3">
        <f>SUM(E406:E409,E411:E418)</f>
        <v>9649</v>
      </c>
      <c r="F420" s="3">
        <f>SUM(F406:F409,F411:F418)</f>
        <v>21134.9</v>
      </c>
      <c r="G420" s="3">
        <f>SUM(G406:G409,G411:G418)</f>
        <v>20940.7</v>
      </c>
      <c r="H420" s="3">
        <f>SUM(H406:H409,H411:H418)</f>
        <v>21754.100000000002</v>
      </c>
      <c r="I420" s="3">
        <f t="shared" si="30"/>
        <v>813.4000000000015</v>
      </c>
      <c r="J420" s="3">
        <f>H420/G420*100</f>
        <v>103.88430186192438</v>
      </c>
      <c r="K420" s="3">
        <f>H420/F420*100</f>
        <v>102.92975126449618</v>
      </c>
      <c r="L420" s="3">
        <f t="shared" si="31"/>
        <v>12105.100000000002</v>
      </c>
      <c r="M420" s="3">
        <f t="shared" si="32"/>
        <v>225.4544512384703</v>
      </c>
    </row>
    <row r="421" spans="1:13" s="2" customFormat="1" ht="31.5" customHeight="1">
      <c r="A421" s="97">
        <v>977</v>
      </c>
      <c r="B421" s="91" t="s">
        <v>103</v>
      </c>
      <c r="C421" s="57" t="s">
        <v>152</v>
      </c>
      <c r="D421" s="27" t="s">
        <v>153</v>
      </c>
      <c r="E421" s="16">
        <v>5.3</v>
      </c>
      <c r="F421" s="16"/>
      <c r="G421" s="16"/>
      <c r="H421" s="16">
        <v>3.5</v>
      </c>
      <c r="I421" s="16">
        <f t="shared" si="30"/>
        <v>3.5</v>
      </c>
      <c r="J421" s="16"/>
      <c r="K421" s="16"/>
      <c r="L421" s="16">
        <f t="shared" si="31"/>
        <v>-1.7999999999999998</v>
      </c>
      <c r="M421" s="16">
        <f t="shared" si="32"/>
        <v>66.03773584905662</v>
      </c>
    </row>
    <row r="422" spans="1:13" s="2" customFormat="1" ht="15" hidden="1">
      <c r="A422" s="98"/>
      <c r="B422" s="92"/>
      <c r="C422" s="57" t="s">
        <v>13</v>
      </c>
      <c r="D422" s="26" t="s">
        <v>14</v>
      </c>
      <c r="E422" s="16">
        <f>SUM(E423:E424)</f>
        <v>0</v>
      </c>
      <c r="F422" s="16">
        <f>SUM(F423:F424)</f>
        <v>0</v>
      </c>
      <c r="G422" s="16">
        <f>SUM(G423:G424)</f>
        <v>0</v>
      </c>
      <c r="H422" s="16">
        <f>SUM(H423:H424)</f>
        <v>0</v>
      </c>
      <c r="I422" s="16">
        <f t="shared" si="30"/>
        <v>0</v>
      </c>
      <c r="J422" s="16"/>
      <c r="K422" s="16"/>
      <c r="L422" s="16">
        <f t="shared" si="31"/>
        <v>0</v>
      </c>
      <c r="M422" s="16" t="e">
        <f t="shared" si="32"/>
        <v>#DIV/0!</v>
      </c>
    </row>
    <row r="423" spans="1:13" s="2" customFormat="1" ht="47.25" customHeight="1" hidden="1">
      <c r="A423" s="98"/>
      <c r="B423" s="92"/>
      <c r="C423" s="60" t="s">
        <v>33</v>
      </c>
      <c r="D423" s="28" t="s">
        <v>34</v>
      </c>
      <c r="E423" s="16"/>
      <c r="F423" s="16"/>
      <c r="G423" s="16"/>
      <c r="H423" s="16"/>
      <c r="I423" s="16">
        <f t="shared" si="30"/>
        <v>0</v>
      </c>
      <c r="J423" s="16"/>
      <c r="K423" s="16"/>
      <c r="L423" s="16">
        <f t="shared" si="31"/>
        <v>0</v>
      </c>
      <c r="M423" s="16" t="e">
        <f t="shared" si="32"/>
        <v>#DIV/0!</v>
      </c>
    </row>
    <row r="424" spans="1:13" s="2" customFormat="1" ht="47.25" customHeight="1" hidden="1">
      <c r="A424" s="98"/>
      <c r="B424" s="92"/>
      <c r="C424" s="60" t="s">
        <v>15</v>
      </c>
      <c r="D424" s="26" t="s">
        <v>16</v>
      </c>
      <c r="E424" s="16"/>
      <c r="F424" s="16"/>
      <c r="G424" s="16"/>
      <c r="H424" s="16"/>
      <c r="I424" s="16">
        <f t="shared" si="30"/>
        <v>0</v>
      </c>
      <c r="J424" s="16"/>
      <c r="K424" s="16"/>
      <c r="L424" s="16">
        <f t="shared" si="31"/>
        <v>0</v>
      </c>
      <c r="M424" s="16" t="e">
        <f t="shared" si="32"/>
        <v>#DIV/0!</v>
      </c>
    </row>
    <row r="425" spans="1:13" s="2" customFormat="1" ht="15" hidden="1">
      <c r="A425" s="98"/>
      <c r="B425" s="92"/>
      <c r="C425" s="57" t="s">
        <v>17</v>
      </c>
      <c r="D425" s="26" t="s">
        <v>18</v>
      </c>
      <c r="E425" s="16"/>
      <c r="F425" s="16"/>
      <c r="G425" s="16"/>
      <c r="H425" s="16"/>
      <c r="I425" s="16">
        <f t="shared" si="30"/>
        <v>0</v>
      </c>
      <c r="J425" s="16"/>
      <c r="K425" s="16"/>
      <c r="L425" s="16">
        <f t="shared" si="31"/>
        <v>0</v>
      </c>
      <c r="M425" s="16" t="e">
        <f t="shared" si="32"/>
        <v>#DIV/0!</v>
      </c>
    </row>
    <row r="426" spans="1:13" s="2" customFormat="1" ht="15" hidden="1">
      <c r="A426" s="98"/>
      <c r="B426" s="92"/>
      <c r="C426" s="57" t="s">
        <v>36</v>
      </c>
      <c r="D426" s="26" t="s">
        <v>37</v>
      </c>
      <c r="E426" s="16"/>
      <c r="F426" s="45"/>
      <c r="G426" s="45"/>
      <c r="H426" s="16"/>
      <c r="I426" s="16">
        <f t="shared" si="30"/>
        <v>0</v>
      </c>
      <c r="J426" s="16"/>
      <c r="K426" s="16"/>
      <c r="L426" s="16">
        <f t="shared" si="31"/>
        <v>0</v>
      </c>
      <c r="M426" s="16" t="e">
        <f t="shared" si="32"/>
        <v>#DIV/0!</v>
      </c>
    </row>
    <row r="427" spans="1:13" s="2" customFormat="1" ht="35.25" customHeight="1">
      <c r="A427" s="99"/>
      <c r="B427" s="93"/>
      <c r="C427" s="59"/>
      <c r="D427" s="46" t="s">
        <v>44</v>
      </c>
      <c r="E427" s="3">
        <f>E422+E421+E425+E426</f>
        <v>5.3</v>
      </c>
      <c r="F427" s="3">
        <f>F422+F421+F425+F426</f>
        <v>0</v>
      </c>
      <c r="G427" s="3">
        <f>G422+G421+G425+G426</f>
        <v>0</v>
      </c>
      <c r="H427" s="3">
        <f>H422+H421+H425+H426</f>
        <v>3.5</v>
      </c>
      <c r="I427" s="3">
        <f t="shared" si="30"/>
        <v>3.5</v>
      </c>
      <c r="J427" s="3"/>
      <c r="K427" s="3"/>
      <c r="L427" s="3">
        <f t="shared" si="31"/>
        <v>-1.7999999999999998</v>
      </c>
      <c r="M427" s="3">
        <f t="shared" si="32"/>
        <v>66.03773584905662</v>
      </c>
    </row>
    <row r="428" spans="1:13" s="2" customFormat="1" ht="15.75" customHeight="1">
      <c r="A428" s="97">
        <v>978</v>
      </c>
      <c r="B428" s="91" t="s">
        <v>211</v>
      </c>
      <c r="C428" s="57" t="s">
        <v>13</v>
      </c>
      <c r="D428" s="26" t="s">
        <v>14</v>
      </c>
      <c r="E428" s="3"/>
      <c r="F428" s="3"/>
      <c r="G428" s="3"/>
      <c r="H428" s="45">
        <f>H429</f>
        <v>-2</v>
      </c>
      <c r="I428" s="45">
        <f t="shared" si="30"/>
        <v>-2</v>
      </c>
      <c r="J428" s="45"/>
      <c r="K428" s="45"/>
      <c r="L428" s="45">
        <f t="shared" si="31"/>
        <v>-2</v>
      </c>
      <c r="M428" s="45"/>
    </row>
    <row r="429" spans="1:13" s="2" customFormat="1" ht="35.25" customHeight="1" hidden="1">
      <c r="A429" s="98"/>
      <c r="B429" s="92"/>
      <c r="C429" s="60" t="s">
        <v>15</v>
      </c>
      <c r="D429" s="26" t="s">
        <v>16</v>
      </c>
      <c r="E429" s="3"/>
      <c r="F429" s="3"/>
      <c r="G429" s="3"/>
      <c r="H429" s="45">
        <v>-2</v>
      </c>
      <c r="I429" s="45">
        <f t="shared" si="30"/>
        <v>-2</v>
      </c>
      <c r="J429" s="45"/>
      <c r="K429" s="45"/>
      <c r="L429" s="45">
        <f t="shared" si="31"/>
        <v>-2</v>
      </c>
      <c r="M429" s="45"/>
    </row>
    <row r="430" spans="1:13" s="2" customFormat="1" ht="47.25" customHeight="1" hidden="1">
      <c r="A430" s="98"/>
      <c r="B430" s="92"/>
      <c r="C430" s="57" t="s">
        <v>19</v>
      </c>
      <c r="D430" s="26" t="s">
        <v>139</v>
      </c>
      <c r="E430" s="16"/>
      <c r="F430" s="16"/>
      <c r="G430" s="16"/>
      <c r="H430" s="16"/>
      <c r="I430" s="16">
        <f t="shared" si="30"/>
        <v>0</v>
      </c>
      <c r="J430" s="16"/>
      <c r="K430" s="16"/>
      <c r="L430" s="16">
        <f t="shared" si="31"/>
        <v>0</v>
      </c>
      <c r="M430" s="16"/>
    </row>
    <row r="431" spans="1:13" s="2" customFormat="1" ht="15.75" customHeight="1">
      <c r="A431" s="99"/>
      <c r="B431" s="93"/>
      <c r="C431" s="59"/>
      <c r="D431" s="46" t="s">
        <v>44</v>
      </c>
      <c r="E431" s="3">
        <f>E428+E430</f>
        <v>0</v>
      </c>
      <c r="F431" s="3">
        <f>F428+F430</f>
        <v>0</v>
      </c>
      <c r="G431" s="3">
        <f>G428+G430</f>
        <v>0</v>
      </c>
      <c r="H431" s="3">
        <f>H428+H430</f>
        <v>-2</v>
      </c>
      <c r="I431" s="3">
        <f t="shared" si="30"/>
        <v>-2</v>
      </c>
      <c r="J431" s="3"/>
      <c r="K431" s="3"/>
      <c r="L431" s="3">
        <f t="shared" si="31"/>
        <v>-2</v>
      </c>
      <c r="M431" s="3"/>
    </row>
    <row r="432" spans="1:13" s="2" customFormat="1" ht="31.5" customHeight="1">
      <c r="A432" s="97">
        <v>985</v>
      </c>
      <c r="B432" s="91" t="s">
        <v>105</v>
      </c>
      <c r="C432" s="57" t="s">
        <v>152</v>
      </c>
      <c r="D432" s="26" t="s">
        <v>153</v>
      </c>
      <c r="E432" s="16">
        <v>24</v>
      </c>
      <c r="F432" s="16"/>
      <c r="G432" s="16"/>
      <c r="H432" s="16">
        <v>47.1</v>
      </c>
      <c r="I432" s="16">
        <f t="shared" si="30"/>
        <v>47.1</v>
      </c>
      <c r="J432" s="16"/>
      <c r="K432" s="16"/>
      <c r="L432" s="16">
        <f t="shared" si="31"/>
        <v>23.1</v>
      </c>
      <c r="M432" s="16">
        <f t="shared" si="32"/>
        <v>196.25</v>
      </c>
    </row>
    <row r="433" spans="1:13" s="2" customFormat="1" ht="18.75" customHeight="1">
      <c r="A433" s="98"/>
      <c r="B433" s="92"/>
      <c r="C433" s="57" t="s">
        <v>13</v>
      </c>
      <c r="D433" s="26" t="s">
        <v>14</v>
      </c>
      <c r="E433" s="16">
        <f>E434</f>
        <v>0</v>
      </c>
      <c r="F433" s="16">
        <f>F434</f>
        <v>0</v>
      </c>
      <c r="G433" s="16">
        <f>G434</f>
        <v>0</v>
      </c>
      <c r="H433" s="16">
        <f>H434</f>
        <v>7</v>
      </c>
      <c r="I433" s="16">
        <f t="shared" si="30"/>
        <v>7</v>
      </c>
      <c r="J433" s="16"/>
      <c r="K433" s="16"/>
      <c r="L433" s="16">
        <f t="shared" si="31"/>
        <v>7</v>
      </c>
      <c r="M433" s="16"/>
    </row>
    <row r="434" spans="1:13" s="2" customFormat="1" ht="31.5" customHeight="1" hidden="1">
      <c r="A434" s="98"/>
      <c r="B434" s="92"/>
      <c r="C434" s="57" t="s">
        <v>42</v>
      </c>
      <c r="D434" s="28" t="s">
        <v>43</v>
      </c>
      <c r="E434" s="16"/>
      <c r="F434" s="16"/>
      <c r="G434" s="16"/>
      <c r="H434" s="16">
        <v>7</v>
      </c>
      <c r="I434" s="16">
        <f t="shared" si="30"/>
        <v>7</v>
      </c>
      <c r="J434" s="16"/>
      <c r="K434" s="16"/>
      <c r="L434" s="16">
        <f t="shared" si="31"/>
        <v>7</v>
      </c>
      <c r="M434" s="16" t="e">
        <f t="shared" si="32"/>
        <v>#DIV/0!</v>
      </c>
    </row>
    <row r="435" spans="1:13" s="2" customFormat="1" ht="15.75" customHeight="1" hidden="1">
      <c r="A435" s="98"/>
      <c r="B435" s="92"/>
      <c r="C435" s="57" t="s">
        <v>17</v>
      </c>
      <c r="D435" s="26" t="s">
        <v>18</v>
      </c>
      <c r="E435" s="16"/>
      <c r="F435" s="16"/>
      <c r="G435" s="16"/>
      <c r="H435" s="16"/>
      <c r="I435" s="16">
        <f t="shared" si="30"/>
        <v>0</v>
      </c>
      <c r="J435" s="16"/>
      <c r="K435" s="16"/>
      <c r="L435" s="16">
        <f t="shared" si="31"/>
        <v>0</v>
      </c>
      <c r="M435" s="16" t="e">
        <f t="shared" si="32"/>
        <v>#DIV/0!</v>
      </c>
    </row>
    <row r="436" spans="1:13" s="2" customFormat="1" ht="15.75" customHeight="1" hidden="1">
      <c r="A436" s="98"/>
      <c r="B436" s="92"/>
      <c r="C436" s="57" t="s">
        <v>24</v>
      </c>
      <c r="D436" s="26" t="s">
        <v>25</v>
      </c>
      <c r="E436" s="16"/>
      <c r="F436" s="16"/>
      <c r="G436" s="16"/>
      <c r="H436" s="16"/>
      <c r="I436" s="16">
        <f t="shared" si="30"/>
        <v>0</v>
      </c>
      <c r="J436" s="16"/>
      <c r="K436" s="16"/>
      <c r="L436" s="16">
        <f t="shared" si="31"/>
        <v>0</v>
      </c>
      <c r="M436" s="16" t="e">
        <f t="shared" si="32"/>
        <v>#DIV/0!</v>
      </c>
    </row>
    <row r="437" spans="1:13" s="2" customFormat="1" ht="15" customHeight="1" hidden="1">
      <c r="A437" s="98"/>
      <c r="B437" s="92"/>
      <c r="C437" s="57" t="s">
        <v>36</v>
      </c>
      <c r="D437" s="26" t="s">
        <v>37</v>
      </c>
      <c r="E437" s="16"/>
      <c r="F437" s="45"/>
      <c r="G437" s="45"/>
      <c r="H437" s="16"/>
      <c r="I437" s="16">
        <f t="shared" si="30"/>
        <v>0</v>
      </c>
      <c r="J437" s="16"/>
      <c r="K437" s="16"/>
      <c r="L437" s="16">
        <f t="shared" si="31"/>
        <v>0</v>
      </c>
      <c r="M437" s="16" t="e">
        <f t="shared" si="32"/>
        <v>#DIV/0!</v>
      </c>
    </row>
    <row r="438" spans="1:13" s="2" customFormat="1" ht="15">
      <c r="A438" s="99"/>
      <c r="B438" s="93"/>
      <c r="C438" s="59"/>
      <c r="D438" s="46" t="s">
        <v>44</v>
      </c>
      <c r="E438" s="3">
        <f>E432+E435+E436+E437+E433</f>
        <v>24</v>
      </c>
      <c r="F438" s="3">
        <f>F432+F435+F436+F437+F433</f>
        <v>0</v>
      </c>
      <c r="G438" s="3">
        <f>G432+G435+G436+G437+G433</f>
        <v>0</v>
      </c>
      <c r="H438" s="3">
        <f>H432+H435+H436+H437+H433</f>
        <v>54.1</v>
      </c>
      <c r="I438" s="3">
        <f t="shared" si="30"/>
        <v>54.1</v>
      </c>
      <c r="J438" s="3"/>
      <c r="K438" s="3"/>
      <c r="L438" s="3">
        <f t="shared" si="31"/>
        <v>30.1</v>
      </c>
      <c r="M438" s="3">
        <f t="shared" si="32"/>
        <v>225.41666666666669</v>
      </c>
    </row>
    <row r="439" spans="1:13" s="2" customFormat="1" ht="78">
      <c r="A439" s="91" t="s">
        <v>106</v>
      </c>
      <c r="B439" s="91" t="s">
        <v>241</v>
      </c>
      <c r="C439" s="60" t="s">
        <v>10</v>
      </c>
      <c r="D439" s="26" t="s">
        <v>73</v>
      </c>
      <c r="E439" s="16">
        <v>17303.6</v>
      </c>
      <c r="F439" s="16">
        <v>27995.8</v>
      </c>
      <c r="G439" s="16">
        <v>14227</v>
      </c>
      <c r="H439" s="16">
        <v>16309</v>
      </c>
      <c r="I439" s="16">
        <f t="shared" si="30"/>
        <v>2082</v>
      </c>
      <c r="J439" s="16">
        <f>H439/G439*100</f>
        <v>114.6341463414634</v>
      </c>
      <c r="K439" s="16">
        <f>H439/F439*100</f>
        <v>58.255166846455545</v>
      </c>
      <c r="L439" s="16">
        <f t="shared" si="31"/>
        <v>-994.5999999999985</v>
      </c>
      <c r="M439" s="16">
        <f t="shared" si="32"/>
        <v>94.25206315448808</v>
      </c>
    </row>
    <row r="440" spans="1:13" s="2" customFormat="1" ht="31.5" customHeight="1" hidden="1">
      <c r="A440" s="92"/>
      <c r="B440" s="92"/>
      <c r="C440" s="57" t="s">
        <v>158</v>
      </c>
      <c r="D440" s="27" t="s">
        <v>159</v>
      </c>
      <c r="E440" s="16"/>
      <c r="F440" s="16"/>
      <c r="G440" s="16"/>
      <c r="H440" s="16"/>
      <c r="I440" s="16">
        <f t="shared" si="30"/>
        <v>0</v>
      </c>
      <c r="J440" s="16" t="e">
        <f>H440/G440*100</f>
        <v>#DIV/0!</v>
      </c>
      <c r="K440" s="16" t="e">
        <f>H440/F440*100</f>
        <v>#DIV/0!</v>
      </c>
      <c r="L440" s="16">
        <f t="shared" si="31"/>
        <v>0</v>
      </c>
      <c r="M440" s="16" t="e">
        <f t="shared" si="32"/>
        <v>#DIV/0!</v>
      </c>
    </row>
    <row r="441" spans="1:13" s="2" customFormat="1" ht="30.75">
      <c r="A441" s="92"/>
      <c r="B441" s="92"/>
      <c r="C441" s="57" t="s">
        <v>152</v>
      </c>
      <c r="D441" s="26" t="s">
        <v>153</v>
      </c>
      <c r="E441" s="16">
        <v>69233.7</v>
      </c>
      <c r="F441" s="16">
        <v>88385.6</v>
      </c>
      <c r="G441" s="16">
        <v>26600</v>
      </c>
      <c r="H441" s="16">
        <v>28127.6</v>
      </c>
      <c r="I441" s="16">
        <f t="shared" si="30"/>
        <v>1527.5999999999985</v>
      </c>
      <c r="J441" s="16">
        <f>H441/G441*100</f>
        <v>105.74285714285713</v>
      </c>
      <c r="K441" s="16">
        <f>H441/F441*100</f>
        <v>31.82373599319346</v>
      </c>
      <c r="L441" s="16">
        <f t="shared" si="31"/>
        <v>-41106.1</v>
      </c>
      <c r="M441" s="16">
        <f t="shared" si="32"/>
        <v>40.627035677711866</v>
      </c>
    </row>
    <row r="442" spans="1:13" s="2" customFormat="1" ht="15">
      <c r="A442" s="92"/>
      <c r="B442" s="92"/>
      <c r="C442" s="57" t="s">
        <v>66</v>
      </c>
      <c r="D442" s="26" t="s">
        <v>67</v>
      </c>
      <c r="E442" s="16">
        <v>1365</v>
      </c>
      <c r="F442" s="16"/>
      <c r="G442" s="16"/>
      <c r="H442" s="16">
        <v>0</v>
      </c>
      <c r="I442" s="16">
        <f t="shared" si="30"/>
        <v>0</v>
      </c>
      <c r="J442" s="16"/>
      <c r="K442" s="16"/>
      <c r="L442" s="16">
        <f t="shared" si="31"/>
        <v>-1365</v>
      </c>
      <c r="M442" s="16">
        <f t="shared" si="32"/>
        <v>0</v>
      </c>
    </row>
    <row r="443" spans="1:13" s="2" customFormat="1" ht="15">
      <c r="A443" s="92"/>
      <c r="B443" s="92"/>
      <c r="C443" s="57" t="s">
        <v>13</v>
      </c>
      <c r="D443" s="26" t="s">
        <v>14</v>
      </c>
      <c r="E443" s="16">
        <f>E446+E444+E445</f>
        <v>217.7</v>
      </c>
      <c r="F443" s="16">
        <f>F446+F444+F445</f>
        <v>0</v>
      </c>
      <c r="G443" s="16">
        <f>G446+G444+G445</f>
        <v>0</v>
      </c>
      <c r="H443" s="16">
        <f>H446+H444+H445</f>
        <v>17.4</v>
      </c>
      <c r="I443" s="16">
        <f t="shared" si="30"/>
        <v>17.4</v>
      </c>
      <c r="J443" s="16"/>
      <c r="K443" s="16"/>
      <c r="L443" s="16">
        <f t="shared" si="31"/>
        <v>-200.29999999999998</v>
      </c>
      <c r="M443" s="16">
        <f t="shared" si="32"/>
        <v>7.99265043638034</v>
      </c>
    </row>
    <row r="444" spans="1:13" s="2" customFormat="1" ht="47.25" customHeight="1" hidden="1">
      <c r="A444" s="92"/>
      <c r="B444" s="92"/>
      <c r="C444" s="57" t="s">
        <v>156</v>
      </c>
      <c r="D444" s="26" t="s">
        <v>157</v>
      </c>
      <c r="E444" s="16"/>
      <c r="F444" s="16"/>
      <c r="G444" s="16"/>
      <c r="H444" s="16"/>
      <c r="I444" s="16">
        <f t="shared" si="30"/>
        <v>0</v>
      </c>
      <c r="J444" s="16"/>
      <c r="K444" s="16"/>
      <c r="L444" s="16">
        <f t="shared" si="31"/>
        <v>0</v>
      </c>
      <c r="M444" s="16" t="e">
        <f t="shared" si="32"/>
        <v>#DIV/0!</v>
      </c>
    </row>
    <row r="445" spans="1:13" s="2" customFormat="1" ht="63" customHeight="1" hidden="1">
      <c r="A445" s="92"/>
      <c r="B445" s="92"/>
      <c r="C445" s="57" t="s">
        <v>42</v>
      </c>
      <c r="D445" s="28" t="s">
        <v>43</v>
      </c>
      <c r="E445" s="16">
        <v>46</v>
      </c>
      <c r="F445" s="16"/>
      <c r="G445" s="16"/>
      <c r="H445" s="16">
        <v>2.8</v>
      </c>
      <c r="I445" s="16">
        <f t="shared" si="30"/>
        <v>2.8</v>
      </c>
      <c r="J445" s="16"/>
      <c r="K445" s="16"/>
      <c r="L445" s="16">
        <f t="shared" si="31"/>
        <v>-43.2</v>
      </c>
      <c r="M445" s="16">
        <f t="shared" si="32"/>
        <v>6.08695652173913</v>
      </c>
    </row>
    <row r="446" spans="1:13" s="2" customFormat="1" ht="47.25" customHeight="1" hidden="1">
      <c r="A446" s="92"/>
      <c r="B446" s="92"/>
      <c r="C446" s="60" t="s">
        <v>15</v>
      </c>
      <c r="D446" s="26" t="s">
        <v>16</v>
      </c>
      <c r="E446" s="16">
        <v>171.7</v>
      </c>
      <c r="F446" s="16"/>
      <c r="G446" s="16"/>
      <c r="H446" s="16">
        <v>14.6</v>
      </c>
      <c r="I446" s="16">
        <f t="shared" si="30"/>
        <v>14.6</v>
      </c>
      <c r="J446" s="16"/>
      <c r="K446" s="16"/>
      <c r="L446" s="16">
        <f t="shared" si="31"/>
        <v>-157.1</v>
      </c>
      <c r="M446" s="16">
        <f t="shared" si="32"/>
        <v>8.503203261502621</v>
      </c>
    </row>
    <row r="447" spans="1:13" s="2" customFormat="1" ht="15.75" customHeight="1">
      <c r="A447" s="92"/>
      <c r="B447" s="92"/>
      <c r="C447" s="57" t="s">
        <v>17</v>
      </c>
      <c r="D447" s="26" t="s">
        <v>18</v>
      </c>
      <c r="E447" s="16">
        <v>1.2</v>
      </c>
      <c r="F447" s="16"/>
      <c r="G447" s="16"/>
      <c r="H447" s="16">
        <v>0</v>
      </c>
      <c r="I447" s="16">
        <f t="shared" si="30"/>
        <v>0</v>
      </c>
      <c r="J447" s="16"/>
      <c r="K447" s="16"/>
      <c r="L447" s="16">
        <f t="shared" si="31"/>
        <v>-1.2</v>
      </c>
      <c r="M447" s="16">
        <f t="shared" si="32"/>
        <v>0</v>
      </c>
    </row>
    <row r="448" spans="1:13" s="2" customFormat="1" ht="46.5">
      <c r="A448" s="92"/>
      <c r="B448" s="92"/>
      <c r="C448" s="57" t="s">
        <v>19</v>
      </c>
      <c r="D448" s="26" t="s">
        <v>139</v>
      </c>
      <c r="E448" s="16">
        <v>85876.8</v>
      </c>
      <c r="F448" s="16">
        <v>55080</v>
      </c>
      <c r="G448" s="16">
        <v>3600</v>
      </c>
      <c r="H448" s="16">
        <v>5843</v>
      </c>
      <c r="I448" s="16">
        <f t="shared" si="30"/>
        <v>2243</v>
      </c>
      <c r="J448" s="16">
        <f>H448/G448*100</f>
        <v>162.30555555555554</v>
      </c>
      <c r="K448" s="16">
        <f>H448/F448*100</f>
        <v>10.608206245461147</v>
      </c>
      <c r="L448" s="16">
        <f t="shared" si="31"/>
        <v>-80033.8</v>
      </c>
      <c r="M448" s="16">
        <f t="shared" si="32"/>
        <v>6.803933076220818</v>
      </c>
    </row>
    <row r="449" spans="1:13" s="2" customFormat="1" ht="15">
      <c r="A449" s="92"/>
      <c r="B449" s="92"/>
      <c r="C449" s="57" t="s">
        <v>22</v>
      </c>
      <c r="D449" s="26" t="s">
        <v>23</v>
      </c>
      <c r="E449" s="11">
        <v>107867.2</v>
      </c>
      <c r="F449" s="11">
        <v>420842.8</v>
      </c>
      <c r="G449" s="11">
        <v>109474.3</v>
      </c>
      <c r="H449" s="11">
        <v>109474.3</v>
      </c>
      <c r="I449" s="11">
        <f t="shared" si="30"/>
        <v>0</v>
      </c>
      <c r="J449" s="11">
        <f>H449/G449*100</f>
        <v>100</v>
      </c>
      <c r="K449" s="11">
        <f>H449/F449*100</f>
        <v>26.01310988331035</v>
      </c>
      <c r="L449" s="11">
        <f t="shared" si="31"/>
        <v>1607.1000000000058</v>
      </c>
      <c r="M449" s="11">
        <f t="shared" si="32"/>
        <v>101.48988756545086</v>
      </c>
    </row>
    <row r="450" spans="1:13" s="2" customFormat="1" ht="15">
      <c r="A450" s="92"/>
      <c r="B450" s="92"/>
      <c r="C450" s="57" t="s">
        <v>24</v>
      </c>
      <c r="D450" s="26" t="s">
        <v>25</v>
      </c>
      <c r="E450" s="16">
        <v>44813.9</v>
      </c>
      <c r="F450" s="45">
        <v>83123.6</v>
      </c>
      <c r="G450" s="45">
        <v>39565.8</v>
      </c>
      <c r="H450" s="16">
        <v>39565.7</v>
      </c>
      <c r="I450" s="16">
        <f t="shared" si="30"/>
        <v>-0.10000000000582077</v>
      </c>
      <c r="J450" s="16">
        <f>H450/G450*100</f>
        <v>99.99974725646895</v>
      </c>
      <c r="K450" s="16">
        <f>H450/F450*100</f>
        <v>47.59863624770823</v>
      </c>
      <c r="L450" s="16">
        <f t="shared" si="31"/>
        <v>-5248.200000000004</v>
      </c>
      <c r="M450" s="16">
        <f t="shared" si="32"/>
        <v>88.28890143459952</v>
      </c>
    </row>
    <row r="451" spans="1:13" s="2" customFormat="1" ht="15">
      <c r="A451" s="92"/>
      <c r="B451" s="92"/>
      <c r="C451" s="57" t="s">
        <v>36</v>
      </c>
      <c r="D451" s="26" t="s">
        <v>37</v>
      </c>
      <c r="E451" s="16">
        <v>13482.7</v>
      </c>
      <c r="F451" s="45">
        <v>11356.2</v>
      </c>
      <c r="G451" s="45">
        <v>6002.1</v>
      </c>
      <c r="H451" s="45">
        <v>5625.5</v>
      </c>
      <c r="I451" s="45">
        <f t="shared" si="30"/>
        <v>-376.60000000000036</v>
      </c>
      <c r="J451" s="45">
        <f>H451/G451*100</f>
        <v>93.72552939804402</v>
      </c>
      <c r="K451" s="45">
        <f>H451/F451*100</f>
        <v>49.53681689297476</v>
      </c>
      <c r="L451" s="45">
        <f t="shared" si="31"/>
        <v>-7857.200000000001</v>
      </c>
      <c r="M451" s="45">
        <f t="shared" si="32"/>
        <v>41.72383869699689</v>
      </c>
    </row>
    <row r="452" spans="1:13" s="2" customFormat="1" ht="15">
      <c r="A452" s="92"/>
      <c r="B452" s="92"/>
      <c r="C452" s="57" t="s">
        <v>26</v>
      </c>
      <c r="D452" s="26" t="s">
        <v>21</v>
      </c>
      <c r="E452" s="16">
        <v>-139220.5</v>
      </c>
      <c r="F452" s="16"/>
      <c r="G452" s="16"/>
      <c r="H452" s="16">
        <v>-5913.7</v>
      </c>
      <c r="I452" s="16">
        <f t="shared" si="30"/>
        <v>-5913.7</v>
      </c>
      <c r="J452" s="16"/>
      <c r="K452" s="16"/>
      <c r="L452" s="16">
        <f t="shared" si="31"/>
        <v>133306.8</v>
      </c>
      <c r="M452" s="16">
        <f t="shared" si="32"/>
        <v>4.2477221386218265</v>
      </c>
    </row>
    <row r="453" spans="1:13" s="2" customFormat="1" ht="30.75">
      <c r="A453" s="92"/>
      <c r="B453" s="92"/>
      <c r="C453" s="61"/>
      <c r="D453" s="46" t="s">
        <v>29</v>
      </c>
      <c r="E453" s="3">
        <f>E454-E452</f>
        <v>340161.80000000005</v>
      </c>
      <c r="F453" s="3">
        <f>F454-F452</f>
        <v>686783.9999999999</v>
      </c>
      <c r="G453" s="3">
        <f>G454-G452</f>
        <v>199469.19999999998</v>
      </c>
      <c r="H453" s="3">
        <f>H454-H452</f>
        <v>204962.5</v>
      </c>
      <c r="I453" s="3">
        <f t="shared" si="30"/>
        <v>5493.3000000000175</v>
      </c>
      <c r="J453" s="3">
        <f>H453/G453*100</f>
        <v>102.75395900720514</v>
      </c>
      <c r="K453" s="3">
        <f>H453/F453*100</f>
        <v>29.843808242475077</v>
      </c>
      <c r="L453" s="3">
        <f t="shared" si="31"/>
        <v>-135199.30000000005</v>
      </c>
      <c r="M453" s="3">
        <f t="shared" si="32"/>
        <v>60.25441422287864</v>
      </c>
    </row>
    <row r="454" spans="1:13" s="2" customFormat="1" ht="15">
      <c r="A454" s="93"/>
      <c r="B454" s="93"/>
      <c r="C454" s="61"/>
      <c r="D454" s="46" t="s">
        <v>44</v>
      </c>
      <c r="E454" s="3">
        <f>SUM(E439:E443,E447:E452)</f>
        <v>200941.30000000005</v>
      </c>
      <c r="F454" s="3">
        <f>SUM(F439:F443,F447:F452)</f>
        <v>686783.9999999999</v>
      </c>
      <c r="G454" s="3">
        <f>SUM(G439:G443,G447:G452)</f>
        <v>199469.19999999998</v>
      </c>
      <c r="H454" s="3">
        <f>SUM(H439:H443,H447:H452)</f>
        <v>199048.8</v>
      </c>
      <c r="I454" s="3">
        <f t="shared" si="30"/>
        <v>-420.3999999999942</v>
      </c>
      <c r="J454" s="3">
        <f>H454/G454*100</f>
        <v>99.78924064467097</v>
      </c>
      <c r="K454" s="3">
        <f>H454/F454*100</f>
        <v>28.982736930388597</v>
      </c>
      <c r="L454" s="3">
        <f t="shared" si="31"/>
        <v>-1892.5000000000582</v>
      </c>
      <c r="M454" s="3">
        <f t="shared" si="32"/>
        <v>99.05818266329517</v>
      </c>
    </row>
    <row r="455" spans="1:13" ht="63" customHeight="1">
      <c r="A455" s="91" t="s">
        <v>107</v>
      </c>
      <c r="B455" s="91" t="s">
        <v>242</v>
      </c>
      <c r="C455" s="60" t="s">
        <v>163</v>
      </c>
      <c r="D455" s="26" t="s">
        <v>5</v>
      </c>
      <c r="E455" s="11">
        <v>282779.7</v>
      </c>
      <c r="F455" s="11">
        <v>857202.4</v>
      </c>
      <c r="G455" s="11">
        <v>384082.9</v>
      </c>
      <c r="H455" s="11">
        <v>231191.2</v>
      </c>
      <c r="I455" s="11">
        <f aca="true" t="shared" si="34" ref="I455:I480">H455-G455</f>
        <v>-152891.7</v>
      </c>
      <c r="J455" s="11">
        <f aca="true" t="shared" si="35" ref="J455:J480">H455/G455*100</f>
        <v>60.19304686566363</v>
      </c>
      <c r="K455" s="11">
        <f aca="true" t="shared" si="36" ref="K455:K480">H455/F455*100</f>
        <v>26.970433120579223</v>
      </c>
      <c r="L455" s="11">
        <f aca="true" t="shared" si="37" ref="L455:L480">H455-E455</f>
        <v>-51588.5</v>
      </c>
      <c r="M455" s="11">
        <f aca="true" t="shared" si="38" ref="M455:M480">H455/E455*100</f>
        <v>81.75664660511345</v>
      </c>
    </row>
    <row r="456" spans="1:13" ht="30.75">
      <c r="A456" s="92"/>
      <c r="B456" s="92"/>
      <c r="C456" s="57" t="s">
        <v>108</v>
      </c>
      <c r="D456" s="26" t="s">
        <v>109</v>
      </c>
      <c r="E456" s="11">
        <v>41640.8</v>
      </c>
      <c r="F456" s="11">
        <v>62230.7</v>
      </c>
      <c r="G456" s="11">
        <v>20835.3</v>
      </c>
      <c r="H456" s="11">
        <v>41342.9</v>
      </c>
      <c r="I456" s="11">
        <f t="shared" si="34"/>
        <v>20507.600000000002</v>
      </c>
      <c r="J456" s="11">
        <f t="shared" si="35"/>
        <v>198.42718847340814</v>
      </c>
      <c r="K456" s="11">
        <f t="shared" si="36"/>
        <v>66.43489467417207</v>
      </c>
      <c r="L456" s="11">
        <f t="shared" si="37"/>
        <v>-297.90000000000146</v>
      </c>
      <c r="M456" s="11">
        <f t="shared" si="38"/>
        <v>99.28459587712052</v>
      </c>
    </row>
    <row r="457" spans="1:13" ht="30.75" hidden="1">
      <c r="A457" s="92"/>
      <c r="B457" s="92"/>
      <c r="C457" s="57" t="s">
        <v>152</v>
      </c>
      <c r="D457" s="27" t="s">
        <v>153</v>
      </c>
      <c r="E457" s="32"/>
      <c r="F457" s="11"/>
      <c r="G457" s="11"/>
      <c r="H457" s="11"/>
      <c r="I457" s="11">
        <f t="shared" si="34"/>
        <v>0</v>
      </c>
      <c r="J457" s="11" t="e">
        <f t="shared" si="35"/>
        <v>#DIV/0!</v>
      </c>
      <c r="K457" s="11" t="e">
        <f t="shared" si="36"/>
        <v>#DIV/0!</v>
      </c>
      <c r="L457" s="11">
        <f t="shared" si="37"/>
        <v>0</v>
      </c>
      <c r="M457" s="11" t="e">
        <f t="shared" si="38"/>
        <v>#DIV/0!</v>
      </c>
    </row>
    <row r="458" spans="1:13" ht="46.5">
      <c r="A458" s="92"/>
      <c r="B458" s="92"/>
      <c r="C458" s="60" t="s">
        <v>167</v>
      </c>
      <c r="D458" s="26" t="s">
        <v>12</v>
      </c>
      <c r="E458" s="11">
        <v>92371.8</v>
      </c>
      <c r="F458" s="11">
        <v>142971.6</v>
      </c>
      <c r="G458" s="11">
        <v>62978</v>
      </c>
      <c r="H458" s="11">
        <v>148785.5</v>
      </c>
      <c r="I458" s="11">
        <f t="shared" si="34"/>
        <v>85807.5</v>
      </c>
      <c r="J458" s="11">
        <f t="shared" si="35"/>
        <v>236.24996030359807</v>
      </c>
      <c r="K458" s="11">
        <f t="shared" si="36"/>
        <v>104.06647194267953</v>
      </c>
      <c r="L458" s="11">
        <f t="shared" si="37"/>
        <v>56413.7</v>
      </c>
      <c r="M458" s="11">
        <f t="shared" si="38"/>
        <v>161.07242686620808</v>
      </c>
    </row>
    <row r="459" spans="1:13" ht="50.25" customHeight="1">
      <c r="A459" s="92"/>
      <c r="B459" s="92"/>
      <c r="C459" s="60" t="s">
        <v>160</v>
      </c>
      <c r="D459" s="26" t="s">
        <v>161</v>
      </c>
      <c r="E459" s="11"/>
      <c r="F459" s="11"/>
      <c r="G459" s="11"/>
      <c r="H459" s="11">
        <v>2776.2</v>
      </c>
      <c r="I459" s="11">
        <f t="shared" si="34"/>
        <v>2776.2</v>
      </c>
      <c r="J459" s="11"/>
      <c r="K459" s="11"/>
      <c r="L459" s="11">
        <f t="shared" si="37"/>
        <v>2776.2</v>
      </c>
      <c r="M459" s="11"/>
    </row>
    <row r="460" spans="1:13" ht="15">
      <c r="A460" s="92"/>
      <c r="B460" s="92"/>
      <c r="C460" s="57" t="s">
        <v>13</v>
      </c>
      <c r="D460" s="26" t="s">
        <v>14</v>
      </c>
      <c r="E460" s="11">
        <f>E461+E462</f>
        <v>499.5</v>
      </c>
      <c r="F460" s="11">
        <f>F461+F462</f>
        <v>0</v>
      </c>
      <c r="G460" s="11">
        <f>G461+G462</f>
        <v>0</v>
      </c>
      <c r="H460" s="11">
        <f>H461+H462</f>
        <v>20.400000000000002</v>
      </c>
      <c r="I460" s="11">
        <f t="shared" si="34"/>
        <v>20.400000000000002</v>
      </c>
      <c r="J460" s="11"/>
      <c r="K460" s="11"/>
      <c r="L460" s="11">
        <f t="shared" si="37"/>
        <v>-479.1</v>
      </c>
      <c r="M460" s="11">
        <f t="shared" si="38"/>
        <v>4.084084084084084</v>
      </c>
    </row>
    <row r="461" spans="1:13" ht="63" customHeight="1" hidden="1">
      <c r="A461" s="92"/>
      <c r="B461" s="92"/>
      <c r="C461" s="57" t="s">
        <v>42</v>
      </c>
      <c r="D461" s="28" t="s">
        <v>43</v>
      </c>
      <c r="E461" s="11"/>
      <c r="F461" s="11"/>
      <c r="G461" s="11"/>
      <c r="H461" s="11">
        <v>18.6</v>
      </c>
      <c r="I461" s="11">
        <f t="shared" si="34"/>
        <v>18.6</v>
      </c>
      <c r="J461" s="11"/>
      <c r="K461" s="11"/>
      <c r="L461" s="11">
        <f t="shared" si="37"/>
        <v>18.6</v>
      </c>
      <c r="M461" s="11" t="e">
        <f t="shared" si="38"/>
        <v>#DIV/0!</v>
      </c>
    </row>
    <row r="462" spans="1:13" ht="47.25" customHeight="1" hidden="1">
      <c r="A462" s="92"/>
      <c r="B462" s="92"/>
      <c r="C462" s="60" t="s">
        <v>15</v>
      </c>
      <c r="D462" s="26" t="s">
        <v>16</v>
      </c>
      <c r="E462" s="11">
        <v>499.5</v>
      </c>
      <c r="F462" s="11"/>
      <c r="G462" s="11"/>
      <c r="H462" s="11">
        <v>1.8</v>
      </c>
      <c r="I462" s="11">
        <f t="shared" si="34"/>
        <v>1.8</v>
      </c>
      <c r="J462" s="11"/>
      <c r="K462" s="11"/>
      <c r="L462" s="11">
        <f t="shared" si="37"/>
        <v>-497.7</v>
      </c>
      <c r="M462" s="11">
        <f t="shared" si="38"/>
        <v>0.36036036036036034</v>
      </c>
    </row>
    <row r="463" spans="1:13" ht="15">
      <c r="A463" s="92"/>
      <c r="B463" s="92"/>
      <c r="C463" s="57" t="s">
        <v>17</v>
      </c>
      <c r="D463" s="26" t="s">
        <v>18</v>
      </c>
      <c r="E463" s="11">
        <v>-21.1</v>
      </c>
      <c r="F463" s="11"/>
      <c r="G463" s="11"/>
      <c r="H463" s="11">
        <v>3.2</v>
      </c>
      <c r="I463" s="11">
        <f t="shared" si="34"/>
        <v>3.2</v>
      </c>
      <c r="J463" s="11"/>
      <c r="K463" s="11"/>
      <c r="L463" s="11">
        <f t="shared" si="37"/>
        <v>24.3</v>
      </c>
      <c r="M463" s="11">
        <f t="shared" si="38"/>
        <v>-15.165876777251185</v>
      </c>
    </row>
    <row r="464" spans="1:13" ht="15">
      <c r="A464" s="92"/>
      <c r="B464" s="92"/>
      <c r="C464" s="57" t="s">
        <v>19</v>
      </c>
      <c r="D464" s="26" t="s">
        <v>104</v>
      </c>
      <c r="E464" s="11"/>
      <c r="F464" s="11"/>
      <c r="G464" s="11"/>
      <c r="H464" s="11">
        <v>361.1</v>
      </c>
      <c r="I464" s="11">
        <f t="shared" si="34"/>
        <v>361.1</v>
      </c>
      <c r="J464" s="11"/>
      <c r="K464" s="11"/>
      <c r="L464" s="11">
        <f t="shared" si="37"/>
        <v>361.1</v>
      </c>
      <c r="M464" s="11"/>
    </row>
    <row r="465" spans="1:13" ht="15.75" customHeight="1" hidden="1">
      <c r="A465" s="92"/>
      <c r="B465" s="92"/>
      <c r="C465" s="57" t="s">
        <v>24</v>
      </c>
      <c r="D465" s="26" t="s">
        <v>25</v>
      </c>
      <c r="E465" s="11"/>
      <c r="F465" s="11"/>
      <c r="G465" s="11"/>
      <c r="H465" s="11"/>
      <c r="I465" s="11">
        <f t="shared" si="34"/>
        <v>0</v>
      </c>
      <c r="J465" s="11" t="e">
        <f t="shared" si="35"/>
        <v>#DIV/0!</v>
      </c>
      <c r="K465" s="11" t="e">
        <f t="shared" si="36"/>
        <v>#DIV/0!</v>
      </c>
      <c r="L465" s="11">
        <f t="shared" si="37"/>
        <v>0</v>
      </c>
      <c r="M465" s="11" t="e">
        <f t="shared" si="38"/>
        <v>#DIV/0!</v>
      </c>
    </row>
    <row r="466" spans="1:13" s="2" customFormat="1" ht="15">
      <c r="A466" s="92"/>
      <c r="B466" s="92"/>
      <c r="C466" s="59"/>
      <c r="D466" s="46" t="s">
        <v>27</v>
      </c>
      <c r="E466" s="3">
        <f>SUM(E455:E465)-E460</f>
        <v>417270.7</v>
      </c>
      <c r="F466" s="3">
        <f>SUM(F455:F465)-F460</f>
        <v>1062404.7</v>
      </c>
      <c r="G466" s="3">
        <f>SUM(G455:G465)-G460</f>
        <v>467896.2</v>
      </c>
      <c r="H466" s="3">
        <f>SUM(H455:H465)-H460</f>
        <v>424480.5</v>
      </c>
      <c r="I466" s="3">
        <f t="shared" si="34"/>
        <v>-43415.70000000001</v>
      </c>
      <c r="J466" s="3">
        <f t="shared" si="35"/>
        <v>90.72108300943671</v>
      </c>
      <c r="K466" s="3">
        <f t="shared" si="36"/>
        <v>39.954689582980954</v>
      </c>
      <c r="L466" s="3">
        <f t="shared" si="37"/>
        <v>7209.799999999988</v>
      </c>
      <c r="M466" s="3">
        <f t="shared" si="38"/>
        <v>101.72784717450804</v>
      </c>
    </row>
    <row r="467" spans="1:13" ht="15">
      <c r="A467" s="92"/>
      <c r="B467" s="92"/>
      <c r="C467" s="57" t="s">
        <v>110</v>
      </c>
      <c r="D467" s="26" t="s">
        <v>111</v>
      </c>
      <c r="E467" s="11">
        <v>22194.5</v>
      </c>
      <c r="F467" s="11">
        <v>287537.1</v>
      </c>
      <c r="G467" s="11">
        <v>29816.6</v>
      </c>
      <c r="H467" s="11">
        <v>33916.1</v>
      </c>
      <c r="I467" s="11">
        <f t="shared" si="34"/>
        <v>4099.5</v>
      </c>
      <c r="J467" s="11">
        <f t="shared" si="35"/>
        <v>113.74905254120189</v>
      </c>
      <c r="K467" s="11">
        <f t="shared" si="36"/>
        <v>11.795382230675624</v>
      </c>
      <c r="L467" s="11">
        <f t="shared" si="37"/>
        <v>11721.599999999999</v>
      </c>
      <c r="M467" s="11">
        <f t="shared" si="38"/>
        <v>152.81308432269256</v>
      </c>
    </row>
    <row r="468" spans="1:13" ht="15">
      <c r="A468" s="92"/>
      <c r="B468" s="92"/>
      <c r="C468" s="57" t="s">
        <v>112</v>
      </c>
      <c r="D468" s="26" t="s">
        <v>113</v>
      </c>
      <c r="E468" s="11">
        <v>1557810.3</v>
      </c>
      <c r="F468" s="11">
        <v>3064982.7</v>
      </c>
      <c r="G468" s="11">
        <v>1407493.2</v>
      </c>
      <c r="H468" s="11">
        <v>1294520.7</v>
      </c>
      <c r="I468" s="11">
        <f t="shared" si="34"/>
        <v>-112972.5</v>
      </c>
      <c r="J468" s="11">
        <f t="shared" si="35"/>
        <v>91.97349585774197</v>
      </c>
      <c r="K468" s="11">
        <f t="shared" si="36"/>
        <v>42.235824039072064</v>
      </c>
      <c r="L468" s="11">
        <f t="shared" si="37"/>
        <v>-263289.6000000001</v>
      </c>
      <c r="M468" s="11">
        <f t="shared" si="38"/>
        <v>83.09873801707435</v>
      </c>
    </row>
    <row r="469" spans="1:13" ht="15">
      <c r="A469" s="92"/>
      <c r="B469" s="92"/>
      <c r="C469" s="57" t="s">
        <v>40</v>
      </c>
      <c r="D469" s="26" t="s">
        <v>41</v>
      </c>
      <c r="E469" s="16">
        <v>187.5</v>
      </c>
      <c r="F469" s="11"/>
      <c r="G469" s="11"/>
      <c r="H469" s="11">
        <v>-0.3</v>
      </c>
      <c r="I469" s="11">
        <f t="shared" si="34"/>
        <v>-0.3</v>
      </c>
      <c r="J469" s="11"/>
      <c r="K469" s="11"/>
      <c r="L469" s="11">
        <f t="shared" si="37"/>
        <v>-187.8</v>
      </c>
      <c r="M469" s="11">
        <f t="shared" si="38"/>
        <v>-0.15999999999999998</v>
      </c>
    </row>
    <row r="470" spans="1:13" ht="63" customHeight="1" hidden="1">
      <c r="A470" s="92"/>
      <c r="B470" s="92"/>
      <c r="C470" s="60" t="s">
        <v>163</v>
      </c>
      <c r="D470" s="26" t="s">
        <v>5</v>
      </c>
      <c r="E470" s="16"/>
      <c r="F470" s="11"/>
      <c r="G470" s="11"/>
      <c r="H470" s="11"/>
      <c r="I470" s="11">
        <f t="shared" si="34"/>
        <v>0</v>
      </c>
      <c r="J470" s="11" t="e">
        <f t="shared" si="35"/>
        <v>#DIV/0!</v>
      </c>
      <c r="K470" s="11" t="e">
        <f t="shared" si="36"/>
        <v>#DIV/0!</v>
      </c>
      <c r="L470" s="11">
        <f t="shared" si="37"/>
        <v>0</v>
      </c>
      <c r="M470" s="11" t="e">
        <f t="shared" si="38"/>
        <v>#DIV/0!</v>
      </c>
    </row>
    <row r="471" spans="1:13" ht="15">
      <c r="A471" s="92"/>
      <c r="B471" s="92"/>
      <c r="C471" s="57" t="s">
        <v>13</v>
      </c>
      <c r="D471" s="26" t="s">
        <v>14</v>
      </c>
      <c r="E471" s="11">
        <f>E472</f>
        <v>264.8</v>
      </c>
      <c r="F471" s="11">
        <f>F472</f>
        <v>672.9</v>
      </c>
      <c r="G471" s="11">
        <f>G472</f>
        <v>219</v>
      </c>
      <c r="H471" s="11">
        <f>H472</f>
        <v>220.3</v>
      </c>
      <c r="I471" s="11">
        <f t="shared" si="34"/>
        <v>1.3000000000000114</v>
      </c>
      <c r="J471" s="11">
        <f t="shared" si="35"/>
        <v>100.59360730593608</v>
      </c>
      <c r="K471" s="11">
        <f t="shared" si="36"/>
        <v>32.738891365730424</v>
      </c>
      <c r="L471" s="11">
        <f t="shared" si="37"/>
        <v>-44.5</v>
      </c>
      <c r="M471" s="11">
        <f t="shared" si="38"/>
        <v>83.19486404833837</v>
      </c>
    </row>
    <row r="472" spans="1:13" ht="31.5" customHeight="1" hidden="1">
      <c r="A472" s="92"/>
      <c r="B472" s="92"/>
      <c r="C472" s="60" t="s">
        <v>114</v>
      </c>
      <c r="D472" s="26" t="s">
        <v>115</v>
      </c>
      <c r="E472" s="11">
        <v>264.8</v>
      </c>
      <c r="F472" s="11">
        <v>672.9</v>
      </c>
      <c r="G472" s="11">
        <v>219</v>
      </c>
      <c r="H472" s="11">
        <v>220.3</v>
      </c>
      <c r="I472" s="11">
        <f t="shared" si="34"/>
        <v>1.3000000000000114</v>
      </c>
      <c r="J472" s="11">
        <f t="shared" si="35"/>
        <v>100.59360730593608</v>
      </c>
      <c r="K472" s="11">
        <f t="shared" si="36"/>
        <v>32.738891365730424</v>
      </c>
      <c r="L472" s="11">
        <f t="shared" si="37"/>
        <v>-44.5</v>
      </c>
      <c r="M472" s="11">
        <f t="shared" si="38"/>
        <v>83.19486404833837</v>
      </c>
    </row>
    <row r="473" spans="1:13" s="2" customFormat="1" ht="15">
      <c r="A473" s="92"/>
      <c r="B473" s="92"/>
      <c r="C473" s="59"/>
      <c r="D473" s="46" t="s">
        <v>28</v>
      </c>
      <c r="E473" s="3">
        <f>SUM(E467:E471)</f>
        <v>1580457.1</v>
      </c>
      <c r="F473" s="3">
        <f>SUM(F467:F471)</f>
        <v>3353192.7</v>
      </c>
      <c r="G473" s="3">
        <f>SUM(G467:G471)</f>
        <v>1437528.8</v>
      </c>
      <c r="H473" s="3">
        <f>SUM(H467:H471)</f>
        <v>1328656.8</v>
      </c>
      <c r="I473" s="3">
        <f t="shared" si="34"/>
        <v>-108872</v>
      </c>
      <c r="J473" s="3">
        <f t="shared" si="35"/>
        <v>92.4264473866541</v>
      </c>
      <c r="K473" s="3">
        <f t="shared" si="36"/>
        <v>39.623633917609325</v>
      </c>
      <c r="L473" s="3">
        <f t="shared" si="37"/>
        <v>-251800.30000000005</v>
      </c>
      <c r="M473" s="3">
        <f t="shared" si="38"/>
        <v>84.06788137431886</v>
      </c>
    </row>
    <row r="474" spans="1:13" s="2" customFormat="1" ht="15">
      <c r="A474" s="93"/>
      <c r="B474" s="93"/>
      <c r="C474" s="59"/>
      <c r="D474" s="46" t="s">
        <v>44</v>
      </c>
      <c r="E474" s="3">
        <f>E466+E473</f>
        <v>1997727.8</v>
      </c>
      <c r="F474" s="3">
        <f>F466+F473</f>
        <v>4415597.4</v>
      </c>
      <c r="G474" s="3">
        <f>G466+G473</f>
        <v>1905425</v>
      </c>
      <c r="H474" s="3">
        <f>H466+H473</f>
        <v>1753137.3</v>
      </c>
      <c r="I474" s="3">
        <f t="shared" si="34"/>
        <v>-152287.69999999995</v>
      </c>
      <c r="J474" s="3">
        <f t="shared" si="35"/>
        <v>92.00767807706941</v>
      </c>
      <c r="K474" s="3">
        <f t="shared" si="36"/>
        <v>39.70328680780544</v>
      </c>
      <c r="L474" s="3">
        <f t="shared" si="37"/>
        <v>-244590.5</v>
      </c>
      <c r="M474" s="3">
        <f t="shared" si="38"/>
        <v>87.75656523376207</v>
      </c>
    </row>
    <row r="475" spans="1:13" s="2" customFormat="1" ht="6.75" customHeight="1">
      <c r="A475" s="102"/>
      <c r="B475" s="102"/>
      <c r="C475" s="94"/>
      <c r="D475" s="46"/>
      <c r="E475" s="3"/>
      <c r="F475" s="3"/>
      <c r="G475" s="3"/>
      <c r="H475" s="3"/>
      <c r="I475" s="3"/>
      <c r="J475" s="3"/>
      <c r="K475" s="3"/>
      <c r="L475" s="3"/>
      <c r="M475" s="3"/>
    </row>
    <row r="476" spans="1:13" s="2" customFormat="1" ht="21.75" customHeight="1">
      <c r="A476" s="103"/>
      <c r="B476" s="103"/>
      <c r="C476" s="95"/>
      <c r="D476" s="46" t="s">
        <v>116</v>
      </c>
      <c r="E476" s="3">
        <f>E488+E503</f>
        <v>6429771.5</v>
      </c>
      <c r="F476" s="3">
        <f>F488+F503</f>
        <v>14179142.700000003</v>
      </c>
      <c r="G476" s="3">
        <f>G488+G503</f>
        <v>6039681.4</v>
      </c>
      <c r="H476" s="3">
        <f>H488+H503</f>
        <v>5855251</v>
      </c>
      <c r="I476" s="3">
        <f t="shared" si="34"/>
        <v>-184430.40000000037</v>
      </c>
      <c r="J476" s="3">
        <f t="shared" si="35"/>
        <v>96.94635548159874</v>
      </c>
      <c r="K476" s="3">
        <f t="shared" si="36"/>
        <v>41.29481678747756</v>
      </c>
      <c r="L476" s="3">
        <f t="shared" si="37"/>
        <v>-574520.5</v>
      </c>
      <c r="M476" s="3">
        <f t="shared" si="38"/>
        <v>91.06468246966475</v>
      </c>
    </row>
    <row r="477" spans="1:13" s="2" customFormat="1" ht="6.75" customHeight="1">
      <c r="A477" s="103"/>
      <c r="B477" s="103"/>
      <c r="C477" s="95"/>
      <c r="D477" s="46"/>
      <c r="E477" s="3"/>
      <c r="F477" s="3"/>
      <c r="G477" s="3"/>
      <c r="H477" s="3"/>
      <c r="I477" s="3"/>
      <c r="J477" s="3"/>
      <c r="K477" s="3"/>
      <c r="L477" s="3"/>
      <c r="M477" s="3"/>
    </row>
    <row r="478" spans="1:13" s="2" customFormat="1" ht="36" customHeight="1">
      <c r="A478" s="103"/>
      <c r="B478" s="103"/>
      <c r="C478" s="95"/>
      <c r="D478" s="46" t="s">
        <v>117</v>
      </c>
      <c r="E478" s="3">
        <f>E480-E568</f>
        <v>11497028.100000003</v>
      </c>
      <c r="F478" s="3">
        <f>F480-F568</f>
        <v>22626625.099999998</v>
      </c>
      <c r="G478" s="3">
        <f>G480-G568</f>
        <v>10404624.499999998</v>
      </c>
      <c r="H478" s="3">
        <f>H480-H568</f>
        <v>10249325.5</v>
      </c>
      <c r="I478" s="3">
        <f t="shared" si="34"/>
        <v>-155298.99999999814</v>
      </c>
      <c r="J478" s="3">
        <f t="shared" si="35"/>
        <v>98.50740408748054</v>
      </c>
      <c r="K478" s="3">
        <f t="shared" si="36"/>
        <v>45.29763256651121</v>
      </c>
      <c r="L478" s="3">
        <f t="shared" si="37"/>
        <v>-1247702.6000000034</v>
      </c>
      <c r="M478" s="3">
        <f t="shared" si="38"/>
        <v>89.1476076326194</v>
      </c>
    </row>
    <row r="479" spans="1:13" s="2" customFormat="1" ht="6.75" customHeight="1">
      <c r="A479" s="103"/>
      <c r="B479" s="103"/>
      <c r="C479" s="95"/>
      <c r="D479" s="46"/>
      <c r="E479" s="3"/>
      <c r="F479" s="3"/>
      <c r="G479" s="3"/>
      <c r="H479" s="3"/>
      <c r="I479" s="3"/>
      <c r="J479" s="3"/>
      <c r="K479" s="3"/>
      <c r="L479" s="3"/>
      <c r="M479" s="3"/>
    </row>
    <row r="480" spans="1:13" s="2" customFormat="1" ht="21" customHeight="1">
      <c r="A480" s="104"/>
      <c r="B480" s="104"/>
      <c r="C480" s="96"/>
      <c r="D480" s="46" t="s">
        <v>134</v>
      </c>
      <c r="E480" s="4">
        <f>E26+E47+E63+E95+E133+E150+E163+E177+E190+E204+E218+E231+E245+E257+E279+E311+E329+E356+E371+E391+E405+E420+E427+E438+E454+E474+E69+E431+E114+E287</f>
        <v>11330347.700000003</v>
      </c>
      <c r="F480" s="4">
        <f>F26+F47+F63+F95+F133+F150+F163+F177+F190+F204+F218+F231+F245+F257+F279+F311+F329+F356+F371+F391+F405+F420+F427+F438+F454+F474+F69+F431+F114+F287</f>
        <v>22626625.099999998</v>
      </c>
      <c r="G480" s="4">
        <f>G26+G47+G63+G95+G133+G150+G163+G177+G190+G204+G218+G231+G245+G257+G279+G311+G329+G356+G371+G391+G405+G420+G427+G438+G454+G474+G69+G431+G114+G287</f>
        <v>10404624.499999998</v>
      </c>
      <c r="H480" s="4">
        <f>H26+H47+H63+H95+H133+H150+H163+H177+H190+H204+H218+H231+H245+H257+H279+H311+H329+H356+H371+H391+H405+H420+H427+H438+H454+H474+H69+H431+H114+H287</f>
        <v>10210284.2</v>
      </c>
      <c r="I480" s="4">
        <f t="shared" si="34"/>
        <v>-194340.29999999888</v>
      </c>
      <c r="J480" s="4">
        <f t="shared" si="35"/>
        <v>98.13217382328408</v>
      </c>
      <c r="K480" s="4">
        <f t="shared" si="36"/>
        <v>45.12508672802468</v>
      </c>
      <c r="L480" s="4">
        <f t="shared" si="37"/>
        <v>-1120063.5000000037</v>
      </c>
      <c r="M480" s="4">
        <f t="shared" si="38"/>
        <v>90.1144825414316</v>
      </c>
    </row>
    <row r="481" spans="1:10" ht="18" customHeight="1">
      <c r="A481" s="33"/>
      <c r="B481" s="33"/>
      <c r="C481" s="66"/>
      <c r="D481" s="55"/>
      <c r="E481" s="55"/>
      <c r="F481" s="35"/>
      <c r="G481" s="35"/>
      <c r="H481" s="35"/>
      <c r="I481" s="18"/>
      <c r="J481" s="18"/>
    </row>
    <row r="482" spans="1:10" ht="13.5" customHeight="1">
      <c r="A482" s="33"/>
      <c r="B482" s="33"/>
      <c r="C482" s="66"/>
      <c r="D482" s="50" t="s">
        <v>121</v>
      </c>
      <c r="E482" s="101"/>
      <c r="F482" s="90"/>
      <c r="G482" s="44"/>
      <c r="H482" s="34"/>
      <c r="I482" s="90"/>
      <c r="J482" s="90"/>
    </row>
    <row r="483" spans="1:10" ht="15" hidden="1">
      <c r="A483" s="33"/>
      <c r="B483" s="33"/>
      <c r="C483" s="66"/>
      <c r="D483" s="50"/>
      <c r="E483" s="101"/>
      <c r="F483" s="90"/>
      <c r="G483" s="44"/>
      <c r="H483" s="43"/>
      <c r="I483" s="90"/>
      <c r="J483" s="90"/>
    </row>
    <row r="484" spans="1:10" ht="15.75" customHeight="1" hidden="1">
      <c r="A484" s="100" t="s">
        <v>244</v>
      </c>
      <c r="B484" s="100"/>
      <c r="C484" s="100"/>
      <c r="D484" s="100"/>
      <c r="E484" s="100"/>
      <c r="F484" s="100"/>
      <c r="G484" s="100"/>
      <c r="H484" s="100"/>
      <c r="I484" s="100"/>
      <c r="J484" s="100"/>
    </row>
    <row r="485" spans="1:13" ht="15.75">
      <c r="A485" s="37"/>
      <c r="B485" s="36"/>
      <c r="C485" s="67"/>
      <c r="D485" s="51"/>
      <c r="E485" s="36"/>
      <c r="F485" s="36"/>
      <c r="G485" s="36"/>
      <c r="H485" s="36"/>
      <c r="I485" s="32"/>
      <c r="J485" s="38"/>
      <c r="M485" s="15" t="s">
        <v>132</v>
      </c>
    </row>
    <row r="486" spans="1:13" ht="61.5" customHeight="1">
      <c r="A486" s="88" t="s">
        <v>0</v>
      </c>
      <c r="B486" s="76" t="s">
        <v>209</v>
      </c>
      <c r="C486" s="76" t="s">
        <v>1</v>
      </c>
      <c r="D486" s="76" t="s">
        <v>210</v>
      </c>
      <c r="E486" s="80" t="s">
        <v>248</v>
      </c>
      <c r="F486" s="78" t="s">
        <v>214</v>
      </c>
      <c r="G486" s="84" t="s">
        <v>243</v>
      </c>
      <c r="H486" s="84" t="s">
        <v>249</v>
      </c>
      <c r="I486" s="82" t="s">
        <v>250</v>
      </c>
      <c r="J486" s="76" t="s">
        <v>251</v>
      </c>
      <c r="K486" s="76" t="s">
        <v>252</v>
      </c>
      <c r="L486" s="82" t="s">
        <v>253</v>
      </c>
      <c r="M486" s="76" t="s">
        <v>254</v>
      </c>
    </row>
    <row r="487" spans="1:13" ht="36" customHeight="1">
      <c r="A487" s="89"/>
      <c r="B487" s="77"/>
      <c r="C487" s="77"/>
      <c r="D487" s="77"/>
      <c r="E487" s="81"/>
      <c r="F487" s="79"/>
      <c r="G487" s="85"/>
      <c r="H487" s="85"/>
      <c r="I487" s="83"/>
      <c r="J487" s="77"/>
      <c r="K487" s="77"/>
      <c r="L487" s="83"/>
      <c r="M487" s="77"/>
    </row>
    <row r="488" spans="1:13" s="2" customFormat="1" ht="24" customHeight="1">
      <c r="A488" s="91"/>
      <c r="B488" s="91"/>
      <c r="C488" s="59"/>
      <c r="D488" s="71" t="s">
        <v>122</v>
      </c>
      <c r="E488" s="72">
        <f>SUM(E502,E489:E497)</f>
        <v>5290493.8</v>
      </c>
      <c r="F488" s="72">
        <f>SUM(F502,F489:F497)</f>
        <v>12002240.000000002</v>
      </c>
      <c r="G488" s="72">
        <f>SUM(G502,G489:G497)</f>
        <v>5172737.7</v>
      </c>
      <c r="H488" s="72">
        <f>SUM(H502,H489:H497)</f>
        <v>5019743.5</v>
      </c>
      <c r="I488" s="72">
        <f>H488-G488</f>
        <v>-152994.2000000002</v>
      </c>
      <c r="J488" s="72">
        <f>H488/G488*100</f>
        <v>97.04229735058864</v>
      </c>
      <c r="K488" s="72">
        <f>H488/F488*100</f>
        <v>41.823388800757186</v>
      </c>
      <c r="L488" s="72">
        <f>H488-E488</f>
        <v>-270750.2999999998</v>
      </c>
      <c r="M488" s="72">
        <f>H488/E488*100</f>
        <v>94.8823245951068</v>
      </c>
    </row>
    <row r="489" spans="1:13" ht="19.5" customHeight="1">
      <c r="A489" s="92"/>
      <c r="B489" s="92"/>
      <c r="C489" s="57" t="s">
        <v>81</v>
      </c>
      <c r="D489" s="26" t="s">
        <v>82</v>
      </c>
      <c r="E489" s="16">
        <f aca="true" t="shared" si="39" ref="E489:H496">SUMIF($C$6:$C$480,$C489,E$6:E$480)</f>
        <v>3107857.9</v>
      </c>
      <c r="F489" s="16">
        <f t="shared" si="39"/>
        <v>6748120.9</v>
      </c>
      <c r="G489" s="16">
        <f t="shared" si="39"/>
        <v>3097330</v>
      </c>
      <c r="H489" s="16">
        <f t="shared" si="39"/>
        <v>3034200</v>
      </c>
      <c r="I489" s="45">
        <f>H489-G489</f>
        <v>-63130</v>
      </c>
      <c r="J489" s="45">
        <f>H489/G489*100</f>
        <v>97.9617928990453</v>
      </c>
      <c r="K489" s="45">
        <f>H489/F489*100</f>
        <v>44.96362831910732</v>
      </c>
      <c r="L489" s="45">
        <f>H489-E489</f>
        <v>-73657.8999999999</v>
      </c>
      <c r="M489" s="45">
        <f>H489/E489*100</f>
        <v>97.62994633699307</v>
      </c>
    </row>
    <row r="490" spans="1:13" ht="36" customHeight="1">
      <c r="A490" s="92"/>
      <c r="B490" s="92"/>
      <c r="C490" s="57" t="s">
        <v>205</v>
      </c>
      <c r="D490" s="28" t="s">
        <v>206</v>
      </c>
      <c r="E490" s="16">
        <f t="shared" si="39"/>
        <v>11396.3</v>
      </c>
      <c r="F490" s="16">
        <f t="shared" si="39"/>
        <v>18868.1</v>
      </c>
      <c r="G490" s="16">
        <f t="shared" si="39"/>
        <v>9416.4</v>
      </c>
      <c r="H490" s="16">
        <f t="shared" si="39"/>
        <v>12191.8</v>
      </c>
      <c r="I490" s="45">
        <f aca="true" t="shared" si="40" ref="I490:I500">H490-G490</f>
        <v>2775.3999999999996</v>
      </c>
      <c r="J490" s="45">
        <f aca="true" t="shared" si="41" ref="J490:J497">H490/G490*100</f>
        <v>129.47410900131683</v>
      </c>
      <c r="K490" s="45">
        <f aca="true" t="shared" si="42" ref="K490:K497">H490/F490*100</f>
        <v>64.61593907176663</v>
      </c>
      <c r="L490" s="45">
        <f aca="true" t="shared" si="43" ref="L490:L500">H490-E490</f>
        <v>795.5</v>
      </c>
      <c r="M490" s="45">
        <f aca="true" t="shared" si="44" ref="M490:M500">H490/E490*100</f>
        <v>106.98033572299781</v>
      </c>
    </row>
    <row r="491" spans="1:13" ht="20.25" customHeight="1">
      <c r="A491" s="92"/>
      <c r="B491" s="92"/>
      <c r="C491" s="57" t="s">
        <v>137</v>
      </c>
      <c r="D491" s="26" t="s">
        <v>136</v>
      </c>
      <c r="E491" s="16">
        <f t="shared" si="39"/>
        <v>260669.1</v>
      </c>
      <c r="F491" s="16">
        <f t="shared" si="39"/>
        <v>573972</v>
      </c>
      <c r="G491" s="16">
        <f t="shared" si="39"/>
        <v>281674.8</v>
      </c>
      <c r="H491" s="16">
        <f t="shared" si="39"/>
        <v>278586.3</v>
      </c>
      <c r="I491" s="45">
        <f t="shared" si="40"/>
        <v>-3088.5</v>
      </c>
      <c r="J491" s="45">
        <f t="shared" si="41"/>
        <v>98.90352278585091</v>
      </c>
      <c r="K491" s="45">
        <f t="shared" si="42"/>
        <v>48.53656624364952</v>
      </c>
      <c r="L491" s="45">
        <f t="shared" si="43"/>
        <v>17917.199999999983</v>
      </c>
      <c r="M491" s="45">
        <f t="shared" si="44"/>
        <v>106.8735419733294</v>
      </c>
    </row>
    <row r="492" spans="1:13" ht="20.25" customHeight="1">
      <c r="A492" s="92"/>
      <c r="B492" s="92"/>
      <c r="C492" s="57" t="s">
        <v>138</v>
      </c>
      <c r="D492" s="26" t="s">
        <v>98</v>
      </c>
      <c r="E492" s="16">
        <f t="shared" si="39"/>
        <v>1152.2</v>
      </c>
      <c r="F492" s="16">
        <f t="shared" si="39"/>
        <v>2077.4</v>
      </c>
      <c r="G492" s="16">
        <f t="shared" si="39"/>
        <v>1412.2</v>
      </c>
      <c r="H492" s="16">
        <f t="shared" si="39"/>
        <v>718</v>
      </c>
      <c r="I492" s="45">
        <f t="shared" si="40"/>
        <v>-694.2</v>
      </c>
      <c r="J492" s="45">
        <f t="shared" si="41"/>
        <v>50.84265684747202</v>
      </c>
      <c r="K492" s="45">
        <f t="shared" si="42"/>
        <v>34.56243381149513</v>
      </c>
      <c r="L492" s="45">
        <f t="shared" si="43"/>
        <v>-434.20000000000005</v>
      </c>
      <c r="M492" s="45">
        <f t="shared" si="44"/>
        <v>62.3155702135046</v>
      </c>
    </row>
    <row r="493" spans="1:13" ht="36" customHeight="1">
      <c r="A493" s="92"/>
      <c r="B493" s="92"/>
      <c r="C493" s="57" t="s">
        <v>178</v>
      </c>
      <c r="D493" s="27" t="s">
        <v>179</v>
      </c>
      <c r="E493" s="16">
        <f t="shared" si="39"/>
        <v>10800.2</v>
      </c>
      <c r="F493" s="16">
        <f t="shared" si="39"/>
        <v>19743.7</v>
      </c>
      <c r="G493" s="16">
        <f t="shared" si="39"/>
        <v>9143.6</v>
      </c>
      <c r="H493" s="16">
        <f t="shared" si="39"/>
        <v>9631.8</v>
      </c>
      <c r="I493" s="45">
        <f t="shared" si="40"/>
        <v>488.1999999999989</v>
      </c>
      <c r="J493" s="45">
        <f t="shared" si="41"/>
        <v>105.33925368563803</v>
      </c>
      <c r="K493" s="45">
        <f t="shared" si="42"/>
        <v>48.78416912736721</v>
      </c>
      <c r="L493" s="45">
        <f t="shared" si="43"/>
        <v>-1168.4000000000015</v>
      </c>
      <c r="M493" s="45">
        <f t="shared" si="44"/>
        <v>89.18168182070701</v>
      </c>
    </row>
    <row r="494" spans="1:13" ht="18.75" customHeight="1">
      <c r="A494" s="92"/>
      <c r="B494" s="92"/>
      <c r="C494" s="57" t="s">
        <v>110</v>
      </c>
      <c r="D494" s="26" t="s">
        <v>111</v>
      </c>
      <c r="E494" s="16">
        <f t="shared" si="39"/>
        <v>22194.5</v>
      </c>
      <c r="F494" s="16">
        <f t="shared" si="39"/>
        <v>287537.1</v>
      </c>
      <c r="G494" s="16">
        <f t="shared" si="39"/>
        <v>29816.6</v>
      </c>
      <c r="H494" s="16">
        <f t="shared" si="39"/>
        <v>33916.1</v>
      </c>
      <c r="I494" s="45">
        <f t="shared" si="40"/>
        <v>4099.5</v>
      </c>
      <c r="J494" s="45">
        <f t="shared" si="41"/>
        <v>113.74905254120189</v>
      </c>
      <c r="K494" s="45">
        <f t="shared" si="42"/>
        <v>11.795382230675624</v>
      </c>
      <c r="L494" s="45">
        <f t="shared" si="43"/>
        <v>11721.599999999999</v>
      </c>
      <c r="M494" s="45">
        <f t="shared" si="44"/>
        <v>152.81308432269256</v>
      </c>
    </row>
    <row r="495" spans="1:13" ht="18.75" customHeight="1">
      <c r="A495" s="92"/>
      <c r="B495" s="92"/>
      <c r="C495" s="57" t="s">
        <v>78</v>
      </c>
      <c r="D495" s="26" t="s">
        <v>79</v>
      </c>
      <c r="E495" s="16">
        <f t="shared" si="39"/>
        <v>227489.8</v>
      </c>
      <c r="F495" s="16">
        <f t="shared" si="39"/>
        <v>1107599.7</v>
      </c>
      <c r="G495" s="16">
        <f t="shared" si="39"/>
        <v>253950</v>
      </c>
      <c r="H495" s="16">
        <f t="shared" si="39"/>
        <v>256948.1</v>
      </c>
      <c r="I495" s="45">
        <f t="shared" si="40"/>
        <v>2998.100000000006</v>
      </c>
      <c r="J495" s="45">
        <f t="shared" si="41"/>
        <v>101.1805867296712</v>
      </c>
      <c r="K495" s="45">
        <f t="shared" si="42"/>
        <v>23.19864297543598</v>
      </c>
      <c r="L495" s="45">
        <f t="shared" si="43"/>
        <v>29458.300000000017</v>
      </c>
      <c r="M495" s="45">
        <f t="shared" si="44"/>
        <v>112.94928387998056</v>
      </c>
    </row>
    <row r="496" spans="1:13" ht="18.75" customHeight="1">
      <c r="A496" s="92"/>
      <c r="B496" s="92"/>
      <c r="C496" s="57" t="s">
        <v>112</v>
      </c>
      <c r="D496" s="26" t="s">
        <v>113</v>
      </c>
      <c r="E496" s="16">
        <f t="shared" si="39"/>
        <v>1557810.3</v>
      </c>
      <c r="F496" s="16">
        <f t="shared" si="39"/>
        <v>3064982.7</v>
      </c>
      <c r="G496" s="16">
        <f t="shared" si="39"/>
        <v>1407493.2</v>
      </c>
      <c r="H496" s="16">
        <f t="shared" si="39"/>
        <v>1294520.7</v>
      </c>
      <c r="I496" s="45">
        <f t="shared" si="40"/>
        <v>-112972.5</v>
      </c>
      <c r="J496" s="45">
        <f t="shared" si="41"/>
        <v>91.97349585774197</v>
      </c>
      <c r="K496" s="45">
        <f t="shared" si="42"/>
        <v>42.235824039072064</v>
      </c>
      <c r="L496" s="45">
        <f t="shared" si="43"/>
        <v>-263289.6000000001</v>
      </c>
      <c r="M496" s="45">
        <f t="shared" si="44"/>
        <v>83.09873801707435</v>
      </c>
    </row>
    <row r="497" spans="1:13" ht="18.75" customHeight="1">
      <c r="A497" s="92"/>
      <c r="B497" s="92"/>
      <c r="C497" s="57" t="s">
        <v>123</v>
      </c>
      <c r="D497" s="26" t="s">
        <v>124</v>
      </c>
      <c r="E497" s="16">
        <f>SUM(E498:E501)</f>
        <v>90936</v>
      </c>
      <c r="F497" s="16">
        <f>SUM(F498:F501)</f>
        <v>179338.4</v>
      </c>
      <c r="G497" s="16">
        <f>SUM(G498:G501)</f>
        <v>82500.90000000001</v>
      </c>
      <c r="H497" s="16">
        <f>SUM(H498:H501)</f>
        <v>99031.00000000001</v>
      </c>
      <c r="I497" s="45">
        <f t="shared" si="40"/>
        <v>16530.100000000006</v>
      </c>
      <c r="J497" s="45">
        <f t="shared" si="41"/>
        <v>120.03626627103463</v>
      </c>
      <c r="K497" s="45">
        <f t="shared" si="42"/>
        <v>55.22018708765106</v>
      </c>
      <c r="L497" s="45">
        <f t="shared" si="43"/>
        <v>8095.000000000015</v>
      </c>
      <c r="M497" s="45">
        <f t="shared" si="44"/>
        <v>108.90186504794583</v>
      </c>
    </row>
    <row r="498" spans="1:13" ht="30" customHeight="1" hidden="1">
      <c r="A498" s="92"/>
      <c r="B498" s="92"/>
      <c r="C498" s="57" t="s">
        <v>88</v>
      </c>
      <c r="D498" s="26" t="s">
        <v>89</v>
      </c>
      <c r="E498" s="16">
        <f aca="true" t="shared" si="45" ref="E498:H502">SUMIF($C$6:$C$480,$C498,E$6:E$480)</f>
        <v>89789.9</v>
      </c>
      <c r="F498" s="16">
        <f t="shared" si="45"/>
        <v>176760.3</v>
      </c>
      <c r="G498" s="16">
        <f t="shared" si="45"/>
        <v>81313.8</v>
      </c>
      <c r="H498" s="16">
        <f t="shared" si="45"/>
        <v>97701.3</v>
      </c>
      <c r="I498" s="45">
        <f t="shared" si="40"/>
        <v>16387.5</v>
      </c>
      <c r="J498" s="45">
        <f>H498/G498*100</f>
        <v>120.15340569497428</v>
      </c>
      <c r="K498" s="45">
        <f>H498/F498*100</f>
        <v>55.27332777778721</v>
      </c>
      <c r="L498" s="45">
        <f t="shared" si="43"/>
        <v>7911.400000000009</v>
      </c>
      <c r="M498" s="45">
        <f t="shared" si="44"/>
        <v>108.81101326541183</v>
      </c>
    </row>
    <row r="499" spans="1:13" ht="110.25" customHeight="1" hidden="1">
      <c r="A499" s="92"/>
      <c r="B499" s="92"/>
      <c r="C499" s="58" t="s">
        <v>38</v>
      </c>
      <c r="D499" s="27" t="s">
        <v>39</v>
      </c>
      <c r="E499" s="16">
        <f t="shared" si="45"/>
        <v>258</v>
      </c>
      <c r="F499" s="16">
        <f t="shared" si="45"/>
        <v>683</v>
      </c>
      <c r="G499" s="16">
        <f t="shared" si="45"/>
        <v>290</v>
      </c>
      <c r="H499" s="16">
        <f t="shared" si="45"/>
        <v>359.1</v>
      </c>
      <c r="I499" s="45">
        <f t="shared" si="40"/>
        <v>69.10000000000002</v>
      </c>
      <c r="J499" s="45">
        <f>H499/G499*100</f>
        <v>123.82758620689656</v>
      </c>
      <c r="K499" s="45">
        <f>H499/F499*100</f>
        <v>52.57686676427525</v>
      </c>
      <c r="L499" s="45">
        <f t="shared" si="43"/>
        <v>101.10000000000002</v>
      </c>
      <c r="M499" s="45">
        <f t="shared" si="44"/>
        <v>139.18604651162792</v>
      </c>
    </row>
    <row r="500" spans="1:13" ht="31.5" customHeight="1" hidden="1">
      <c r="A500" s="92"/>
      <c r="B500" s="92"/>
      <c r="C500" s="57" t="s">
        <v>94</v>
      </c>
      <c r="D500" s="26" t="s">
        <v>95</v>
      </c>
      <c r="E500" s="16">
        <f t="shared" si="45"/>
        <v>289.1</v>
      </c>
      <c r="F500" s="16">
        <f t="shared" si="45"/>
        <v>265</v>
      </c>
      <c r="G500" s="16">
        <f t="shared" si="45"/>
        <v>127</v>
      </c>
      <c r="H500" s="16">
        <f t="shared" si="45"/>
        <v>99</v>
      </c>
      <c r="I500" s="45">
        <f t="shared" si="40"/>
        <v>-28</v>
      </c>
      <c r="J500" s="45">
        <f>H500/G500*100</f>
        <v>77.95275590551181</v>
      </c>
      <c r="K500" s="45">
        <f>H500/F500*100</f>
        <v>37.35849056603773</v>
      </c>
      <c r="L500" s="45">
        <f t="shared" si="43"/>
        <v>-190.10000000000002</v>
      </c>
      <c r="M500" s="45">
        <f t="shared" si="44"/>
        <v>34.24420615703909</v>
      </c>
    </row>
    <row r="501" spans="1:13" ht="94.5" customHeight="1" hidden="1">
      <c r="A501" s="92"/>
      <c r="B501" s="92"/>
      <c r="C501" s="57" t="s">
        <v>190</v>
      </c>
      <c r="D501" s="27" t="s">
        <v>192</v>
      </c>
      <c r="E501" s="16">
        <f t="shared" si="45"/>
        <v>599</v>
      </c>
      <c r="F501" s="16">
        <f t="shared" si="45"/>
        <v>1630.1</v>
      </c>
      <c r="G501" s="16">
        <f t="shared" si="45"/>
        <v>770.1</v>
      </c>
      <c r="H501" s="16">
        <f t="shared" si="45"/>
        <v>871.6</v>
      </c>
      <c r="I501" s="45">
        <f>H501-G501</f>
        <v>101.5</v>
      </c>
      <c r="J501" s="45">
        <f>H501/G501*100</f>
        <v>113.18010647967796</v>
      </c>
      <c r="K501" s="45">
        <f>H501/F501*100</f>
        <v>53.46911232439729</v>
      </c>
      <c r="L501" s="45">
        <f aca="true" t="shared" si="46" ref="L501:L509">H501-E501</f>
        <v>272.6</v>
      </c>
      <c r="M501" s="45">
        <f aca="true" t="shared" si="47" ref="M501:M509">H501/E501*100</f>
        <v>145.50918196994994</v>
      </c>
    </row>
    <row r="502" spans="1:13" ht="18.75" customHeight="1">
      <c r="A502" s="92"/>
      <c r="B502" s="92"/>
      <c r="C502" s="57" t="s">
        <v>40</v>
      </c>
      <c r="D502" s="26" t="s">
        <v>41</v>
      </c>
      <c r="E502" s="16">
        <f t="shared" si="45"/>
        <v>187.5</v>
      </c>
      <c r="F502" s="16">
        <f t="shared" si="45"/>
        <v>0</v>
      </c>
      <c r="G502" s="16">
        <f t="shared" si="45"/>
        <v>0</v>
      </c>
      <c r="H502" s="16">
        <f t="shared" si="45"/>
        <v>-0.3</v>
      </c>
      <c r="I502" s="45">
        <f>H502-G502</f>
        <v>-0.3</v>
      </c>
      <c r="J502" s="45"/>
      <c r="K502" s="45"/>
      <c r="L502" s="45">
        <f t="shared" si="46"/>
        <v>-187.8</v>
      </c>
      <c r="M502" s="45">
        <f t="shared" si="47"/>
        <v>-0.15999999999999998</v>
      </c>
    </row>
    <row r="503" spans="1:13" s="2" customFormat="1" ht="24" customHeight="1">
      <c r="A503" s="92"/>
      <c r="B503" s="92"/>
      <c r="C503" s="59"/>
      <c r="D503" s="71" t="s">
        <v>125</v>
      </c>
      <c r="E503" s="72">
        <f>SUM(E504:E523,E554:E555)</f>
        <v>1139277.7</v>
      </c>
      <c r="F503" s="72">
        <f>SUM(F504:F523,F554:F555)</f>
        <v>2176902.7000000007</v>
      </c>
      <c r="G503" s="72">
        <f>SUM(G504:G523,G554:G555)</f>
        <v>866943.7000000001</v>
      </c>
      <c r="H503" s="72">
        <f>SUM(H504:H523,H554:H555)</f>
        <v>835507.4999999998</v>
      </c>
      <c r="I503" s="72">
        <f>H503-G503</f>
        <v>-31436.200000000303</v>
      </c>
      <c r="J503" s="72">
        <f aca="true" t="shared" si="48" ref="J503:J509">H503/G503*100</f>
        <v>96.3739052489798</v>
      </c>
      <c r="K503" s="72">
        <f aca="true" t="shared" si="49" ref="K503:K509">H503/F503*100</f>
        <v>38.38056243855086</v>
      </c>
      <c r="L503" s="72">
        <f t="shared" si="46"/>
        <v>-303770.2000000002</v>
      </c>
      <c r="M503" s="72">
        <f t="shared" si="47"/>
        <v>73.33659738973209</v>
      </c>
    </row>
    <row r="504" spans="1:13" ht="18" customHeight="1">
      <c r="A504" s="92"/>
      <c r="B504" s="92"/>
      <c r="C504" s="57" t="s">
        <v>3</v>
      </c>
      <c r="D504" s="26" t="s">
        <v>4</v>
      </c>
      <c r="E504" s="16">
        <f aca="true" t="shared" si="50" ref="E504:H523">SUMIF($C$6:$C$480,$C504,E$6:E$480)</f>
        <v>0</v>
      </c>
      <c r="F504" s="16">
        <f t="shared" si="50"/>
        <v>1585.6</v>
      </c>
      <c r="G504" s="16">
        <f t="shared" si="50"/>
        <v>0</v>
      </c>
      <c r="H504" s="16">
        <f t="shared" si="50"/>
        <v>0</v>
      </c>
      <c r="I504" s="45">
        <f>H504-G504</f>
        <v>0</v>
      </c>
      <c r="J504" s="45"/>
      <c r="K504" s="45">
        <f t="shared" si="49"/>
        <v>0</v>
      </c>
      <c r="L504" s="45">
        <f t="shared" si="46"/>
        <v>0</v>
      </c>
      <c r="M504" s="45"/>
    </row>
    <row r="505" spans="1:13" ht="75" customHeight="1">
      <c r="A505" s="92"/>
      <c r="B505" s="92"/>
      <c r="C505" s="60" t="s">
        <v>163</v>
      </c>
      <c r="D505" s="26" t="s">
        <v>5</v>
      </c>
      <c r="E505" s="16">
        <f t="shared" si="50"/>
        <v>282779.7</v>
      </c>
      <c r="F505" s="16">
        <f t="shared" si="50"/>
        <v>857202.4</v>
      </c>
      <c r="G505" s="16">
        <f t="shared" si="50"/>
        <v>384082.9</v>
      </c>
      <c r="H505" s="16">
        <f t="shared" si="50"/>
        <v>231191.2</v>
      </c>
      <c r="I505" s="45">
        <f aca="true" t="shared" si="51" ref="I505:I555">H505-G505</f>
        <v>-152891.7</v>
      </c>
      <c r="J505" s="45">
        <f t="shared" si="48"/>
        <v>60.19304686566363</v>
      </c>
      <c r="K505" s="45">
        <f t="shared" si="49"/>
        <v>26.970433120579223</v>
      </c>
      <c r="L505" s="45">
        <f t="shared" si="46"/>
        <v>-51588.5</v>
      </c>
      <c r="M505" s="45">
        <f t="shared" si="47"/>
        <v>81.75664660511345</v>
      </c>
    </row>
    <row r="506" spans="1:13" ht="31.5" customHeight="1">
      <c r="A506" s="92"/>
      <c r="B506" s="92"/>
      <c r="C506" s="57" t="s">
        <v>108</v>
      </c>
      <c r="D506" s="26" t="s">
        <v>109</v>
      </c>
      <c r="E506" s="16">
        <f t="shared" si="50"/>
        <v>41640.8</v>
      </c>
      <c r="F506" s="16">
        <f t="shared" si="50"/>
        <v>62230.7</v>
      </c>
      <c r="G506" s="16">
        <f t="shared" si="50"/>
        <v>20835.3</v>
      </c>
      <c r="H506" s="16">
        <f t="shared" si="50"/>
        <v>41342.9</v>
      </c>
      <c r="I506" s="45">
        <f t="shared" si="51"/>
        <v>20507.600000000002</v>
      </c>
      <c r="J506" s="45">
        <f t="shared" si="48"/>
        <v>198.42718847340814</v>
      </c>
      <c r="K506" s="45">
        <f t="shared" si="49"/>
        <v>66.43489467417207</v>
      </c>
      <c r="L506" s="45">
        <f t="shared" si="46"/>
        <v>-297.90000000000146</v>
      </c>
      <c r="M506" s="45">
        <f t="shared" si="47"/>
        <v>99.28459587712052</v>
      </c>
    </row>
    <row r="507" spans="1:13" ht="20.25" customHeight="1">
      <c r="A507" s="92"/>
      <c r="B507" s="92"/>
      <c r="C507" s="57" t="s">
        <v>6</v>
      </c>
      <c r="D507" s="26" t="s">
        <v>96</v>
      </c>
      <c r="E507" s="16">
        <f t="shared" si="50"/>
        <v>1808.5</v>
      </c>
      <c r="F507" s="16">
        <f t="shared" si="50"/>
        <v>1386.8</v>
      </c>
      <c r="G507" s="16">
        <f t="shared" si="50"/>
        <v>693.4</v>
      </c>
      <c r="H507" s="16">
        <f t="shared" si="50"/>
        <v>1821.1</v>
      </c>
      <c r="I507" s="45">
        <f t="shared" si="51"/>
        <v>1127.6999999999998</v>
      </c>
      <c r="J507" s="45">
        <f t="shared" si="48"/>
        <v>262.63340063455433</v>
      </c>
      <c r="K507" s="45">
        <f t="shared" si="49"/>
        <v>131.31670031727717</v>
      </c>
      <c r="L507" s="45">
        <f t="shared" si="46"/>
        <v>12.599999999999909</v>
      </c>
      <c r="M507" s="45">
        <f t="shared" si="47"/>
        <v>100.69670998064694</v>
      </c>
    </row>
    <row r="508" spans="1:13" ht="47.25" customHeight="1">
      <c r="A508" s="92"/>
      <c r="B508" s="92"/>
      <c r="C508" s="57" t="s">
        <v>188</v>
      </c>
      <c r="D508" s="27" t="s">
        <v>189</v>
      </c>
      <c r="E508" s="16">
        <f t="shared" si="50"/>
        <v>56495.8</v>
      </c>
      <c r="F508" s="16">
        <f t="shared" si="50"/>
        <v>130287.2</v>
      </c>
      <c r="G508" s="16">
        <f t="shared" si="50"/>
        <v>54486.2</v>
      </c>
      <c r="H508" s="16">
        <f t="shared" si="50"/>
        <v>68877.9</v>
      </c>
      <c r="I508" s="45">
        <f t="shared" si="51"/>
        <v>14391.699999999997</v>
      </c>
      <c r="J508" s="45">
        <f t="shared" si="48"/>
        <v>126.41347717403673</v>
      </c>
      <c r="K508" s="45">
        <f t="shared" si="49"/>
        <v>52.86620635027845</v>
      </c>
      <c r="L508" s="45">
        <f t="shared" si="46"/>
        <v>12382.099999999991</v>
      </c>
      <c r="M508" s="45">
        <f t="shared" si="47"/>
        <v>121.9168504561401</v>
      </c>
    </row>
    <row r="509" spans="1:13" ht="31.5" customHeight="1">
      <c r="A509" s="92"/>
      <c r="B509" s="92"/>
      <c r="C509" s="57" t="s">
        <v>8</v>
      </c>
      <c r="D509" s="26" t="s">
        <v>9</v>
      </c>
      <c r="E509" s="16">
        <f t="shared" si="50"/>
        <v>11876.6</v>
      </c>
      <c r="F509" s="16">
        <f t="shared" si="50"/>
        <v>42310.3</v>
      </c>
      <c r="G509" s="16">
        <f t="shared" si="50"/>
        <v>42310.3</v>
      </c>
      <c r="H509" s="16">
        <f t="shared" si="50"/>
        <v>42544.5</v>
      </c>
      <c r="I509" s="45">
        <f t="shared" si="51"/>
        <v>234.1999999999971</v>
      </c>
      <c r="J509" s="45">
        <f t="shared" si="48"/>
        <v>100.55352951881693</v>
      </c>
      <c r="K509" s="45">
        <f t="shared" si="49"/>
        <v>100.55352951881693</v>
      </c>
      <c r="L509" s="45">
        <f t="shared" si="46"/>
        <v>30667.9</v>
      </c>
      <c r="M509" s="45">
        <f t="shared" si="47"/>
        <v>358.2212080898573</v>
      </c>
    </row>
    <row r="510" spans="1:13" ht="63" customHeight="1">
      <c r="A510" s="92"/>
      <c r="B510" s="92"/>
      <c r="C510" s="60" t="s">
        <v>10</v>
      </c>
      <c r="D510" s="27" t="s">
        <v>126</v>
      </c>
      <c r="E510" s="16">
        <f t="shared" si="50"/>
        <v>95447.29999999999</v>
      </c>
      <c r="F510" s="16">
        <f t="shared" si="50"/>
        <v>125957.1</v>
      </c>
      <c r="G510" s="16">
        <f t="shared" si="50"/>
        <v>68770</v>
      </c>
      <c r="H510" s="16">
        <f t="shared" si="50"/>
        <v>53933.6</v>
      </c>
      <c r="I510" s="45">
        <f t="shared" si="51"/>
        <v>-14836.400000000001</v>
      </c>
      <c r="J510" s="45">
        <f aca="true" t="shared" si="52" ref="J510:J555">H510/G510*100</f>
        <v>78.426057874073</v>
      </c>
      <c r="K510" s="45">
        <f aca="true" t="shared" si="53" ref="K510:K555">H510/F510*100</f>
        <v>42.81902330237835</v>
      </c>
      <c r="L510" s="45">
        <f aca="true" t="shared" si="54" ref="L510:L555">H510-E510</f>
        <v>-41513.69999999999</v>
      </c>
      <c r="M510" s="45">
        <f aca="true" t="shared" si="55" ref="M510:M555">H510/E510*100</f>
        <v>56.506155752965256</v>
      </c>
    </row>
    <row r="511" spans="1:13" ht="15">
      <c r="A511" s="92"/>
      <c r="B511" s="92"/>
      <c r="C511" s="57" t="s">
        <v>48</v>
      </c>
      <c r="D511" s="26" t="s">
        <v>49</v>
      </c>
      <c r="E511" s="16">
        <f t="shared" si="50"/>
        <v>5183.1</v>
      </c>
      <c r="F511" s="16">
        <f t="shared" si="50"/>
        <v>8042.3</v>
      </c>
      <c r="G511" s="16">
        <f t="shared" si="50"/>
        <v>3936.8</v>
      </c>
      <c r="H511" s="16">
        <f t="shared" si="50"/>
        <v>12561</v>
      </c>
      <c r="I511" s="45">
        <f t="shared" si="51"/>
        <v>8624.2</v>
      </c>
      <c r="J511" s="45">
        <f t="shared" si="52"/>
        <v>319.0662466978256</v>
      </c>
      <c r="K511" s="45">
        <f t="shared" si="53"/>
        <v>156.18666301928553</v>
      </c>
      <c r="L511" s="45">
        <f t="shared" si="54"/>
        <v>7377.9</v>
      </c>
      <c r="M511" s="45">
        <f t="shared" si="55"/>
        <v>242.34531458007754</v>
      </c>
    </row>
    <row r="512" spans="1:13" ht="18.75" customHeight="1">
      <c r="A512" s="92"/>
      <c r="B512" s="92"/>
      <c r="C512" s="57" t="s">
        <v>216</v>
      </c>
      <c r="D512" s="26" t="s">
        <v>217</v>
      </c>
      <c r="E512" s="16">
        <f t="shared" si="50"/>
        <v>0</v>
      </c>
      <c r="F512" s="16">
        <f t="shared" si="50"/>
        <v>0</v>
      </c>
      <c r="G512" s="16">
        <f t="shared" si="50"/>
        <v>0</v>
      </c>
      <c r="H512" s="16">
        <f t="shared" si="50"/>
        <v>84.3</v>
      </c>
      <c r="I512" s="45">
        <f t="shared" si="51"/>
        <v>84.3</v>
      </c>
      <c r="J512" s="45"/>
      <c r="K512" s="45"/>
      <c r="L512" s="45">
        <f t="shared" si="54"/>
        <v>84.3</v>
      </c>
      <c r="M512" s="45"/>
    </row>
    <row r="513" spans="1:13" ht="34.5" customHeight="1">
      <c r="A513" s="92"/>
      <c r="B513" s="92"/>
      <c r="C513" s="57" t="s">
        <v>158</v>
      </c>
      <c r="D513" s="27" t="s">
        <v>159</v>
      </c>
      <c r="E513" s="16">
        <f t="shared" si="50"/>
        <v>3121.7000000000003</v>
      </c>
      <c r="F513" s="16">
        <f t="shared" si="50"/>
        <v>5250.8</v>
      </c>
      <c r="G513" s="16">
        <f t="shared" si="50"/>
        <v>1770.2</v>
      </c>
      <c r="H513" s="16">
        <f t="shared" si="50"/>
        <v>2476</v>
      </c>
      <c r="I513" s="45">
        <f t="shared" si="51"/>
        <v>705.8</v>
      </c>
      <c r="J513" s="45">
        <f t="shared" si="52"/>
        <v>139.87120099423794</v>
      </c>
      <c r="K513" s="45">
        <f t="shared" si="53"/>
        <v>47.15471928087148</v>
      </c>
      <c r="L513" s="45">
        <f t="shared" si="54"/>
        <v>-645.7000000000003</v>
      </c>
      <c r="M513" s="45">
        <f t="shared" si="55"/>
        <v>79.31575743985648</v>
      </c>
    </row>
    <row r="514" spans="1:13" ht="45" customHeight="1">
      <c r="A514" s="92"/>
      <c r="B514" s="92"/>
      <c r="C514" s="57" t="s">
        <v>164</v>
      </c>
      <c r="D514" s="26" t="s">
        <v>165</v>
      </c>
      <c r="E514" s="16">
        <f t="shared" si="50"/>
        <v>1405.3</v>
      </c>
      <c r="F514" s="16">
        <f t="shared" si="50"/>
        <v>0</v>
      </c>
      <c r="G514" s="16">
        <f t="shared" si="50"/>
        <v>0</v>
      </c>
      <c r="H514" s="16">
        <f t="shared" si="50"/>
        <v>2440.1</v>
      </c>
      <c r="I514" s="45">
        <f t="shared" si="51"/>
        <v>2440.1</v>
      </c>
      <c r="J514" s="45"/>
      <c r="K514" s="45"/>
      <c r="L514" s="45">
        <f t="shared" si="54"/>
        <v>1034.8</v>
      </c>
      <c r="M514" s="45">
        <f t="shared" si="55"/>
        <v>173.6355226641998</v>
      </c>
    </row>
    <row r="515" spans="1:13" ht="31.5" customHeight="1">
      <c r="A515" s="92"/>
      <c r="B515" s="92"/>
      <c r="C515" s="57" t="s">
        <v>152</v>
      </c>
      <c r="D515" s="26" t="s">
        <v>153</v>
      </c>
      <c r="E515" s="16">
        <f t="shared" si="50"/>
        <v>85836.59999999999</v>
      </c>
      <c r="F515" s="16">
        <f t="shared" si="50"/>
        <v>88385.6</v>
      </c>
      <c r="G515" s="16">
        <f t="shared" si="50"/>
        <v>26600</v>
      </c>
      <c r="H515" s="16">
        <f t="shared" si="50"/>
        <v>43399</v>
      </c>
      <c r="I515" s="45">
        <f t="shared" si="51"/>
        <v>16799</v>
      </c>
      <c r="J515" s="45">
        <f t="shared" si="52"/>
        <v>163.15413533834587</v>
      </c>
      <c r="K515" s="45">
        <f t="shared" si="53"/>
        <v>49.10188990061729</v>
      </c>
      <c r="L515" s="45">
        <f t="shared" si="54"/>
        <v>-42437.59999999999</v>
      </c>
      <c r="M515" s="45">
        <f t="shared" si="55"/>
        <v>50.560017521663255</v>
      </c>
    </row>
    <row r="516" spans="1:13" ht="18.75" customHeight="1">
      <c r="A516" s="92"/>
      <c r="B516" s="92"/>
      <c r="C516" s="57" t="s">
        <v>66</v>
      </c>
      <c r="D516" s="26" t="s">
        <v>67</v>
      </c>
      <c r="E516" s="16">
        <f t="shared" si="50"/>
        <v>1365</v>
      </c>
      <c r="F516" s="16">
        <f t="shared" si="50"/>
        <v>0</v>
      </c>
      <c r="G516" s="16">
        <f t="shared" si="50"/>
        <v>0</v>
      </c>
      <c r="H516" s="16">
        <f t="shared" si="50"/>
        <v>0</v>
      </c>
      <c r="I516" s="45">
        <f t="shared" si="51"/>
        <v>0</v>
      </c>
      <c r="J516" s="45"/>
      <c r="K516" s="45"/>
      <c r="L516" s="45">
        <f t="shared" si="54"/>
        <v>-1365</v>
      </c>
      <c r="M516" s="45">
        <f t="shared" si="55"/>
        <v>0</v>
      </c>
    </row>
    <row r="517" spans="1:13" ht="78.75" customHeight="1">
      <c r="A517" s="92"/>
      <c r="B517" s="92"/>
      <c r="C517" s="60" t="s">
        <v>166</v>
      </c>
      <c r="D517" s="27" t="s">
        <v>171</v>
      </c>
      <c r="E517" s="16">
        <f t="shared" si="50"/>
        <v>446.5</v>
      </c>
      <c r="F517" s="16">
        <f t="shared" si="50"/>
        <v>0</v>
      </c>
      <c r="G517" s="16">
        <f t="shared" si="50"/>
        <v>0</v>
      </c>
      <c r="H517" s="16">
        <f t="shared" si="50"/>
        <v>0</v>
      </c>
      <c r="I517" s="45">
        <f t="shared" si="51"/>
        <v>0</v>
      </c>
      <c r="J517" s="45"/>
      <c r="K517" s="45"/>
      <c r="L517" s="45">
        <f t="shared" si="54"/>
        <v>-446.5</v>
      </c>
      <c r="M517" s="45">
        <f t="shared" si="55"/>
        <v>0</v>
      </c>
    </row>
    <row r="518" spans="1:13" ht="78.75" customHeight="1">
      <c r="A518" s="92"/>
      <c r="B518" s="92"/>
      <c r="C518" s="60" t="s">
        <v>150</v>
      </c>
      <c r="D518" s="27" t="s">
        <v>170</v>
      </c>
      <c r="E518" s="16">
        <f t="shared" si="50"/>
        <v>0.2</v>
      </c>
      <c r="F518" s="16">
        <f t="shared" si="50"/>
        <v>0</v>
      </c>
      <c r="G518" s="16">
        <f t="shared" si="50"/>
        <v>0</v>
      </c>
      <c r="H518" s="16">
        <f t="shared" si="50"/>
        <v>19.6</v>
      </c>
      <c r="I518" s="45">
        <f t="shared" si="51"/>
        <v>19.6</v>
      </c>
      <c r="J518" s="45"/>
      <c r="K518" s="45"/>
      <c r="L518" s="45">
        <f t="shared" si="54"/>
        <v>19.400000000000002</v>
      </c>
      <c r="M518" s="45">
        <f t="shared" si="55"/>
        <v>9800</v>
      </c>
    </row>
    <row r="519" spans="1:13" ht="93">
      <c r="A519" s="92"/>
      <c r="B519" s="92"/>
      <c r="C519" s="60" t="s">
        <v>141</v>
      </c>
      <c r="D519" s="28" t="s">
        <v>142</v>
      </c>
      <c r="E519" s="16">
        <f t="shared" si="50"/>
        <v>243694.3</v>
      </c>
      <c r="F519" s="16">
        <f t="shared" si="50"/>
        <v>489505.9</v>
      </c>
      <c r="G519" s="16">
        <f t="shared" si="50"/>
        <v>126462.1</v>
      </c>
      <c r="H519" s="16">
        <f t="shared" si="50"/>
        <v>84139.4</v>
      </c>
      <c r="I519" s="45">
        <f t="shared" si="51"/>
        <v>-42322.70000000001</v>
      </c>
      <c r="J519" s="45">
        <f t="shared" si="52"/>
        <v>66.53329337406227</v>
      </c>
      <c r="K519" s="45">
        <f t="shared" si="53"/>
        <v>17.188638584335752</v>
      </c>
      <c r="L519" s="45">
        <f t="shared" si="54"/>
        <v>-159554.9</v>
      </c>
      <c r="M519" s="45">
        <f t="shared" si="55"/>
        <v>34.52661797998558</v>
      </c>
    </row>
    <row r="520" spans="1:13" ht="94.5" customHeight="1" hidden="1">
      <c r="A520" s="92"/>
      <c r="B520" s="92"/>
      <c r="C520" s="60" t="s">
        <v>168</v>
      </c>
      <c r="D520" s="28" t="s">
        <v>149</v>
      </c>
      <c r="E520" s="16">
        <f t="shared" si="50"/>
        <v>0</v>
      </c>
      <c r="F520" s="16">
        <f t="shared" si="50"/>
        <v>0</v>
      </c>
      <c r="G520" s="16">
        <f t="shared" si="50"/>
        <v>0</v>
      </c>
      <c r="H520" s="16">
        <f t="shared" si="50"/>
        <v>0</v>
      </c>
      <c r="I520" s="45">
        <f t="shared" si="51"/>
        <v>0</v>
      </c>
      <c r="J520" s="45" t="e">
        <f t="shared" si="52"/>
        <v>#DIV/0!</v>
      </c>
      <c r="K520" s="45" t="e">
        <f t="shared" si="53"/>
        <v>#DIV/0!</v>
      </c>
      <c r="L520" s="45">
        <f t="shared" si="54"/>
        <v>0</v>
      </c>
      <c r="M520" s="45" t="e">
        <f t="shared" si="55"/>
        <v>#DIV/0!</v>
      </c>
    </row>
    <row r="521" spans="1:13" ht="47.25" customHeight="1">
      <c r="A521" s="92"/>
      <c r="B521" s="92"/>
      <c r="C521" s="60" t="s">
        <v>167</v>
      </c>
      <c r="D521" s="26" t="s">
        <v>12</v>
      </c>
      <c r="E521" s="16">
        <f t="shared" si="50"/>
        <v>92371.8</v>
      </c>
      <c r="F521" s="16">
        <f t="shared" si="50"/>
        <v>142971.6</v>
      </c>
      <c r="G521" s="16">
        <f t="shared" si="50"/>
        <v>62978</v>
      </c>
      <c r="H521" s="16">
        <f t="shared" si="50"/>
        <v>148785.5</v>
      </c>
      <c r="I521" s="45">
        <f t="shared" si="51"/>
        <v>85807.5</v>
      </c>
      <c r="J521" s="45">
        <f t="shared" si="52"/>
        <v>236.24996030359807</v>
      </c>
      <c r="K521" s="45">
        <f t="shared" si="53"/>
        <v>104.06647194267953</v>
      </c>
      <c r="L521" s="45">
        <f t="shared" si="54"/>
        <v>56413.7</v>
      </c>
      <c r="M521" s="45">
        <f t="shared" si="55"/>
        <v>161.07242686620808</v>
      </c>
    </row>
    <row r="522" spans="1:13" ht="53.25" customHeight="1">
      <c r="A522" s="92"/>
      <c r="B522" s="92"/>
      <c r="C522" s="60" t="s">
        <v>160</v>
      </c>
      <c r="D522" s="28" t="s">
        <v>161</v>
      </c>
      <c r="E522" s="16">
        <f t="shared" si="50"/>
        <v>0</v>
      </c>
      <c r="F522" s="16">
        <f t="shared" si="50"/>
        <v>0</v>
      </c>
      <c r="G522" s="16">
        <f t="shared" si="50"/>
        <v>0</v>
      </c>
      <c r="H522" s="16">
        <f t="shared" si="50"/>
        <v>2776.2</v>
      </c>
      <c r="I522" s="45">
        <f t="shared" si="51"/>
        <v>2776.2</v>
      </c>
      <c r="J522" s="45"/>
      <c r="K522" s="45"/>
      <c r="L522" s="45">
        <f t="shared" si="54"/>
        <v>2776.2</v>
      </c>
      <c r="M522" s="45"/>
    </row>
    <row r="523" spans="1:13" ht="15">
      <c r="A523" s="92"/>
      <c r="B523" s="92"/>
      <c r="C523" s="57" t="s">
        <v>13</v>
      </c>
      <c r="D523" s="26" t="s">
        <v>14</v>
      </c>
      <c r="E523" s="45">
        <f t="shared" si="50"/>
        <v>90795.1</v>
      </c>
      <c r="F523" s="16">
        <f t="shared" si="50"/>
        <v>145794.69999999998</v>
      </c>
      <c r="G523" s="16">
        <f t="shared" si="50"/>
        <v>64056.4</v>
      </c>
      <c r="H523" s="16">
        <f t="shared" si="50"/>
        <v>78452.10000000002</v>
      </c>
      <c r="I523" s="45">
        <f t="shared" si="51"/>
        <v>14395.700000000019</v>
      </c>
      <c r="J523" s="45">
        <f t="shared" si="52"/>
        <v>122.47347649883542</v>
      </c>
      <c r="K523" s="45">
        <f t="shared" si="53"/>
        <v>53.8099807468996</v>
      </c>
      <c r="L523" s="45">
        <f t="shared" si="54"/>
        <v>-12342.999999999985</v>
      </c>
      <c r="M523" s="45">
        <f t="shared" si="55"/>
        <v>86.40565404961282</v>
      </c>
    </row>
    <row r="524" spans="1:13" ht="78.75" customHeight="1" hidden="1">
      <c r="A524" s="92"/>
      <c r="B524" s="92"/>
      <c r="C524" s="60" t="s">
        <v>83</v>
      </c>
      <c r="D524" s="26" t="s">
        <v>84</v>
      </c>
      <c r="E524" s="16">
        <f aca="true" t="shared" si="56" ref="E524:H543">SUMIF($C$6:$C$480,$C524,E$6:E$480)</f>
        <v>1669.2</v>
      </c>
      <c r="F524" s="16">
        <f t="shared" si="56"/>
        <v>4000</v>
      </c>
      <c r="G524" s="16">
        <f t="shared" si="56"/>
        <v>2080</v>
      </c>
      <c r="H524" s="16">
        <f t="shared" si="56"/>
        <v>861.5</v>
      </c>
      <c r="I524" s="45">
        <f t="shared" si="51"/>
        <v>-1218.5</v>
      </c>
      <c r="J524" s="45">
        <f t="shared" si="52"/>
        <v>41.41826923076923</v>
      </c>
      <c r="K524" s="45">
        <f t="shared" si="53"/>
        <v>21.5375</v>
      </c>
      <c r="L524" s="45">
        <f t="shared" si="54"/>
        <v>-807.7</v>
      </c>
      <c r="M524" s="45">
        <f t="shared" si="55"/>
        <v>51.61155044332614</v>
      </c>
    </row>
    <row r="525" spans="1:13" ht="63" customHeight="1" hidden="1">
      <c r="A525" s="92"/>
      <c r="B525" s="92"/>
      <c r="C525" s="60" t="s">
        <v>90</v>
      </c>
      <c r="D525" s="26" t="s">
        <v>91</v>
      </c>
      <c r="E525" s="16">
        <f t="shared" si="56"/>
        <v>109.7</v>
      </c>
      <c r="F525" s="16">
        <f t="shared" si="56"/>
        <v>300</v>
      </c>
      <c r="G525" s="16">
        <f t="shared" si="56"/>
        <v>140</v>
      </c>
      <c r="H525" s="16">
        <f t="shared" si="56"/>
        <v>80.8</v>
      </c>
      <c r="I525" s="45">
        <f t="shared" si="51"/>
        <v>-59.2</v>
      </c>
      <c r="J525" s="45">
        <f t="shared" si="52"/>
        <v>57.71428571428571</v>
      </c>
      <c r="K525" s="45">
        <f t="shared" si="53"/>
        <v>26.93333333333333</v>
      </c>
      <c r="L525" s="45">
        <f t="shared" si="54"/>
        <v>-28.900000000000006</v>
      </c>
      <c r="M525" s="45">
        <f t="shared" si="55"/>
        <v>73.65542388331814</v>
      </c>
    </row>
    <row r="526" spans="1:13" ht="63" customHeight="1" hidden="1">
      <c r="A526" s="92"/>
      <c r="B526" s="92"/>
      <c r="C526" s="60" t="s">
        <v>85</v>
      </c>
      <c r="D526" s="26" t="s">
        <v>86</v>
      </c>
      <c r="E526" s="16">
        <f t="shared" si="56"/>
        <v>1004.3</v>
      </c>
      <c r="F526" s="16">
        <f t="shared" si="56"/>
        <v>1000</v>
      </c>
      <c r="G526" s="16">
        <f t="shared" si="56"/>
        <v>516.7</v>
      </c>
      <c r="H526" s="16">
        <f t="shared" si="56"/>
        <v>856.6</v>
      </c>
      <c r="I526" s="45">
        <f t="shared" si="51"/>
        <v>339.9</v>
      </c>
      <c r="J526" s="45">
        <f t="shared" si="52"/>
        <v>165.7828527191794</v>
      </c>
      <c r="K526" s="45">
        <f t="shared" si="53"/>
        <v>85.66</v>
      </c>
      <c r="L526" s="45">
        <f t="shared" si="54"/>
        <v>-147.69999999999993</v>
      </c>
      <c r="M526" s="45">
        <f t="shared" si="55"/>
        <v>85.29323907199044</v>
      </c>
    </row>
    <row r="527" spans="1:13" ht="63" customHeight="1" hidden="1">
      <c r="A527" s="92"/>
      <c r="B527" s="92"/>
      <c r="C527" s="60" t="s">
        <v>184</v>
      </c>
      <c r="D527" s="26" t="s">
        <v>185</v>
      </c>
      <c r="E527" s="16">
        <f t="shared" si="56"/>
        <v>1284.8</v>
      </c>
      <c r="F527" s="16">
        <f t="shared" si="56"/>
        <v>3330</v>
      </c>
      <c r="G527" s="16">
        <f t="shared" si="56"/>
        <v>1316</v>
      </c>
      <c r="H527" s="16">
        <f t="shared" si="56"/>
        <v>1522.8</v>
      </c>
      <c r="I527" s="45">
        <f t="shared" si="51"/>
        <v>206.79999999999995</v>
      </c>
      <c r="J527" s="45">
        <f t="shared" si="52"/>
        <v>115.71428571428571</v>
      </c>
      <c r="K527" s="45">
        <f t="shared" si="53"/>
        <v>45.729729729729726</v>
      </c>
      <c r="L527" s="45">
        <f t="shared" si="54"/>
        <v>238</v>
      </c>
      <c r="M527" s="45">
        <f t="shared" si="55"/>
        <v>118.52428393524283</v>
      </c>
    </row>
    <row r="528" spans="1:13" ht="47.25" customHeight="1" hidden="1">
      <c r="A528" s="92"/>
      <c r="B528" s="92"/>
      <c r="C528" s="60" t="s">
        <v>187</v>
      </c>
      <c r="D528" s="26" t="s">
        <v>186</v>
      </c>
      <c r="E528" s="16">
        <f t="shared" si="56"/>
        <v>108</v>
      </c>
      <c r="F528" s="16">
        <f t="shared" si="56"/>
        <v>190</v>
      </c>
      <c r="G528" s="16">
        <f t="shared" si="56"/>
        <v>86.8</v>
      </c>
      <c r="H528" s="16">
        <f t="shared" si="56"/>
        <v>246.1</v>
      </c>
      <c r="I528" s="45">
        <f t="shared" si="51"/>
        <v>159.3</v>
      </c>
      <c r="J528" s="45">
        <f t="shared" si="52"/>
        <v>283.52534562211986</v>
      </c>
      <c r="K528" s="45">
        <f t="shared" si="53"/>
        <v>129.5263157894737</v>
      </c>
      <c r="L528" s="45">
        <f t="shared" si="54"/>
        <v>138.1</v>
      </c>
      <c r="M528" s="45">
        <f t="shared" si="55"/>
        <v>227.87037037037035</v>
      </c>
    </row>
    <row r="529" spans="1:13" ht="31.5" customHeight="1" hidden="1">
      <c r="A529" s="92"/>
      <c r="B529" s="92"/>
      <c r="C529" s="60" t="s">
        <v>31</v>
      </c>
      <c r="D529" s="26" t="s">
        <v>32</v>
      </c>
      <c r="E529" s="16">
        <f t="shared" si="56"/>
        <v>0</v>
      </c>
      <c r="F529" s="16">
        <f t="shared" si="56"/>
        <v>0</v>
      </c>
      <c r="G529" s="16">
        <f t="shared" si="56"/>
        <v>0</v>
      </c>
      <c r="H529" s="16">
        <f t="shared" si="56"/>
        <v>0</v>
      </c>
      <c r="I529" s="45">
        <f t="shared" si="51"/>
        <v>0</v>
      </c>
      <c r="J529" s="45" t="e">
        <f t="shared" si="52"/>
        <v>#DIV/0!</v>
      </c>
      <c r="K529" s="45" t="e">
        <f t="shared" si="53"/>
        <v>#DIV/0!</v>
      </c>
      <c r="L529" s="45">
        <f t="shared" si="54"/>
        <v>0</v>
      </c>
      <c r="M529" s="45" t="e">
        <f t="shared" si="55"/>
        <v>#DIV/0!</v>
      </c>
    </row>
    <row r="530" spans="1:13" ht="47.25" customHeight="1" hidden="1">
      <c r="A530" s="92"/>
      <c r="B530" s="92"/>
      <c r="C530" s="60" t="s">
        <v>92</v>
      </c>
      <c r="D530" s="26" t="s">
        <v>93</v>
      </c>
      <c r="E530" s="16">
        <f t="shared" si="56"/>
        <v>316.7</v>
      </c>
      <c r="F530" s="16">
        <f t="shared" si="56"/>
        <v>705.4</v>
      </c>
      <c r="G530" s="16">
        <f t="shared" si="56"/>
        <v>340</v>
      </c>
      <c r="H530" s="16">
        <f t="shared" si="56"/>
        <v>231.5</v>
      </c>
      <c r="I530" s="45">
        <f t="shared" si="51"/>
        <v>-108.5</v>
      </c>
      <c r="J530" s="45">
        <f t="shared" si="52"/>
        <v>68.08823529411765</v>
      </c>
      <c r="K530" s="45">
        <f t="shared" si="53"/>
        <v>32.81825914374823</v>
      </c>
      <c r="L530" s="45">
        <f t="shared" si="54"/>
        <v>-85.19999999999999</v>
      </c>
      <c r="M530" s="45">
        <f t="shared" si="55"/>
        <v>73.09756867698137</v>
      </c>
    </row>
    <row r="531" spans="1:13" ht="63" customHeight="1" hidden="1">
      <c r="A531" s="92"/>
      <c r="B531" s="92"/>
      <c r="C531" s="60" t="s">
        <v>203</v>
      </c>
      <c r="D531" s="26" t="s">
        <v>204</v>
      </c>
      <c r="E531" s="16">
        <f t="shared" si="56"/>
        <v>10.2</v>
      </c>
      <c r="F531" s="16">
        <f t="shared" si="56"/>
        <v>0</v>
      </c>
      <c r="G531" s="16">
        <f t="shared" si="56"/>
        <v>0</v>
      </c>
      <c r="H531" s="16">
        <f t="shared" si="56"/>
        <v>0</v>
      </c>
      <c r="I531" s="45">
        <f t="shared" si="51"/>
        <v>0</v>
      </c>
      <c r="J531" s="45" t="e">
        <f t="shared" si="52"/>
        <v>#DIV/0!</v>
      </c>
      <c r="K531" s="45" t="e">
        <f t="shared" si="53"/>
        <v>#DIV/0!</v>
      </c>
      <c r="L531" s="45">
        <f t="shared" si="54"/>
        <v>-10.2</v>
      </c>
      <c r="M531" s="45">
        <f t="shared" si="55"/>
        <v>0</v>
      </c>
    </row>
    <row r="532" spans="1:13" ht="47.25" customHeight="1" hidden="1">
      <c r="A532" s="92"/>
      <c r="B532" s="92"/>
      <c r="C532" s="57" t="s">
        <v>156</v>
      </c>
      <c r="D532" s="26" t="s">
        <v>157</v>
      </c>
      <c r="E532" s="16">
        <f t="shared" si="56"/>
        <v>0</v>
      </c>
      <c r="F532" s="16">
        <f t="shared" si="56"/>
        <v>0</v>
      </c>
      <c r="G532" s="16">
        <f t="shared" si="56"/>
        <v>0</v>
      </c>
      <c r="H532" s="16">
        <f t="shared" si="56"/>
        <v>0</v>
      </c>
      <c r="I532" s="45">
        <f t="shared" si="51"/>
        <v>0</v>
      </c>
      <c r="J532" s="45" t="e">
        <f t="shared" si="52"/>
        <v>#DIV/0!</v>
      </c>
      <c r="K532" s="45" t="e">
        <f t="shared" si="53"/>
        <v>#DIV/0!</v>
      </c>
      <c r="L532" s="45">
        <f t="shared" si="54"/>
        <v>0</v>
      </c>
      <c r="M532" s="45" t="e">
        <f t="shared" si="55"/>
        <v>#DIV/0!</v>
      </c>
    </row>
    <row r="533" spans="1:13" ht="31.5" customHeight="1" hidden="1">
      <c r="A533" s="92"/>
      <c r="B533" s="92"/>
      <c r="C533" s="60" t="s">
        <v>50</v>
      </c>
      <c r="D533" s="26" t="s">
        <v>51</v>
      </c>
      <c r="E533" s="16">
        <f t="shared" si="56"/>
        <v>1306.1</v>
      </c>
      <c r="F533" s="16">
        <f t="shared" si="56"/>
        <v>7363</v>
      </c>
      <c r="G533" s="16">
        <f t="shared" si="56"/>
        <v>931.4</v>
      </c>
      <c r="H533" s="16">
        <f t="shared" si="56"/>
        <v>1652.9</v>
      </c>
      <c r="I533" s="45">
        <f t="shared" si="51"/>
        <v>721.5000000000001</v>
      </c>
      <c r="J533" s="45">
        <f t="shared" si="52"/>
        <v>177.46403263903804</v>
      </c>
      <c r="K533" s="45">
        <f t="shared" si="53"/>
        <v>22.448730137172348</v>
      </c>
      <c r="L533" s="45">
        <f t="shared" si="54"/>
        <v>346.8000000000002</v>
      </c>
      <c r="M533" s="45">
        <f t="shared" si="55"/>
        <v>126.55233136819541</v>
      </c>
    </row>
    <row r="534" spans="1:13" ht="31.5" customHeight="1" hidden="1">
      <c r="A534" s="92"/>
      <c r="B534" s="92"/>
      <c r="C534" s="60" t="s">
        <v>127</v>
      </c>
      <c r="D534" s="26" t="s">
        <v>128</v>
      </c>
      <c r="E534" s="16">
        <f t="shared" si="56"/>
        <v>9</v>
      </c>
      <c r="F534" s="16">
        <f t="shared" si="56"/>
        <v>0</v>
      </c>
      <c r="G534" s="16">
        <f t="shared" si="56"/>
        <v>0</v>
      </c>
      <c r="H534" s="16">
        <f t="shared" si="56"/>
        <v>3</v>
      </c>
      <c r="I534" s="45">
        <f t="shared" si="51"/>
        <v>3</v>
      </c>
      <c r="J534" s="45" t="e">
        <f t="shared" si="52"/>
        <v>#DIV/0!</v>
      </c>
      <c r="K534" s="45" t="e">
        <f t="shared" si="53"/>
        <v>#DIV/0!</v>
      </c>
      <c r="L534" s="45">
        <f t="shared" si="54"/>
        <v>-6</v>
      </c>
      <c r="M534" s="45">
        <f t="shared" si="55"/>
        <v>33.33333333333333</v>
      </c>
    </row>
    <row r="535" spans="1:13" ht="31.5" customHeight="1" hidden="1">
      <c r="A535" s="92"/>
      <c r="B535" s="92"/>
      <c r="C535" s="60" t="s">
        <v>52</v>
      </c>
      <c r="D535" s="26" t="s">
        <v>53</v>
      </c>
      <c r="E535" s="16">
        <f t="shared" si="56"/>
        <v>147.3</v>
      </c>
      <c r="F535" s="16">
        <f t="shared" si="56"/>
        <v>1000</v>
      </c>
      <c r="G535" s="16">
        <f t="shared" si="56"/>
        <v>499.8</v>
      </c>
      <c r="H535" s="16">
        <f t="shared" si="56"/>
        <v>579.5</v>
      </c>
      <c r="I535" s="45">
        <f t="shared" si="51"/>
        <v>79.69999999999999</v>
      </c>
      <c r="J535" s="45">
        <f t="shared" si="52"/>
        <v>115.94637855142057</v>
      </c>
      <c r="K535" s="45">
        <f t="shared" si="53"/>
        <v>57.95</v>
      </c>
      <c r="L535" s="45">
        <f t="shared" si="54"/>
        <v>432.2</v>
      </c>
      <c r="M535" s="45">
        <f t="shared" si="55"/>
        <v>393.4147997284453</v>
      </c>
    </row>
    <row r="536" spans="1:13" ht="31.5" customHeight="1" hidden="1">
      <c r="A536" s="92"/>
      <c r="B536" s="92"/>
      <c r="C536" s="60" t="s">
        <v>54</v>
      </c>
      <c r="D536" s="26" t="s">
        <v>55</v>
      </c>
      <c r="E536" s="16">
        <f t="shared" si="56"/>
        <v>0</v>
      </c>
      <c r="F536" s="16">
        <f t="shared" si="56"/>
        <v>0</v>
      </c>
      <c r="G536" s="16">
        <f t="shared" si="56"/>
        <v>0</v>
      </c>
      <c r="H536" s="16">
        <f t="shared" si="56"/>
        <v>0</v>
      </c>
      <c r="I536" s="45">
        <f t="shared" si="51"/>
        <v>0</v>
      </c>
      <c r="J536" s="45" t="e">
        <f t="shared" si="52"/>
        <v>#DIV/0!</v>
      </c>
      <c r="K536" s="45" t="e">
        <f t="shared" si="53"/>
        <v>#DIV/0!</v>
      </c>
      <c r="L536" s="45">
        <f t="shared" si="54"/>
        <v>0</v>
      </c>
      <c r="M536" s="45" t="e">
        <f t="shared" si="55"/>
        <v>#DIV/0!</v>
      </c>
    </row>
    <row r="537" spans="1:13" ht="31.5" customHeight="1" hidden="1">
      <c r="A537" s="92"/>
      <c r="B537" s="92"/>
      <c r="C537" s="60" t="s">
        <v>56</v>
      </c>
      <c r="D537" s="26" t="s">
        <v>57</v>
      </c>
      <c r="E537" s="16">
        <f t="shared" si="56"/>
        <v>4212.7</v>
      </c>
      <c r="F537" s="16">
        <f t="shared" si="56"/>
        <v>9584.6</v>
      </c>
      <c r="G537" s="16">
        <f t="shared" si="56"/>
        <v>4553.4</v>
      </c>
      <c r="H537" s="16">
        <f t="shared" si="56"/>
        <v>5969.9</v>
      </c>
      <c r="I537" s="45">
        <f t="shared" si="51"/>
        <v>1416.5</v>
      </c>
      <c r="J537" s="45">
        <f t="shared" si="52"/>
        <v>131.10862212851936</v>
      </c>
      <c r="K537" s="45">
        <f t="shared" si="53"/>
        <v>62.286376061598816</v>
      </c>
      <c r="L537" s="45">
        <f t="shared" si="54"/>
        <v>1757.1999999999998</v>
      </c>
      <c r="M537" s="45">
        <f t="shared" si="55"/>
        <v>141.71196619745058</v>
      </c>
    </row>
    <row r="538" spans="1:13" ht="31.5" customHeight="1" hidden="1">
      <c r="A538" s="92"/>
      <c r="B538" s="92"/>
      <c r="C538" s="60" t="s">
        <v>114</v>
      </c>
      <c r="D538" s="26" t="s">
        <v>115</v>
      </c>
      <c r="E538" s="16">
        <f t="shared" si="56"/>
        <v>264.8</v>
      </c>
      <c r="F538" s="16">
        <f t="shared" si="56"/>
        <v>672.9</v>
      </c>
      <c r="G538" s="16">
        <f t="shared" si="56"/>
        <v>219</v>
      </c>
      <c r="H538" s="16">
        <f t="shared" si="56"/>
        <v>220.3</v>
      </c>
      <c r="I538" s="45">
        <f t="shared" si="51"/>
        <v>1.3000000000000114</v>
      </c>
      <c r="J538" s="45">
        <f t="shared" si="52"/>
        <v>100.59360730593608</v>
      </c>
      <c r="K538" s="45">
        <f t="shared" si="53"/>
        <v>32.738891365730424</v>
      </c>
      <c r="L538" s="45">
        <f t="shared" si="54"/>
        <v>-44.5</v>
      </c>
      <c r="M538" s="45">
        <f t="shared" si="55"/>
        <v>83.19486404833837</v>
      </c>
    </row>
    <row r="539" spans="1:13" ht="31.5" customHeight="1" hidden="1">
      <c r="A539" s="92"/>
      <c r="B539" s="92"/>
      <c r="C539" s="60" t="s">
        <v>58</v>
      </c>
      <c r="D539" s="26" t="s">
        <v>59</v>
      </c>
      <c r="E539" s="16">
        <f t="shared" si="56"/>
        <v>0</v>
      </c>
      <c r="F539" s="16">
        <f t="shared" si="56"/>
        <v>0</v>
      </c>
      <c r="G539" s="16">
        <f t="shared" si="56"/>
        <v>0</v>
      </c>
      <c r="H539" s="16">
        <f t="shared" si="56"/>
        <v>0</v>
      </c>
      <c r="I539" s="45">
        <f t="shared" si="51"/>
        <v>0</v>
      </c>
      <c r="J539" s="45" t="e">
        <f t="shared" si="52"/>
        <v>#DIV/0!</v>
      </c>
      <c r="K539" s="45" t="e">
        <f t="shared" si="53"/>
        <v>#DIV/0!</v>
      </c>
      <c r="L539" s="45">
        <f t="shared" si="54"/>
        <v>0</v>
      </c>
      <c r="M539" s="45" t="e">
        <f t="shared" si="55"/>
        <v>#DIV/0!</v>
      </c>
    </row>
    <row r="540" spans="1:13" ht="31.5" customHeight="1" hidden="1">
      <c r="A540" s="92"/>
      <c r="B540" s="92"/>
      <c r="C540" s="60" t="s">
        <v>60</v>
      </c>
      <c r="D540" s="26" t="s">
        <v>61</v>
      </c>
      <c r="E540" s="16">
        <f t="shared" si="56"/>
        <v>0</v>
      </c>
      <c r="F540" s="16">
        <f t="shared" si="56"/>
        <v>0</v>
      </c>
      <c r="G540" s="16">
        <f t="shared" si="56"/>
        <v>0</v>
      </c>
      <c r="H540" s="16">
        <f t="shared" si="56"/>
        <v>0</v>
      </c>
      <c r="I540" s="45">
        <f t="shared" si="51"/>
        <v>0</v>
      </c>
      <c r="J540" s="45" t="e">
        <f t="shared" si="52"/>
        <v>#DIV/0!</v>
      </c>
      <c r="K540" s="45" t="e">
        <f t="shared" si="53"/>
        <v>#DIV/0!</v>
      </c>
      <c r="L540" s="45">
        <f t="shared" si="54"/>
        <v>0</v>
      </c>
      <c r="M540" s="45" t="e">
        <f t="shared" si="55"/>
        <v>#DIV/0!</v>
      </c>
    </row>
    <row r="541" spans="1:13" ht="63" customHeight="1" hidden="1">
      <c r="A541" s="92"/>
      <c r="B541" s="92"/>
      <c r="C541" s="60" t="s">
        <v>191</v>
      </c>
      <c r="D541" s="26" t="s">
        <v>193</v>
      </c>
      <c r="E541" s="16">
        <f t="shared" si="56"/>
        <v>10</v>
      </c>
      <c r="F541" s="16">
        <f t="shared" si="56"/>
        <v>0</v>
      </c>
      <c r="G541" s="16">
        <f t="shared" si="56"/>
        <v>0</v>
      </c>
      <c r="H541" s="16">
        <f t="shared" si="56"/>
        <v>0</v>
      </c>
      <c r="I541" s="45">
        <f t="shared" si="51"/>
        <v>0</v>
      </c>
      <c r="J541" s="45" t="e">
        <f t="shared" si="52"/>
        <v>#DIV/0!</v>
      </c>
      <c r="K541" s="45" t="e">
        <f t="shared" si="53"/>
        <v>#DIV/0!</v>
      </c>
      <c r="L541" s="45">
        <f t="shared" si="54"/>
        <v>-10</v>
      </c>
      <c r="M541" s="45">
        <f t="shared" si="55"/>
        <v>0</v>
      </c>
    </row>
    <row r="542" spans="1:13" ht="63" customHeight="1" hidden="1">
      <c r="A542" s="92"/>
      <c r="B542" s="92"/>
      <c r="C542" s="60" t="s">
        <v>99</v>
      </c>
      <c r="D542" s="26" t="s">
        <v>100</v>
      </c>
      <c r="E542" s="16">
        <f t="shared" si="56"/>
        <v>5441.5</v>
      </c>
      <c r="F542" s="16">
        <f t="shared" si="56"/>
        <v>10700</v>
      </c>
      <c r="G542" s="16">
        <f t="shared" si="56"/>
        <v>5200</v>
      </c>
      <c r="H542" s="16">
        <f t="shared" si="56"/>
        <v>5689.1</v>
      </c>
      <c r="I542" s="45">
        <f t="shared" si="51"/>
        <v>489.10000000000036</v>
      </c>
      <c r="J542" s="45">
        <f t="shared" si="52"/>
        <v>109.40576923076924</v>
      </c>
      <c r="K542" s="45">
        <f t="shared" si="53"/>
        <v>53.169158878504675</v>
      </c>
      <c r="L542" s="45">
        <f t="shared" si="54"/>
        <v>247.60000000000036</v>
      </c>
      <c r="M542" s="45">
        <f t="shared" si="55"/>
        <v>104.5502159331067</v>
      </c>
    </row>
    <row r="543" spans="1:13" ht="63" customHeight="1" hidden="1">
      <c r="A543" s="92"/>
      <c r="B543" s="92"/>
      <c r="C543" s="60" t="s">
        <v>180</v>
      </c>
      <c r="D543" s="26" t="s">
        <v>182</v>
      </c>
      <c r="E543" s="16">
        <f t="shared" si="56"/>
        <v>1474.9</v>
      </c>
      <c r="F543" s="16">
        <f t="shared" si="56"/>
        <v>8000</v>
      </c>
      <c r="G543" s="16">
        <f t="shared" si="56"/>
        <v>4000.4</v>
      </c>
      <c r="H543" s="16">
        <f t="shared" si="56"/>
        <v>625</v>
      </c>
      <c r="I543" s="45">
        <f t="shared" si="51"/>
        <v>-3375.4</v>
      </c>
      <c r="J543" s="45">
        <f t="shared" si="52"/>
        <v>15.623437656234376</v>
      </c>
      <c r="K543" s="45">
        <f t="shared" si="53"/>
        <v>7.8125</v>
      </c>
      <c r="L543" s="45">
        <f t="shared" si="54"/>
        <v>-849.9000000000001</v>
      </c>
      <c r="M543" s="45">
        <f t="shared" si="55"/>
        <v>42.37575428842633</v>
      </c>
    </row>
    <row r="544" spans="1:13" ht="31.5" customHeight="1" hidden="1">
      <c r="A544" s="92"/>
      <c r="B544" s="92"/>
      <c r="C544" s="60" t="s">
        <v>181</v>
      </c>
      <c r="D544" s="26" t="s">
        <v>183</v>
      </c>
      <c r="E544" s="16">
        <f aca="true" t="shared" si="57" ref="E544:H555">SUMIF($C$6:$C$480,$C544,E$6:E$480)</f>
        <v>2274.3</v>
      </c>
      <c r="F544" s="16">
        <f t="shared" si="57"/>
        <v>6091.6</v>
      </c>
      <c r="G544" s="16">
        <f t="shared" si="57"/>
        <v>3512.1</v>
      </c>
      <c r="H544" s="16">
        <f t="shared" si="57"/>
        <v>3668.2</v>
      </c>
      <c r="I544" s="45">
        <f t="shared" si="51"/>
        <v>156.0999999999999</v>
      </c>
      <c r="J544" s="45">
        <f t="shared" si="52"/>
        <v>104.44463426440021</v>
      </c>
      <c r="K544" s="45">
        <f t="shared" si="53"/>
        <v>60.21734847987392</v>
      </c>
      <c r="L544" s="45">
        <f t="shared" si="54"/>
        <v>1393.8999999999996</v>
      </c>
      <c r="M544" s="45">
        <f t="shared" si="55"/>
        <v>161.28918788198564</v>
      </c>
    </row>
    <row r="545" spans="1:13" ht="47.25" customHeight="1" hidden="1">
      <c r="A545" s="92"/>
      <c r="B545" s="92"/>
      <c r="C545" s="60" t="s">
        <v>33</v>
      </c>
      <c r="D545" s="28" t="s">
        <v>34</v>
      </c>
      <c r="E545" s="16">
        <f t="shared" si="57"/>
        <v>0</v>
      </c>
      <c r="F545" s="16">
        <f t="shared" si="57"/>
        <v>0</v>
      </c>
      <c r="G545" s="16">
        <f t="shared" si="57"/>
        <v>0</v>
      </c>
      <c r="H545" s="16">
        <f t="shared" si="57"/>
        <v>0</v>
      </c>
      <c r="I545" s="45">
        <f t="shared" si="51"/>
        <v>0</v>
      </c>
      <c r="J545" s="45" t="e">
        <f t="shared" si="52"/>
        <v>#DIV/0!</v>
      </c>
      <c r="K545" s="45" t="e">
        <f t="shared" si="53"/>
        <v>#DIV/0!</v>
      </c>
      <c r="L545" s="45">
        <f t="shared" si="54"/>
        <v>0</v>
      </c>
      <c r="M545" s="45" t="e">
        <f t="shared" si="55"/>
        <v>#DIV/0!</v>
      </c>
    </row>
    <row r="546" spans="1:13" ht="63" customHeight="1" hidden="1">
      <c r="A546" s="92"/>
      <c r="B546" s="92"/>
      <c r="C546" s="57" t="s">
        <v>42</v>
      </c>
      <c r="D546" s="28" t="s">
        <v>43</v>
      </c>
      <c r="E546" s="16">
        <f t="shared" si="57"/>
        <v>166</v>
      </c>
      <c r="F546" s="16">
        <f t="shared" si="57"/>
        <v>327.1</v>
      </c>
      <c r="G546" s="16">
        <f t="shared" si="57"/>
        <v>192</v>
      </c>
      <c r="H546" s="16">
        <f t="shared" si="57"/>
        <v>870.6999999999997</v>
      </c>
      <c r="I546" s="45">
        <f t="shared" si="51"/>
        <v>678.6999999999997</v>
      </c>
      <c r="J546" s="45">
        <f t="shared" si="52"/>
        <v>453.4895833333332</v>
      </c>
      <c r="K546" s="45">
        <f t="shared" si="53"/>
        <v>266.18771018037285</v>
      </c>
      <c r="L546" s="45">
        <f t="shared" si="54"/>
        <v>704.6999999999997</v>
      </c>
      <c r="M546" s="45">
        <f t="shared" si="55"/>
        <v>524.5180722891565</v>
      </c>
    </row>
    <row r="547" spans="1:13" ht="45" customHeight="1" hidden="1">
      <c r="A547" s="92"/>
      <c r="B547" s="92"/>
      <c r="C547" s="60" t="s">
        <v>200</v>
      </c>
      <c r="D547" s="26" t="s">
        <v>199</v>
      </c>
      <c r="E547" s="16">
        <f t="shared" si="57"/>
        <v>667.8</v>
      </c>
      <c r="F547" s="16">
        <f t="shared" si="57"/>
        <v>1335.6</v>
      </c>
      <c r="G547" s="16">
        <f t="shared" si="57"/>
        <v>610</v>
      </c>
      <c r="H547" s="16">
        <f t="shared" si="57"/>
        <v>829.6</v>
      </c>
      <c r="I547" s="45">
        <f t="shared" si="51"/>
        <v>219.60000000000002</v>
      </c>
      <c r="J547" s="45">
        <f t="shared" si="52"/>
        <v>136</v>
      </c>
      <c r="K547" s="45">
        <f t="shared" si="53"/>
        <v>62.11440551063193</v>
      </c>
      <c r="L547" s="45">
        <f t="shared" si="54"/>
        <v>161.80000000000007</v>
      </c>
      <c r="M547" s="45">
        <f t="shared" si="55"/>
        <v>124.22881102126387</v>
      </c>
    </row>
    <row r="548" spans="1:13" ht="29.25" customHeight="1" hidden="1">
      <c r="A548" s="92"/>
      <c r="B548" s="92"/>
      <c r="C548" s="57" t="s">
        <v>154</v>
      </c>
      <c r="D548" s="28" t="s">
        <v>155</v>
      </c>
      <c r="E548" s="16">
        <f t="shared" si="57"/>
        <v>196</v>
      </c>
      <c r="F548" s="16">
        <f t="shared" si="57"/>
        <v>545</v>
      </c>
      <c r="G548" s="16">
        <f t="shared" si="57"/>
        <v>272.4</v>
      </c>
      <c r="H548" s="16">
        <f t="shared" si="57"/>
        <v>322.1</v>
      </c>
      <c r="I548" s="45">
        <f t="shared" si="51"/>
        <v>49.700000000000045</v>
      </c>
      <c r="J548" s="45">
        <f t="shared" si="52"/>
        <v>118.2452276064611</v>
      </c>
      <c r="K548" s="45">
        <f t="shared" si="53"/>
        <v>59.10091743119267</v>
      </c>
      <c r="L548" s="45">
        <f t="shared" si="54"/>
        <v>126.10000000000002</v>
      </c>
      <c r="M548" s="45">
        <f t="shared" si="55"/>
        <v>164.33673469387756</v>
      </c>
    </row>
    <row r="549" spans="1:13" ht="33" customHeight="1" hidden="1">
      <c r="A549" s="92"/>
      <c r="B549" s="92"/>
      <c r="C549" s="60" t="s">
        <v>147</v>
      </c>
      <c r="D549" s="26" t="s">
        <v>148</v>
      </c>
      <c r="E549" s="16">
        <f t="shared" si="57"/>
        <v>16587.4</v>
      </c>
      <c r="F549" s="16">
        <f t="shared" si="57"/>
        <v>31089</v>
      </c>
      <c r="G549" s="16">
        <f t="shared" si="57"/>
        <v>13905.2</v>
      </c>
      <c r="H549" s="16">
        <f t="shared" si="57"/>
        <v>12911.7</v>
      </c>
      <c r="I549" s="45">
        <f t="shared" si="51"/>
        <v>-993.5</v>
      </c>
      <c r="J549" s="45">
        <f t="shared" si="52"/>
        <v>92.85519086384949</v>
      </c>
      <c r="K549" s="45">
        <f t="shared" si="53"/>
        <v>41.53140982341021</v>
      </c>
      <c r="L549" s="45">
        <f t="shared" si="54"/>
        <v>-3675.7000000000007</v>
      </c>
      <c r="M549" s="45">
        <f t="shared" si="55"/>
        <v>77.8404089851333</v>
      </c>
    </row>
    <row r="550" spans="1:13" ht="40.5" customHeight="1" hidden="1">
      <c r="A550" s="92"/>
      <c r="B550" s="92"/>
      <c r="C550" s="60" t="s">
        <v>172</v>
      </c>
      <c r="D550" s="26" t="s">
        <v>173</v>
      </c>
      <c r="E550" s="16">
        <f t="shared" si="57"/>
        <v>4442</v>
      </c>
      <c r="F550" s="16">
        <f t="shared" si="57"/>
        <v>9215</v>
      </c>
      <c r="G550" s="16">
        <f t="shared" si="57"/>
        <v>4561.4</v>
      </c>
      <c r="H550" s="16">
        <f t="shared" si="57"/>
        <v>6695.5</v>
      </c>
      <c r="I550" s="45">
        <f t="shared" si="51"/>
        <v>2134.1000000000004</v>
      </c>
      <c r="J550" s="45">
        <f t="shared" si="52"/>
        <v>146.78607445082653</v>
      </c>
      <c r="K550" s="45">
        <f t="shared" si="53"/>
        <v>72.6587086272382</v>
      </c>
      <c r="L550" s="45">
        <f t="shared" si="54"/>
        <v>2253.5</v>
      </c>
      <c r="M550" s="45">
        <f t="shared" si="55"/>
        <v>150.73165240882486</v>
      </c>
    </row>
    <row r="551" spans="1:13" ht="33" customHeight="1" hidden="1">
      <c r="A551" s="92"/>
      <c r="B551" s="92"/>
      <c r="C551" s="60" t="s">
        <v>202</v>
      </c>
      <c r="D551" s="26" t="s">
        <v>201</v>
      </c>
      <c r="E551" s="16">
        <f t="shared" si="57"/>
        <v>388.5</v>
      </c>
      <c r="F551" s="16">
        <f t="shared" si="57"/>
        <v>0</v>
      </c>
      <c r="G551" s="16">
        <f t="shared" si="57"/>
        <v>0</v>
      </c>
      <c r="H551" s="16">
        <f t="shared" si="57"/>
        <v>55.7</v>
      </c>
      <c r="I551" s="45">
        <f t="shared" si="51"/>
        <v>55.7</v>
      </c>
      <c r="J551" s="45" t="e">
        <f t="shared" si="52"/>
        <v>#DIV/0!</v>
      </c>
      <c r="K551" s="45" t="e">
        <f t="shared" si="53"/>
        <v>#DIV/0!</v>
      </c>
      <c r="L551" s="45">
        <f t="shared" si="54"/>
        <v>-332.8</v>
      </c>
      <c r="M551" s="45">
        <f t="shared" si="55"/>
        <v>14.337194337194337</v>
      </c>
    </row>
    <row r="552" spans="1:13" ht="30.75" customHeight="1" hidden="1">
      <c r="A552" s="92"/>
      <c r="B552" s="92"/>
      <c r="C552" s="60" t="s">
        <v>194</v>
      </c>
      <c r="D552" s="26" t="s">
        <v>195</v>
      </c>
      <c r="E552" s="16">
        <f t="shared" si="57"/>
        <v>3545.6000000000004</v>
      </c>
      <c r="F552" s="16">
        <f t="shared" si="57"/>
        <v>3631.3000000000006</v>
      </c>
      <c r="G552" s="16">
        <f t="shared" si="57"/>
        <v>1456.6</v>
      </c>
      <c r="H552" s="16">
        <f t="shared" si="57"/>
        <v>3394.2999999999997</v>
      </c>
      <c r="I552" s="45">
        <f t="shared" si="51"/>
        <v>1937.6999999999998</v>
      </c>
      <c r="J552" s="45">
        <f t="shared" si="52"/>
        <v>233.02897157764656</v>
      </c>
      <c r="K552" s="45">
        <f t="shared" si="53"/>
        <v>93.47341172582819</v>
      </c>
      <c r="L552" s="45">
        <f t="shared" si="54"/>
        <v>-151.30000000000064</v>
      </c>
      <c r="M552" s="45">
        <f t="shared" si="55"/>
        <v>95.73273916967507</v>
      </c>
    </row>
    <row r="553" spans="1:13" ht="47.25" customHeight="1" hidden="1">
      <c r="A553" s="92"/>
      <c r="B553" s="92"/>
      <c r="C553" s="60" t="s">
        <v>15</v>
      </c>
      <c r="D553" s="26" t="s">
        <v>16</v>
      </c>
      <c r="E553" s="16">
        <f t="shared" si="57"/>
        <v>45158.29999999999</v>
      </c>
      <c r="F553" s="16">
        <f t="shared" si="57"/>
        <v>46714.2</v>
      </c>
      <c r="G553" s="16">
        <f t="shared" si="57"/>
        <v>19663.199999999997</v>
      </c>
      <c r="H553" s="16">
        <f t="shared" si="57"/>
        <v>31165.299999999996</v>
      </c>
      <c r="I553" s="45">
        <f t="shared" si="51"/>
        <v>11502.099999999999</v>
      </c>
      <c r="J553" s="45">
        <f t="shared" si="52"/>
        <v>158.4955653199886</v>
      </c>
      <c r="K553" s="45">
        <f t="shared" si="53"/>
        <v>66.7148318926579</v>
      </c>
      <c r="L553" s="45">
        <f t="shared" si="54"/>
        <v>-13992.999999999993</v>
      </c>
      <c r="M553" s="45">
        <f t="shared" si="55"/>
        <v>69.01344824760898</v>
      </c>
    </row>
    <row r="554" spans="1:13" ht="20.25" customHeight="1">
      <c r="A554" s="92"/>
      <c r="B554" s="92"/>
      <c r="C554" s="57" t="s">
        <v>17</v>
      </c>
      <c r="D554" s="26" t="s">
        <v>18</v>
      </c>
      <c r="E554" s="45">
        <f t="shared" si="57"/>
        <v>-20.6</v>
      </c>
      <c r="F554" s="16">
        <f t="shared" si="57"/>
        <v>0</v>
      </c>
      <c r="G554" s="16">
        <f t="shared" si="57"/>
        <v>0</v>
      </c>
      <c r="H554" s="16">
        <f t="shared" si="57"/>
        <v>-34</v>
      </c>
      <c r="I554" s="45">
        <f t="shared" si="51"/>
        <v>-34</v>
      </c>
      <c r="J554" s="45"/>
      <c r="K554" s="45"/>
      <c r="L554" s="45">
        <f t="shared" si="54"/>
        <v>-13.399999999999999</v>
      </c>
      <c r="M554" s="45">
        <f t="shared" si="55"/>
        <v>165.04854368932038</v>
      </c>
    </row>
    <row r="555" spans="1:13" ht="20.25" customHeight="1">
      <c r="A555" s="92"/>
      <c r="B555" s="92"/>
      <c r="C555" s="57" t="s">
        <v>19</v>
      </c>
      <c r="D555" s="26" t="s">
        <v>104</v>
      </c>
      <c r="E555" s="16">
        <f t="shared" si="57"/>
        <v>125030</v>
      </c>
      <c r="F555" s="16">
        <f t="shared" si="57"/>
        <v>75991.7</v>
      </c>
      <c r="G555" s="16">
        <f t="shared" si="57"/>
        <v>9962.1</v>
      </c>
      <c r="H555" s="16">
        <f t="shared" si="57"/>
        <v>20697.1</v>
      </c>
      <c r="I555" s="45">
        <f t="shared" si="51"/>
        <v>10734.999999999998</v>
      </c>
      <c r="J555" s="45">
        <f t="shared" si="52"/>
        <v>207.75840435249594</v>
      </c>
      <c r="K555" s="45">
        <f t="shared" si="53"/>
        <v>27.236000773768716</v>
      </c>
      <c r="L555" s="45">
        <f t="shared" si="54"/>
        <v>-104332.9</v>
      </c>
      <c r="M555" s="45">
        <f t="shared" si="55"/>
        <v>16.553707110293526</v>
      </c>
    </row>
    <row r="556" spans="1:13" s="42" customFormat="1" ht="24" customHeight="1">
      <c r="A556" s="92"/>
      <c r="B556" s="92"/>
      <c r="C556" s="61"/>
      <c r="D556" s="47" t="s">
        <v>116</v>
      </c>
      <c r="E556" s="41">
        <f>E488+E503</f>
        <v>6429771.5</v>
      </c>
      <c r="F556" s="41">
        <f>F488+F503</f>
        <v>14179142.700000003</v>
      </c>
      <c r="G556" s="41">
        <f>G488+G503</f>
        <v>6039681.4</v>
      </c>
      <c r="H556" s="41">
        <f>H488+H503</f>
        <v>5855251</v>
      </c>
      <c r="I556" s="3">
        <f aca="true" t="shared" si="58" ref="I556:I572">H556-G556</f>
        <v>-184430.40000000037</v>
      </c>
      <c r="J556" s="3">
        <f aca="true" t="shared" si="59" ref="J556:J570">H556/G556*100</f>
        <v>96.94635548159874</v>
      </c>
      <c r="K556" s="3">
        <f aca="true" t="shared" si="60" ref="K556:K570">H556/F556*100</f>
        <v>41.29481678747756</v>
      </c>
      <c r="L556" s="3">
        <f aca="true" t="shared" si="61" ref="L556:L572">H556-E556</f>
        <v>-574520.5</v>
      </c>
      <c r="M556" s="3">
        <f aca="true" t="shared" si="62" ref="M556:M570">H556/E556*100</f>
        <v>91.06468246966475</v>
      </c>
    </row>
    <row r="557" spans="1:13" s="2" customFormat="1" ht="36" customHeight="1">
      <c r="A557" s="92"/>
      <c r="B557" s="92"/>
      <c r="C557" s="61"/>
      <c r="D557" s="46" t="s">
        <v>246</v>
      </c>
      <c r="E557" s="3">
        <f>E558-E568</f>
        <v>5067256.6</v>
      </c>
      <c r="F557" s="3">
        <f>F558-F568</f>
        <v>8447482.4</v>
      </c>
      <c r="G557" s="3">
        <f>G558-G568</f>
        <v>4364943.100000001</v>
      </c>
      <c r="H557" s="3">
        <f>H558-H568</f>
        <v>4394074.500000001</v>
      </c>
      <c r="I557" s="3">
        <f t="shared" si="58"/>
        <v>29131.400000000373</v>
      </c>
      <c r="J557" s="3">
        <f t="shared" si="59"/>
        <v>100.6673947250309</v>
      </c>
      <c r="K557" s="3">
        <f t="shared" si="60"/>
        <v>52.01637945999155</v>
      </c>
      <c r="L557" s="3">
        <f t="shared" si="61"/>
        <v>-673182.0999999987</v>
      </c>
      <c r="M557" s="3">
        <f t="shared" si="62"/>
        <v>86.71505800594352</v>
      </c>
    </row>
    <row r="558" spans="1:13" s="2" customFormat="1" ht="36" customHeight="1">
      <c r="A558" s="92"/>
      <c r="B558" s="92"/>
      <c r="C558" s="61" t="s">
        <v>177</v>
      </c>
      <c r="D558" s="71" t="s">
        <v>247</v>
      </c>
      <c r="E558" s="72">
        <f>SUM(E559:E568)</f>
        <v>4900576.199999999</v>
      </c>
      <c r="F558" s="72">
        <f>SUM(F559:F568)</f>
        <v>8447482.4</v>
      </c>
      <c r="G558" s="72">
        <f>SUM(G559:G568)</f>
        <v>4364943.100000001</v>
      </c>
      <c r="H558" s="72">
        <f>SUM(H559:H568)</f>
        <v>4355033.200000001</v>
      </c>
      <c r="I558" s="72">
        <f t="shared" si="58"/>
        <v>-9909.899999999441</v>
      </c>
      <c r="J558" s="72">
        <f t="shared" si="59"/>
        <v>99.77296611266252</v>
      </c>
      <c r="K558" s="72">
        <f t="shared" si="60"/>
        <v>51.55421454325848</v>
      </c>
      <c r="L558" s="72">
        <f t="shared" si="61"/>
        <v>-545542.9999999981</v>
      </c>
      <c r="M558" s="72">
        <f t="shared" si="62"/>
        <v>88.8677784461346</v>
      </c>
    </row>
    <row r="559" spans="1:13" ht="54" customHeight="1">
      <c r="A559" s="92"/>
      <c r="B559" s="92"/>
      <c r="C559" s="57" t="s">
        <v>207</v>
      </c>
      <c r="D559" s="26" t="s">
        <v>208</v>
      </c>
      <c r="E559" s="16">
        <f aca="true" t="shared" si="63" ref="E559:H568">SUMIF($C$6:$C$474,$C559,E$6:E$474)</f>
        <v>267175.5</v>
      </c>
      <c r="F559" s="16">
        <f t="shared" si="63"/>
        <v>144779.4</v>
      </c>
      <c r="G559" s="16">
        <f t="shared" si="63"/>
        <v>66491.3</v>
      </c>
      <c r="H559" s="16">
        <f t="shared" si="63"/>
        <v>66491.3</v>
      </c>
      <c r="I559" s="45">
        <f t="shared" si="58"/>
        <v>0</v>
      </c>
      <c r="J559" s="45">
        <f t="shared" si="59"/>
        <v>100</v>
      </c>
      <c r="K559" s="45">
        <f t="shared" si="60"/>
        <v>45.9259397400459</v>
      </c>
      <c r="L559" s="45">
        <f t="shared" si="61"/>
        <v>-200684.2</v>
      </c>
      <c r="M559" s="45">
        <f t="shared" si="62"/>
        <v>24.886750469260843</v>
      </c>
    </row>
    <row r="560" spans="1:13" ht="20.25" customHeight="1">
      <c r="A560" s="92"/>
      <c r="B560" s="92"/>
      <c r="C560" s="57" t="s">
        <v>22</v>
      </c>
      <c r="D560" s="26" t="s">
        <v>129</v>
      </c>
      <c r="E560" s="16">
        <f t="shared" si="63"/>
        <v>380631.60000000003</v>
      </c>
      <c r="F560" s="16">
        <f t="shared" si="63"/>
        <v>944383.1</v>
      </c>
      <c r="G560" s="16">
        <f t="shared" si="63"/>
        <v>141062.2</v>
      </c>
      <c r="H560" s="16">
        <f t="shared" si="63"/>
        <v>141062.2</v>
      </c>
      <c r="I560" s="45">
        <f t="shared" si="58"/>
        <v>0</v>
      </c>
      <c r="J560" s="45">
        <f t="shared" si="59"/>
        <v>100</v>
      </c>
      <c r="K560" s="45">
        <f t="shared" si="60"/>
        <v>14.936967847052749</v>
      </c>
      <c r="L560" s="45">
        <f t="shared" si="61"/>
        <v>-239569.40000000002</v>
      </c>
      <c r="M560" s="45">
        <f t="shared" si="62"/>
        <v>37.060033901546795</v>
      </c>
    </row>
    <row r="561" spans="1:13" ht="20.25" customHeight="1">
      <c r="A561" s="92"/>
      <c r="B561" s="92"/>
      <c r="C561" s="57" t="s">
        <v>24</v>
      </c>
      <c r="D561" s="26" t="s">
        <v>62</v>
      </c>
      <c r="E561" s="45">
        <f t="shared" si="63"/>
        <v>4230335.7</v>
      </c>
      <c r="F561" s="16">
        <f t="shared" si="63"/>
        <v>7234652.6</v>
      </c>
      <c r="G561" s="16">
        <f t="shared" si="63"/>
        <v>4040952.8000000003</v>
      </c>
      <c r="H561" s="16">
        <f t="shared" si="63"/>
        <v>4040952.9000000004</v>
      </c>
      <c r="I561" s="45">
        <f t="shared" si="58"/>
        <v>0.10000000009313226</v>
      </c>
      <c r="J561" s="45">
        <f t="shared" si="59"/>
        <v>100.0000024746639</v>
      </c>
      <c r="K561" s="45">
        <f t="shared" si="60"/>
        <v>55.855520968622606</v>
      </c>
      <c r="L561" s="45">
        <f t="shared" si="61"/>
        <v>-189382.7999999998</v>
      </c>
      <c r="M561" s="45">
        <f t="shared" si="62"/>
        <v>95.5232205330655</v>
      </c>
    </row>
    <row r="562" spans="1:13" ht="20.25" customHeight="1">
      <c r="A562" s="92"/>
      <c r="B562" s="92"/>
      <c r="C562" s="57" t="s">
        <v>36</v>
      </c>
      <c r="D562" s="26" t="s">
        <v>37</v>
      </c>
      <c r="E562" s="16">
        <f t="shared" si="63"/>
        <v>72520.6</v>
      </c>
      <c r="F562" s="16">
        <f t="shared" si="63"/>
        <v>45166.3</v>
      </c>
      <c r="G562" s="16">
        <f t="shared" si="63"/>
        <v>37935.799999999996</v>
      </c>
      <c r="H562" s="16">
        <f t="shared" si="63"/>
        <v>37559.2</v>
      </c>
      <c r="I562" s="45">
        <f t="shared" si="58"/>
        <v>-376.59999999999854</v>
      </c>
      <c r="J562" s="45">
        <f aca="true" t="shared" si="64" ref="J562:J567">H562/G562*100</f>
        <v>99.00727017751043</v>
      </c>
      <c r="K562" s="45">
        <f aca="true" t="shared" si="65" ref="K562:K567">H562/F562*100</f>
        <v>83.15757544895197</v>
      </c>
      <c r="L562" s="45">
        <f aca="true" t="shared" si="66" ref="L562:L568">H562-E562</f>
        <v>-34961.40000000001</v>
      </c>
      <c r="M562" s="45">
        <f aca="true" t="shared" si="67" ref="M562:M568">H562/E562*100</f>
        <v>51.79107729389993</v>
      </c>
    </row>
    <row r="563" spans="1:13" ht="31.5" customHeight="1" hidden="1">
      <c r="A563" s="92"/>
      <c r="B563" s="92"/>
      <c r="C563" s="57" t="s">
        <v>130</v>
      </c>
      <c r="D563" s="26" t="s">
        <v>131</v>
      </c>
      <c r="E563" s="16">
        <f t="shared" si="63"/>
        <v>0</v>
      </c>
      <c r="F563" s="16">
        <f t="shared" si="63"/>
        <v>0</v>
      </c>
      <c r="G563" s="16">
        <f t="shared" si="63"/>
        <v>0</v>
      </c>
      <c r="H563" s="16">
        <f t="shared" si="63"/>
        <v>0</v>
      </c>
      <c r="I563" s="45">
        <f>H563-G563</f>
        <v>0</v>
      </c>
      <c r="J563" s="45" t="e">
        <f t="shared" si="64"/>
        <v>#DIV/0!</v>
      </c>
      <c r="K563" s="45" t="e">
        <f t="shared" si="65"/>
        <v>#DIV/0!</v>
      </c>
      <c r="L563" s="45">
        <f t="shared" si="66"/>
        <v>0</v>
      </c>
      <c r="M563" s="45" t="e">
        <f t="shared" si="67"/>
        <v>#DIV/0!</v>
      </c>
    </row>
    <row r="564" spans="1:13" ht="30" customHeight="1" hidden="1">
      <c r="A564" s="92"/>
      <c r="B564" s="92"/>
      <c r="C564" s="57" t="s">
        <v>45</v>
      </c>
      <c r="D564" s="26" t="s">
        <v>46</v>
      </c>
      <c r="E564" s="16">
        <f t="shared" si="63"/>
        <v>0</v>
      </c>
      <c r="F564" s="16">
        <f t="shared" si="63"/>
        <v>0</v>
      </c>
      <c r="G564" s="16">
        <f t="shared" si="63"/>
        <v>0</v>
      </c>
      <c r="H564" s="16">
        <f t="shared" si="63"/>
        <v>0</v>
      </c>
      <c r="I564" s="45">
        <f>H564-G564</f>
        <v>0</v>
      </c>
      <c r="J564" s="45" t="e">
        <f t="shared" si="64"/>
        <v>#DIV/0!</v>
      </c>
      <c r="K564" s="45" t="e">
        <f t="shared" si="65"/>
        <v>#DIV/0!</v>
      </c>
      <c r="L564" s="45">
        <f t="shared" si="66"/>
        <v>0</v>
      </c>
      <c r="M564" s="45" t="e">
        <f t="shared" si="67"/>
        <v>#DIV/0!</v>
      </c>
    </row>
    <row r="565" spans="1:13" ht="36" customHeight="1">
      <c r="A565" s="92"/>
      <c r="B565" s="92"/>
      <c r="C565" s="57" t="s">
        <v>144</v>
      </c>
      <c r="D565" s="26" t="s">
        <v>145</v>
      </c>
      <c r="E565" s="16">
        <f t="shared" si="63"/>
        <v>4696.1</v>
      </c>
      <c r="F565" s="16">
        <f t="shared" si="63"/>
        <v>1584.8999999999999</v>
      </c>
      <c r="G565" s="16">
        <f t="shared" si="63"/>
        <v>1584.8999999999999</v>
      </c>
      <c r="H565" s="16">
        <f t="shared" si="63"/>
        <v>7247</v>
      </c>
      <c r="I565" s="45">
        <f>H565-G565</f>
        <v>5662.1</v>
      </c>
      <c r="J565" s="45">
        <f t="shared" si="64"/>
        <v>457.25282352198883</v>
      </c>
      <c r="K565" s="45">
        <f t="shared" si="65"/>
        <v>457.25282352198883</v>
      </c>
      <c r="L565" s="45">
        <f t="shared" si="66"/>
        <v>2550.8999999999996</v>
      </c>
      <c r="M565" s="45">
        <f t="shared" si="67"/>
        <v>154.3195417474074</v>
      </c>
    </row>
    <row r="566" spans="1:13" ht="36" customHeight="1">
      <c r="A566" s="92"/>
      <c r="B566" s="92"/>
      <c r="C566" s="57" t="s">
        <v>143</v>
      </c>
      <c r="D566" s="26" t="s">
        <v>146</v>
      </c>
      <c r="E566" s="16">
        <f t="shared" si="63"/>
        <v>111897.1</v>
      </c>
      <c r="F566" s="16">
        <f t="shared" si="63"/>
        <v>76916.09999999999</v>
      </c>
      <c r="G566" s="16">
        <f t="shared" si="63"/>
        <v>76916.09999999999</v>
      </c>
      <c r="H566" s="16">
        <f t="shared" si="63"/>
        <v>100761.9</v>
      </c>
      <c r="I566" s="45">
        <f>H566-G566</f>
        <v>23845.800000000003</v>
      </c>
      <c r="J566" s="45">
        <f t="shared" si="64"/>
        <v>131.00235191331853</v>
      </c>
      <c r="K566" s="45">
        <f t="shared" si="65"/>
        <v>131.00235191331853</v>
      </c>
      <c r="L566" s="45">
        <f t="shared" si="66"/>
        <v>-11135.200000000012</v>
      </c>
      <c r="M566" s="45">
        <f t="shared" si="67"/>
        <v>90.0487143992114</v>
      </c>
    </row>
    <row r="567" spans="1:13" ht="31.5" customHeight="1" hidden="1">
      <c r="A567" s="92"/>
      <c r="B567" s="92"/>
      <c r="C567" s="57" t="s">
        <v>212</v>
      </c>
      <c r="D567" s="26" t="s">
        <v>213</v>
      </c>
      <c r="E567" s="16">
        <f t="shared" si="63"/>
        <v>0</v>
      </c>
      <c r="F567" s="16">
        <f t="shared" si="63"/>
        <v>0</v>
      </c>
      <c r="G567" s="16">
        <f t="shared" si="63"/>
        <v>0</v>
      </c>
      <c r="H567" s="16">
        <f t="shared" si="63"/>
        <v>0</v>
      </c>
      <c r="I567" s="45">
        <f>H567-G567</f>
        <v>0</v>
      </c>
      <c r="J567" s="45" t="e">
        <f t="shared" si="64"/>
        <v>#DIV/0!</v>
      </c>
      <c r="K567" s="45" t="e">
        <f t="shared" si="65"/>
        <v>#DIV/0!</v>
      </c>
      <c r="L567" s="45">
        <f t="shared" si="66"/>
        <v>0</v>
      </c>
      <c r="M567" s="45" t="e">
        <f t="shared" si="67"/>
        <v>#DIV/0!</v>
      </c>
    </row>
    <row r="568" spans="1:13" ht="20.25" customHeight="1">
      <c r="A568" s="92"/>
      <c r="B568" s="92"/>
      <c r="C568" s="57" t="s">
        <v>26</v>
      </c>
      <c r="D568" s="26" t="s">
        <v>21</v>
      </c>
      <c r="E568" s="16">
        <f t="shared" si="63"/>
        <v>-166680.4</v>
      </c>
      <c r="F568" s="16">
        <f t="shared" si="63"/>
        <v>0</v>
      </c>
      <c r="G568" s="16">
        <f t="shared" si="63"/>
        <v>0</v>
      </c>
      <c r="H568" s="16">
        <f t="shared" si="63"/>
        <v>-39041.299999999996</v>
      </c>
      <c r="I568" s="45">
        <f t="shared" si="58"/>
        <v>-39041.299999999996</v>
      </c>
      <c r="J568" s="45"/>
      <c r="K568" s="45"/>
      <c r="L568" s="45">
        <f t="shared" si="66"/>
        <v>127639.1</v>
      </c>
      <c r="M568" s="45">
        <f t="shared" si="67"/>
        <v>23.42284995716353</v>
      </c>
    </row>
    <row r="569" spans="1:13" s="2" customFormat="1" ht="24" customHeight="1">
      <c r="A569" s="92"/>
      <c r="B569" s="92"/>
      <c r="C569" s="59"/>
      <c r="D569" s="46" t="s">
        <v>245</v>
      </c>
      <c r="E569" s="3">
        <f>E570-E568</f>
        <v>11497028.1</v>
      </c>
      <c r="F569" s="3">
        <f>F570-F568</f>
        <v>22626625.1</v>
      </c>
      <c r="G569" s="3">
        <f>G570-G568</f>
        <v>10404624.5</v>
      </c>
      <c r="H569" s="3">
        <f>H570-H568</f>
        <v>10249325.500000002</v>
      </c>
      <c r="I569" s="3">
        <f t="shared" si="58"/>
        <v>-155298.99999999814</v>
      </c>
      <c r="J569" s="3">
        <f t="shared" si="59"/>
        <v>98.50740408748054</v>
      </c>
      <c r="K569" s="3">
        <f t="shared" si="60"/>
        <v>45.29763256651121</v>
      </c>
      <c r="L569" s="3">
        <f t="shared" si="61"/>
        <v>-1247702.5999999978</v>
      </c>
      <c r="M569" s="3">
        <f t="shared" si="62"/>
        <v>89.14760763261944</v>
      </c>
    </row>
    <row r="570" spans="1:13" s="2" customFormat="1" ht="24" customHeight="1">
      <c r="A570" s="93"/>
      <c r="B570" s="93"/>
      <c r="C570" s="59"/>
      <c r="D570" s="71" t="s">
        <v>135</v>
      </c>
      <c r="E570" s="72">
        <f>E556+E558</f>
        <v>11330347.7</v>
      </c>
      <c r="F570" s="72">
        <f>F556+F558</f>
        <v>22626625.1</v>
      </c>
      <c r="G570" s="72">
        <f>G556+G558</f>
        <v>10404624.5</v>
      </c>
      <c r="H570" s="72">
        <f>H556+H558</f>
        <v>10210284.200000001</v>
      </c>
      <c r="I570" s="72">
        <f t="shared" si="58"/>
        <v>-194340.29999999888</v>
      </c>
      <c r="J570" s="72">
        <f t="shared" si="59"/>
        <v>98.13217382328408</v>
      </c>
      <c r="K570" s="72">
        <f t="shared" si="60"/>
        <v>45.12508672802468</v>
      </c>
      <c r="L570" s="72">
        <f t="shared" si="61"/>
        <v>-1120063.4999999981</v>
      </c>
      <c r="M570" s="72">
        <f t="shared" si="62"/>
        <v>90.11448254143164</v>
      </c>
    </row>
    <row r="571" spans="1:13" s="2" customFormat="1" ht="30.75" hidden="1">
      <c r="A571" s="39"/>
      <c r="B571" s="39"/>
      <c r="C571" s="61"/>
      <c r="D571" s="46" t="s">
        <v>118</v>
      </c>
      <c r="E571" s="4">
        <f>E572</f>
        <v>0</v>
      </c>
      <c r="F571" s="4">
        <f>F572</f>
        <v>0</v>
      </c>
      <c r="G571" s="4">
        <f>G572</f>
        <v>0</v>
      </c>
      <c r="H571" s="4">
        <f>H572</f>
        <v>0</v>
      </c>
      <c r="I571" s="3">
        <f t="shared" si="58"/>
        <v>0</v>
      </c>
      <c r="J571" s="3"/>
      <c r="K571" s="3"/>
      <c r="L571" s="3">
        <f t="shared" si="61"/>
        <v>0</v>
      </c>
      <c r="M571" s="3"/>
    </row>
    <row r="572" spans="1:13" ht="30.75" hidden="1">
      <c r="A572" s="40"/>
      <c r="B572" s="40"/>
      <c r="C572" s="60" t="s">
        <v>119</v>
      </c>
      <c r="D572" s="26" t="s">
        <v>120</v>
      </c>
      <c r="E572" s="16"/>
      <c r="F572" s="16">
        <f>SUMIF($C$6:$C$480,$C572,F$6:F$480)</f>
        <v>0</v>
      </c>
      <c r="G572" s="16">
        <f>SUMIF($C$6:$C$480,$C572,G$6:G$480)</f>
        <v>0</v>
      </c>
      <c r="H572" s="16">
        <f>SUMIF($C$6:$C$480,$C572,H$6:H$480)</f>
        <v>0</v>
      </c>
      <c r="I572" s="3">
        <f t="shared" si="58"/>
        <v>0</v>
      </c>
      <c r="J572" s="3"/>
      <c r="K572" s="3"/>
      <c r="L572" s="3">
        <f t="shared" si="61"/>
        <v>0</v>
      </c>
      <c r="M572" s="3"/>
    </row>
    <row r="573" spans="1:10" ht="15" hidden="1">
      <c r="A573" s="5"/>
      <c r="B573" s="5"/>
      <c r="C573" s="68"/>
      <c r="D573" s="48"/>
      <c r="E573" s="24"/>
      <c r="F573" s="24"/>
      <c r="G573" s="24"/>
      <c r="H573" s="35"/>
      <c r="I573" s="19"/>
      <c r="J573" s="15"/>
    </row>
    <row r="574" spans="1:13" ht="15" hidden="1">
      <c r="A574" s="5" t="s">
        <v>162</v>
      </c>
      <c r="B574" s="5"/>
      <c r="C574" s="68"/>
      <c r="D574" s="48"/>
      <c r="E574" s="24">
        <f aca="true" t="shared" si="68" ref="E574:M574">E480-E570</f>
        <v>0</v>
      </c>
      <c r="F574" s="24">
        <f t="shared" si="68"/>
        <v>0</v>
      </c>
      <c r="G574" s="24">
        <f t="shared" si="68"/>
        <v>0</v>
      </c>
      <c r="H574" s="6">
        <f t="shared" si="68"/>
        <v>0</v>
      </c>
      <c r="I574" s="6">
        <f t="shared" si="68"/>
        <v>0</v>
      </c>
      <c r="J574" s="6">
        <f t="shared" si="68"/>
        <v>0</v>
      </c>
      <c r="K574" s="6">
        <f t="shared" si="68"/>
        <v>0</v>
      </c>
      <c r="L574" s="6">
        <f t="shared" si="68"/>
        <v>-5.587935447692871E-09</v>
      </c>
      <c r="M574" s="6">
        <f t="shared" si="68"/>
        <v>0</v>
      </c>
    </row>
    <row r="575" spans="1:10" ht="15" hidden="1">
      <c r="A575" s="5"/>
      <c r="B575" s="5"/>
      <c r="C575" s="68"/>
      <c r="D575" s="48"/>
      <c r="E575" s="24"/>
      <c r="F575" s="24"/>
      <c r="G575" s="24"/>
      <c r="H575" s="35"/>
      <c r="I575" s="19"/>
      <c r="J575" s="15"/>
    </row>
    <row r="576" spans="1:13" ht="15" hidden="1">
      <c r="A576" s="7"/>
      <c r="B576" s="8"/>
      <c r="C576" s="69"/>
      <c r="D576" s="52"/>
      <c r="E576" s="20">
        <f aca="true" t="shared" si="69" ref="E576:M576">E480-E570</f>
        <v>0</v>
      </c>
      <c r="F576" s="20">
        <f t="shared" si="69"/>
        <v>0</v>
      </c>
      <c r="G576" s="20">
        <f t="shared" si="69"/>
        <v>0</v>
      </c>
      <c r="H576" s="43">
        <f t="shared" si="69"/>
        <v>0</v>
      </c>
      <c r="I576" s="20">
        <f t="shared" si="69"/>
        <v>0</v>
      </c>
      <c r="J576" s="20">
        <f t="shared" si="69"/>
        <v>0</v>
      </c>
      <c r="K576" s="20">
        <f t="shared" si="69"/>
        <v>0</v>
      </c>
      <c r="L576" s="20">
        <f t="shared" si="69"/>
        <v>-5.587935447692871E-09</v>
      </c>
      <c r="M576" s="20">
        <f t="shared" si="69"/>
        <v>0</v>
      </c>
    </row>
    <row r="577" spans="1:9" ht="15">
      <c r="A577" s="7"/>
      <c r="B577" s="8"/>
      <c r="C577" s="69"/>
      <c r="D577" s="52"/>
      <c r="E577" s="20"/>
      <c r="F577" s="20"/>
      <c r="G577" s="20"/>
      <c r="H577" s="43"/>
      <c r="I577" s="21"/>
    </row>
    <row r="578" spans="1:9" ht="15">
      <c r="A578" s="7"/>
      <c r="B578" s="8"/>
      <c r="C578" s="69"/>
      <c r="D578" s="52"/>
      <c r="E578" s="20"/>
      <c r="F578" s="20"/>
      <c r="G578" s="20"/>
      <c r="H578" s="43"/>
      <c r="I578" s="21"/>
    </row>
    <row r="579" spans="1:9" ht="15">
      <c r="A579" s="7"/>
      <c r="B579" s="8"/>
      <c r="C579" s="69"/>
      <c r="D579" s="52"/>
      <c r="E579" s="20"/>
      <c r="F579" s="20"/>
      <c r="G579" s="20"/>
      <c r="H579" s="43"/>
      <c r="I579" s="21"/>
    </row>
    <row r="580" spans="1:9" ht="15">
      <c r="A580" s="7"/>
      <c r="B580" s="8"/>
      <c r="C580" s="69"/>
      <c r="D580" s="52"/>
      <c r="E580" s="20"/>
      <c r="F580" s="20"/>
      <c r="G580" s="20"/>
      <c r="H580" s="43"/>
      <c r="I580" s="21"/>
    </row>
    <row r="581" spans="1:8" ht="15">
      <c r="A581" s="9"/>
      <c r="B581" s="8"/>
      <c r="C581" s="69"/>
      <c r="D581" s="52"/>
      <c r="E581" s="20"/>
      <c r="F581" s="20"/>
      <c r="G581" s="20"/>
      <c r="H581" s="43"/>
    </row>
    <row r="582" spans="1:8" ht="15">
      <c r="A582" s="9"/>
      <c r="B582" s="8"/>
      <c r="C582" s="69"/>
      <c r="D582" s="52"/>
      <c r="E582" s="20"/>
      <c r="F582" s="20"/>
      <c r="G582" s="20"/>
      <c r="H582" s="43"/>
    </row>
    <row r="583" spans="1:8" ht="15">
      <c r="A583" s="9"/>
      <c r="B583" s="8"/>
      <c r="C583" s="69"/>
      <c r="D583" s="52"/>
      <c r="E583" s="20"/>
      <c r="F583" s="20"/>
      <c r="G583" s="20"/>
      <c r="H583" s="43"/>
    </row>
    <row r="584" spans="1:8" ht="15">
      <c r="A584" s="9"/>
      <c r="B584" s="8"/>
      <c r="C584" s="69"/>
      <c r="D584" s="52"/>
      <c r="E584" s="20"/>
      <c r="F584" s="20"/>
      <c r="G584" s="20"/>
      <c r="H584" s="43"/>
    </row>
    <row r="585" spans="1:8" ht="15">
      <c r="A585" s="9"/>
      <c r="B585" s="8"/>
      <c r="C585" s="69"/>
      <c r="D585" s="52"/>
      <c r="E585" s="20"/>
      <c r="F585" s="20"/>
      <c r="G585" s="20"/>
      <c r="H585" s="43"/>
    </row>
    <row r="586" spans="1:8" ht="15">
      <c r="A586" s="9"/>
      <c r="B586" s="8"/>
      <c r="C586" s="69"/>
      <c r="D586" s="52"/>
      <c r="E586" s="20"/>
      <c r="F586" s="20"/>
      <c r="G586" s="20"/>
      <c r="H586" s="43"/>
    </row>
    <row r="587" spans="1:8" ht="15">
      <c r="A587" s="9"/>
      <c r="B587" s="8"/>
      <c r="C587" s="69"/>
      <c r="D587" s="52"/>
      <c r="E587" s="20"/>
      <c r="F587" s="20"/>
      <c r="G587" s="20"/>
      <c r="H587" s="43"/>
    </row>
    <row r="588" spans="1:8" ht="15">
      <c r="A588" s="9"/>
      <c r="B588" s="8"/>
      <c r="C588" s="69"/>
      <c r="D588" s="52"/>
      <c r="E588" s="20"/>
      <c r="F588" s="20"/>
      <c r="G588" s="20"/>
      <c r="H588" s="43"/>
    </row>
    <row r="589" spans="1:8" ht="15">
      <c r="A589" s="9"/>
      <c r="B589" s="8"/>
      <c r="C589" s="69"/>
      <c r="D589" s="52"/>
      <c r="E589" s="20"/>
      <c r="F589" s="20"/>
      <c r="G589" s="20"/>
      <c r="H589" s="43"/>
    </row>
    <row r="590" spans="1:8" ht="15">
      <c r="A590" s="9"/>
      <c r="B590" s="8"/>
      <c r="C590" s="69"/>
      <c r="D590" s="52"/>
      <c r="E590" s="20"/>
      <c r="F590" s="20"/>
      <c r="G590" s="20"/>
      <c r="H590" s="43"/>
    </row>
    <row r="591" spans="1:8" ht="15">
      <c r="A591" s="9"/>
      <c r="B591" s="8"/>
      <c r="C591" s="69"/>
      <c r="D591" s="52"/>
      <c r="E591" s="20"/>
      <c r="F591" s="20"/>
      <c r="G591" s="20"/>
      <c r="H591" s="43"/>
    </row>
    <row r="592" spans="1:8" ht="15">
      <c r="A592" s="9"/>
      <c r="B592" s="8"/>
      <c r="C592" s="69"/>
      <c r="D592" s="52"/>
      <c r="E592" s="20"/>
      <c r="F592" s="20"/>
      <c r="G592" s="20"/>
      <c r="H592" s="43"/>
    </row>
    <row r="593" spans="1:8" ht="15">
      <c r="A593" s="9"/>
      <c r="B593" s="8"/>
      <c r="C593" s="69"/>
      <c r="D593" s="52"/>
      <c r="E593" s="20"/>
      <c r="F593" s="20"/>
      <c r="G593" s="20"/>
      <c r="H593" s="43"/>
    </row>
    <row r="594" spans="1:8" ht="15">
      <c r="A594" s="9"/>
      <c r="B594" s="8"/>
      <c r="C594" s="69"/>
      <c r="D594" s="52"/>
      <c r="E594" s="20"/>
      <c r="F594" s="20"/>
      <c r="G594" s="20"/>
      <c r="H594" s="43"/>
    </row>
    <row r="595" spans="1:8" ht="15">
      <c r="A595" s="9"/>
      <c r="B595" s="8"/>
      <c r="C595" s="69"/>
      <c r="D595" s="52"/>
      <c r="E595" s="20"/>
      <c r="F595" s="20"/>
      <c r="G595" s="20"/>
      <c r="H595" s="43"/>
    </row>
    <row r="596" spans="1:8" ht="15">
      <c r="A596" s="9"/>
      <c r="B596" s="8"/>
      <c r="C596" s="69"/>
      <c r="D596" s="52"/>
      <c r="E596" s="20"/>
      <c r="F596" s="20"/>
      <c r="G596" s="20"/>
      <c r="H596" s="43"/>
    </row>
    <row r="597" spans="1:8" ht="15">
      <c r="A597" s="9"/>
      <c r="B597" s="8"/>
      <c r="C597" s="69"/>
      <c r="D597" s="52"/>
      <c r="E597" s="20"/>
      <c r="F597" s="20"/>
      <c r="G597" s="20"/>
      <c r="H597" s="43"/>
    </row>
    <row r="598" spans="1:8" ht="15">
      <c r="A598" s="9"/>
      <c r="B598" s="8"/>
      <c r="C598" s="69"/>
      <c r="D598" s="52"/>
      <c r="E598" s="20"/>
      <c r="F598" s="20"/>
      <c r="G598" s="20"/>
      <c r="H598" s="43"/>
    </row>
    <row r="599" spans="1:8" ht="15">
      <c r="A599" s="9"/>
      <c r="B599" s="8"/>
      <c r="C599" s="69"/>
      <c r="D599" s="52"/>
      <c r="E599" s="20"/>
      <c r="F599" s="20"/>
      <c r="G599" s="20"/>
      <c r="H599" s="43"/>
    </row>
    <row r="600" spans="1:8" ht="15">
      <c r="A600" s="9"/>
      <c r="B600" s="8"/>
      <c r="C600" s="69"/>
      <c r="D600" s="52"/>
      <c r="E600" s="20"/>
      <c r="F600" s="20"/>
      <c r="G600" s="20"/>
      <c r="H600" s="43"/>
    </row>
    <row r="601" spans="1:8" ht="15">
      <c r="A601" s="9"/>
      <c r="B601" s="8"/>
      <c r="C601" s="69"/>
      <c r="D601" s="52"/>
      <c r="E601" s="20"/>
      <c r="F601" s="20"/>
      <c r="G601" s="20"/>
      <c r="H601" s="43"/>
    </row>
    <row r="602" spans="1:8" ht="15">
      <c r="A602" s="9"/>
      <c r="B602" s="8"/>
      <c r="C602" s="69"/>
      <c r="D602" s="52"/>
      <c r="E602" s="20"/>
      <c r="F602" s="20"/>
      <c r="G602" s="20"/>
      <c r="H602" s="43"/>
    </row>
    <row r="603" spans="1:8" ht="15">
      <c r="A603" s="9"/>
      <c r="B603" s="8"/>
      <c r="C603" s="69"/>
      <c r="D603" s="52"/>
      <c r="E603" s="20"/>
      <c r="F603" s="20"/>
      <c r="G603" s="20"/>
      <c r="H603" s="43"/>
    </row>
    <row r="604" spans="1:8" ht="15">
      <c r="A604" s="9"/>
      <c r="B604" s="8"/>
      <c r="C604" s="69"/>
      <c r="D604" s="52"/>
      <c r="E604" s="20"/>
      <c r="F604" s="20"/>
      <c r="G604" s="20"/>
      <c r="H604" s="43"/>
    </row>
    <row r="605" spans="2:8" ht="15">
      <c r="B605" s="22"/>
      <c r="C605" s="69"/>
      <c r="D605" s="52"/>
      <c r="E605" s="20"/>
      <c r="F605" s="20"/>
      <c r="G605" s="20"/>
      <c r="H605" s="43"/>
    </row>
    <row r="606" spans="2:8" ht="15">
      <c r="B606" s="22"/>
      <c r="C606" s="69"/>
      <c r="D606" s="52"/>
      <c r="E606" s="20"/>
      <c r="F606" s="20"/>
      <c r="G606" s="20"/>
      <c r="H606" s="43"/>
    </row>
    <row r="607" spans="1:8" ht="15">
      <c r="A607" s="10"/>
      <c r="B607" s="22"/>
      <c r="C607" s="69"/>
      <c r="D607" s="52"/>
      <c r="E607" s="20"/>
      <c r="F607" s="20"/>
      <c r="G607" s="20"/>
      <c r="H607" s="43"/>
    </row>
    <row r="608" spans="1:8" ht="15">
      <c r="A608" s="10"/>
      <c r="B608" s="22"/>
      <c r="C608" s="69"/>
      <c r="D608" s="52"/>
      <c r="E608" s="20"/>
      <c r="F608" s="20"/>
      <c r="G608" s="20"/>
      <c r="H608" s="43"/>
    </row>
    <row r="609" spans="1:8" ht="15">
      <c r="A609" s="10"/>
      <c r="B609" s="22"/>
      <c r="C609" s="69"/>
      <c r="D609" s="52"/>
      <c r="E609" s="20"/>
      <c r="F609" s="20"/>
      <c r="G609" s="20"/>
      <c r="H609" s="43"/>
    </row>
    <row r="610" spans="1:8" ht="15">
      <c r="A610" s="10"/>
      <c r="B610" s="22"/>
      <c r="C610" s="69"/>
      <c r="D610" s="52"/>
      <c r="E610" s="20"/>
      <c r="F610" s="20"/>
      <c r="G610" s="20"/>
      <c r="H610" s="43"/>
    </row>
    <row r="611" spans="1:8" ht="15">
      <c r="A611" s="10"/>
      <c r="B611" s="22"/>
      <c r="C611" s="69"/>
      <c r="D611" s="52"/>
      <c r="E611" s="20"/>
      <c r="F611" s="20"/>
      <c r="G611" s="20"/>
      <c r="H611" s="43"/>
    </row>
    <row r="612" spans="1:8" ht="15">
      <c r="A612" s="10"/>
      <c r="B612" s="22"/>
      <c r="C612" s="69"/>
      <c r="D612" s="52"/>
      <c r="E612" s="20"/>
      <c r="F612" s="20"/>
      <c r="G612" s="20"/>
      <c r="H612" s="43"/>
    </row>
    <row r="613" spans="1:8" ht="15">
      <c r="A613" s="10"/>
      <c r="B613" s="22"/>
      <c r="C613" s="69"/>
      <c r="D613" s="52"/>
      <c r="E613" s="20"/>
      <c r="F613" s="20"/>
      <c r="G613" s="20"/>
      <c r="H613" s="43"/>
    </row>
    <row r="614" spans="1:8" ht="15">
      <c r="A614" s="10"/>
      <c r="B614" s="22"/>
      <c r="C614" s="69"/>
      <c r="D614" s="52"/>
      <c r="E614" s="20"/>
      <c r="F614" s="20"/>
      <c r="G614" s="20"/>
      <c r="H614" s="43"/>
    </row>
    <row r="615" spans="1:8" ht="15">
      <c r="A615" s="10"/>
      <c r="B615" s="22"/>
      <c r="C615" s="69"/>
      <c r="D615" s="52"/>
      <c r="E615" s="20"/>
      <c r="F615" s="20"/>
      <c r="G615" s="20"/>
      <c r="H615" s="43"/>
    </row>
    <row r="616" spans="1:8" ht="15">
      <c r="A616" s="10"/>
      <c r="B616" s="22"/>
      <c r="C616" s="69"/>
      <c r="D616" s="52"/>
      <c r="E616" s="20"/>
      <c r="F616" s="20"/>
      <c r="G616" s="20"/>
      <c r="H616" s="43"/>
    </row>
    <row r="617" spans="1:8" ht="15">
      <c r="A617" s="10"/>
      <c r="B617" s="22"/>
      <c r="C617" s="69"/>
      <c r="D617" s="52"/>
      <c r="E617" s="20"/>
      <c r="F617" s="20"/>
      <c r="G617" s="20"/>
      <c r="H617" s="43"/>
    </row>
    <row r="618" spans="1:8" ht="15">
      <c r="A618" s="10"/>
      <c r="B618" s="22"/>
      <c r="C618" s="69"/>
      <c r="D618" s="52"/>
      <c r="E618" s="20"/>
      <c r="F618" s="20"/>
      <c r="G618" s="20"/>
      <c r="H618" s="43"/>
    </row>
    <row r="619" spans="1:8" ht="15">
      <c r="A619" s="10"/>
      <c r="B619" s="22"/>
      <c r="C619" s="69"/>
      <c r="D619" s="52"/>
      <c r="E619" s="20"/>
      <c r="F619" s="20"/>
      <c r="G619" s="20"/>
      <c r="H619" s="43"/>
    </row>
    <row r="620" spans="1:8" ht="15">
      <c r="A620" s="10"/>
      <c r="B620" s="22"/>
      <c r="C620" s="69"/>
      <c r="D620" s="52"/>
      <c r="E620" s="20"/>
      <c r="F620" s="20"/>
      <c r="G620" s="20"/>
      <c r="H620" s="43"/>
    </row>
    <row r="621" spans="1:8" ht="15">
      <c r="A621" s="10"/>
      <c r="B621" s="22"/>
      <c r="C621" s="69"/>
      <c r="D621" s="52"/>
      <c r="E621" s="20"/>
      <c r="F621" s="20"/>
      <c r="G621" s="20"/>
      <c r="H621" s="43"/>
    </row>
    <row r="622" spans="1:8" ht="15">
      <c r="A622" s="10"/>
      <c r="B622" s="22"/>
      <c r="C622" s="69"/>
      <c r="D622" s="52"/>
      <c r="E622" s="20"/>
      <c r="F622" s="20"/>
      <c r="G622" s="20"/>
      <c r="H622" s="43"/>
    </row>
    <row r="623" spans="1:8" ht="15">
      <c r="A623" s="10"/>
      <c r="B623" s="22"/>
      <c r="C623" s="69"/>
      <c r="D623" s="52"/>
      <c r="E623" s="20"/>
      <c r="F623" s="20"/>
      <c r="G623" s="20"/>
      <c r="H623" s="43"/>
    </row>
    <row r="624" spans="1:8" ht="15">
      <c r="A624" s="10"/>
      <c r="B624" s="22"/>
      <c r="C624" s="69"/>
      <c r="D624" s="52"/>
      <c r="E624" s="20"/>
      <c r="F624" s="20"/>
      <c r="G624" s="20"/>
      <c r="H624" s="43"/>
    </row>
    <row r="625" spans="1:8" ht="15">
      <c r="A625" s="10"/>
      <c r="B625" s="22"/>
      <c r="C625" s="69"/>
      <c r="D625" s="52"/>
      <c r="E625" s="20"/>
      <c r="F625" s="20"/>
      <c r="G625" s="20"/>
      <c r="H625" s="43"/>
    </row>
    <row r="626" spans="1:8" ht="15">
      <c r="A626" s="10"/>
      <c r="B626" s="22"/>
      <c r="C626" s="69"/>
      <c r="D626" s="52"/>
      <c r="E626" s="20"/>
      <c r="F626" s="20"/>
      <c r="G626" s="20"/>
      <c r="H626" s="43"/>
    </row>
    <row r="627" spans="1:8" ht="15">
      <c r="A627" s="10"/>
      <c r="B627" s="22"/>
      <c r="C627" s="69"/>
      <c r="D627" s="52"/>
      <c r="E627" s="20"/>
      <c r="F627" s="20"/>
      <c r="G627" s="20"/>
      <c r="H627" s="43"/>
    </row>
    <row r="628" spans="1:8" ht="15">
      <c r="A628" s="10"/>
      <c r="B628" s="22"/>
      <c r="C628" s="69"/>
      <c r="D628" s="52"/>
      <c r="E628" s="20"/>
      <c r="F628" s="20"/>
      <c r="G628" s="20"/>
      <c r="H628" s="43"/>
    </row>
    <row r="629" spans="1:8" ht="15">
      <c r="A629" s="10"/>
      <c r="B629" s="22"/>
      <c r="C629" s="69"/>
      <c r="D629" s="52"/>
      <c r="E629" s="20"/>
      <c r="F629" s="20"/>
      <c r="G629" s="20"/>
      <c r="H629" s="43"/>
    </row>
    <row r="630" spans="1:8" ht="15">
      <c r="A630" s="10"/>
      <c r="B630" s="22"/>
      <c r="C630" s="69"/>
      <c r="D630" s="52"/>
      <c r="E630" s="20"/>
      <c r="F630" s="20"/>
      <c r="G630" s="20"/>
      <c r="H630" s="43"/>
    </row>
    <row r="631" spans="1:8" ht="15">
      <c r="A631" s="10"/>
      <c r="B631" s="22"/>
      <c r="C631" s="69"/>
      <c r="D631" s="52"/>
      <c r="E631" s="20"/>
      <c r="F631" s="20"/>
      <c r="G631" s="20"/>
      <c r="H631" s="43"/>
    </row>
    <row r="632" spans="1:8" ht="15">
      <c r="A632" s="10"/>
      <c r="B632" s="22"/>
      <c r="C632" s="69"/>
      <c r="D632" s="52"/>
      <c r="E632" s="20"/>
      <c r="F632" s="20"/>
      <c r="G632" s="20"/>
      <c r="H632" s="43"/>
    </row>
    <row r="633" spans="1:8" ht="15">
      <c r="A633" s="10"/>
      <c r="B633" s="22"/>
      <c r="C633" s="69"/>
      <c r="D633" s="52"/>
      <c r="E633" s="20"/>
      <c r="F633" s="20"/>
      <c r="G633" s="20"/>
      <c r="H633" s="43"/>
    </row>
    <row r="634" spans="1:8" ht="15">
      <c r="A634" s="10"/>
      <c r="B634" s="22"/>
      <c r="C634" s="69"/>
      <c r="D634" s="52"/>
      <c r="E634" s="20"/>
      <c r="F634" s="20"/>
      <c r="G634" s="20"/>
      <c r="H634" s="43"/>
    </row>
    <row r="635" spans="1:8" ht="15">
      <c r="A635" s="10"/>
      <c r="B635" s="22"/>
      <c r="C635" s="69"/>
      <c r="D635" s="52"/>
      <c r="E635" s="20"/>
      <c r="F635" s="20"/>
      <c r="G635" s="20"/>
      <c r="H635" s="43"/>
    </row>
    <row r="636" spans="1:8" ht="15">
      <c r="A636" s="10"/>
      <c r="B636" s="22"/>
      <c r="C636" s="69"/>
      <c r="D636" s="52"/>
      <c r="E636" s="20"/>
      <c r="F636" s="20"/>
      <c r="G636" s="20"/>
      <c r="H636" s="43"/>
    </row>
    <row r="637" spans="1:8" ht="15">
      <c r="A637" s="10"/>
      <c r="B637" s="22"/>
      <c r="C637" s="69"/>
      <c r="D637" s="52"/>
      <c r="E637" s="20"/>
      <c r="F637" s="20"/>
      <c r="G637" s="20"/>
      <c r="H637" s="43"/>
    </row>
    <row r="638" spans="1:8" ht="15">
      <c r="A638" s="10"/>
      <c r="B638" s="22"/>
      <c r="C638" s="69"/>
      <c r="D638" s="52"/>
      <c r="E638" s="20"/>
      <c r="F638" s="20"/>
      <c r="G638" s="20"/>
      <c r="H638" s="43"/>
    </row>
    <row r="639" spans="1:8" ht="15">
      <c r="A639" s="10"/>
      <c r="B639" s="22"/>
      <c r="C639" s="69"/>
      <c r="D639" s="52"/>
      <c r="E639" s="20"/>
      <c r="F639" s="20"/>
      <c r="G639" s="20"/>
      <c r="H639" s="43"/>
    </row>
    <row r="640" spans="1:8" ht="15">
      <c r="A640" s="10"/>
      <c r="B640" s="22"/>
      <c r="C640" s="69"/>
      <c r="D640" s="52"/>
      <c r="E640" s="20"/>
      <c r="F640" s="20"/>
      <c r="G640" s="20"/>
      <c r="H640" s="43"/>
    </row>
    <row r="641" spans="1:8" ht="15">
      <c r="A641" s="10"/>
      <c r="B641" s="22"/>
      <c r="C641" s="69"/>
      <c r="D641" s="52"/>
      <c r="E641" s="20"/>
      <c r="F641" s="20"/>
      <c r="G641" s="20"/>
      <c r="H641" s="43"/>
    </row>
    <row r="642" spans="1:8" ht="15">
      <c r="A642" s="10"/>
      <c r="B642" s="22"/>
      <c r="C642" s="69"/>
      <c r="D642" s="52"/>
      <c r="E642" s="20"/>
      <c r="F642" s="20"/>
      <c r="G642" s="20"/>
      <c r="H642" s="43"/>
    </row>
    <row r="643" spans="1:8" ht="15">
      <c r="A643" s="10"/>
      <c r="B643" s="22"/>
      <c r="C643" s="69"/>
      <c r="D643" s="52"/>
      <c r="E643" s="20"/>
      <c r="F643" s="20"/>
      <c r="G643" s="20"/>
      <c r="H643" s="43"/>
    </row>
    <row r="644" spans="1:8" ht="15">
      <c r="A644" s="10"/>
      <c r="B644" s="22"/>
      <c r="C644" s="69"/>
      <c r="D644" s="52"/>
      <c r="E644" s="20"/>
      <c r="F644" s="20"/>
      <c r="G644" s="20"/>
      <c r="H644" s="43"/>
    </row>
    <row r="645" spans="1:8" ht="15">
      <c r="A645" s="10"/>
      <c r="B645" s="22"/>
      <c r="C645" s="69"/>
      <c r="D645" s="52"/>
      <c r="E645" s="20"/>
      <c r="F645" s="20"/>
      <c r="G645" s="20"/>
      <c r="H645" s="43"/>
    </row>
    <row r="646" spans="1:8" ht="15">
      <c r="A646" s="10"/>
      <c r="B646" s="22"/>
      <c r="C646" s="69"/>
      <c r="D646" s="52"/>
      <c r="E646" s="20"/>
      <c r="F646" s="20"/>
      <c r="G646" s="20"/>
      <c r="H646" s="43"/>
    </row>
    <row r="647" spans="1:8" ht="15">
      <c r="A647" s="10"/>
      <c r="B647" s="22"/>
      <c r="C647" s="69"/>
      <c r="D647" s="52"/>
      <c r="E647" s="20"/>
      <c r="F647" s="20"/>
      <c r="G647" s="20"/>
      <c r="H647" s="43"/>
    </row>
    <row r="648" spans="1:8" ht="15">
      <c r="A648" s="10"/>
      <c r="B648" s="22"/>
      <c r="C648" s="69"/>
      <c r="D648" s="52"/>
      <c r="E648" s="20"/>
      <c r="F648" s="20"/>
      <c r="G648" s="20"/>
      <c r="H648" s="43"/>
    </row>
    <row r="649" spans="1:8" ht="15">
      <c r="A649" s="10"/>
      <c r="B649" s="22"/>
      <c r="C649" s="69"/>
      <c r="D649" s="52"/>
      <c r="E649" s="20"/>
      <c r="F649" s="20"/>
      <c r="G649" s="20"/>
      <c r="H649" s="43"/>
    </row>
    <row r="650" spans="1:8" ht="15">
      <c r="A650" s="10"/>
      <c r="B650" s="22"/>
      <c r="C650" s="69"/>
      <c r="D650" s="52"/>
      <c r="E650" s="20"/>
      <c r="F650" s="20"/>
      <c r="G650" s="20"/>
      <c r="H650" s="43"/>
    </row>
    <row r="651" spans="1:8" ht="15">
      <c r="A651" s="10"/>
      <c r="B651" s="22"/>
      <c r="C651" s="69"/>
      <c r="D651" s="52"/>
      <c r="E651" s="20"/>
      <c r="F651" s="20"/>
      <c r="G651" s="20"/>
      <c r="H651" s="43"/>
    </row>
    <row r="652" spans="1:8" ht="15">
      <c r="A652" s="10"/>
      <c r="B652" s="22"/>
      <c r="C652" s="69"/>
      <c r="D652" s="52"/>
      <c r="E652" s="20"/>
      <c r="F652" s="20"/>
      <c r="G652" s="20"/>
      <c r="H652" s="43"/>
    </row>
    <row r="653" spans="1:8" ht="15">
      <c r="A653" s="10"/>
      <c r="B653" s="22"/>
      <c r="C653" s="69"/>
      <c r="D653" s="52"/>
      <c r="E653" s="20"/>
      <c r="F653" s="20"/>
      <c r="G653" s="20"/>
      <c r="H653" s="43"/>
    </row>
    <row r="654" spans="1:8" ht="15">
      <c r="A654" s="10"/>
      <c r="B654" s="22"/>
      <c r="C654" s="69"/>
      <c r="D654" s="52"/>
      <c r="E654" s="20"/>
      <c r="F654" s="20"/>
      <c r="G654" s="20"/>
      <c r="H654" s="43"/>
    </row>
    <row r="655" spans="1:8" ht="15">
      <c r="A655" s="10"/>
      <c r="B655" s="22"/>
      <c r="C655" s="69"/>
      <c r="D655" s="52"/>
      <c r="E655" s="20"/>
      <c r="F655" s="20"/>
      <c r="G655" s="20"/>
      <c r="H655" s="43"/>
    </row>
    <row r="656" spans="1:8" ht="15">
      <c r="A656" s="10"/>
      <c r="B656" s="22"/>
      <c r="C656" s="69"/>
      <c r="D656" s="53"/>
      <c r="E656" s="20"/>
      <c r="F656" s="20"/>
      <c r="G656" s="20"/>
      <c r="H656" s="43"/>
    </row>
    <row r="657" spans="1:8" ht="15">
      <c r="A657" s="10"/>
      <c r="B657" s="22"/>
      <c r="C657" s="69"/>
      <c r="D657" s="53"/>
      <c r="E657" s="20"/>
      <c r="F657" s="20"/>
      <c r="G657" s="20"/>
      <c r="H657" s="43"/>
    </row>
    <row r="658" spans="1:8" ht="15">
      <c r="A658" s="10"/>
      <c r="B658" s="22"/>
      <c r="C658" s="69"/>
      <c r="D658" s="53"/>
      <c r="E658" s="20"/>
      <c r="F658" s="20"/>
      <c r="G658" s="20"/>
      <c r="H658" s="43"/>
    </row>
    <row r="659" spans="1:8" ht="15">
      <c r="A659" s="10"/>
      <c r="B659" s="22"/>
      <c r="C659" s="69"/>
      <c r="D659" s="53"/>
      <c r="E659" s="20"/>
      <c r="F659" s="20"/>
      <c r="G659" s="20"/>
      <c r="H659" s="43"/>
    </row>
    <row r="660" spans="1:8" ht="15">
      <c r="A660" s="10"/>
      <c r="B660" s="22"/>
      <c r="C660" s="69"/>
      <c r="D660" s="53"/>
      <c r="E660" s="20"/>
      <c r="F660" s="20"/>
      <c r="G660" s="20"/>
      <c r="H660" s="43"/>
    </row>
    <row r="661" spans="1:8" ht="15">
      <c r="A661" s="10"/>
      <c r="B661" s="22"/>
      <c r="C661" s="69"/>
      <c r="D661" s="53"/>
      <c r="E661" s="20"/>
      <c r="F661" s="20"/>
      <c r="G661" s="20"/>
      <c r="H661" s="43"/>
    </row>
    <row r="662" spans="1:8" ht="15">
      <c r="A662" s="10"/>
      <c r="B662" s="22"/>
      <c r="C662" s="69"/>
      <c r="D662" s="53"/>
      <c r="E662" s="20"/>
      <c r="F662" s="20"/>
      <c r="G662" s="20"/>
      <c r="H662" s="43"/>
    </row>
    <row r="663" spans="1:8" ht="15">
      <c r="A663" s="10"/>
      <c r="B663" s="22"/>
      <c r="C663" s="69"/>
      <c r="D663" s="53"/>
      <c r="E663" s="20"/>
      <c r="F663" s="20"/>
      <c r="G663" s="20"/>
      <c r="H663" s="43"/>
    </row>
    <row r="664" spans="1:8" ht="15">
      <c r="A664" s="10"/>
      <c r="B664" s="22"/>
      <c r="C664" s="69"/>
      <c r="D664" s="53"/>
      <c r="E664" s="20"/>
      <c r="F664" s="20"/>
      <c r="G664" s="20"/>
      <c r="H664" s="43"/>
    </row>
    <row r="665" spans="1:8" ht="15">
      <c r="A665" s="10"/>
      <c r="B665" s="22"/>
      <c r="C665" s="69"/>
      <c r="D665" s="53"/>
      <c r="E665" s="20"/>
      <c r="F665" s="20"/>
      <c r="G665" s="20"/>
      <c r="H665" s="43"/>
    </row>
    <row r="666" spans="1:8" ht="15">
      <c r="A666" s="10"/>
      <c r="B666" s="22"/>
      <c r="C666" s="69"/>
      <c r="D666" s="53"/>
      <c r="E666" s="20"/>
      <c r="F666" s="20"/>
      <c r="G666" s="20"/>
      <c r="H666" s="43"/>
    </row>
    <row r="667" spans="1:8" ht="15">
      <c r="A667" s="10"/>
      <c r="B667" s="22"/>
      <c r="C667" s="69"/>
      <c r="D667" s="53"/>
      <c r="E667" s="20"/>
      <c r="F667" s="20"/>
      <c r="G667" s="20"/>
      <c r="H667" s="43"/>
    </row>
    <row r="668" spans="1:8" ht="15">
      <c r="A668" s="10"/>
      <c r="B668" s="22"/>
      <c r="C668" s="69"/>
      <c r="D668" s="53"/>
      <c r="E668" s="20"/>
      <c r="F668" s="20"/>
      <c r="G668" s="20"/>
      <c r="H668" s="43"/>
    </row>
    <row r="669" spans="1:8" ht="15">
      <c r="A669" s="10"/>
      <c r="B669" s="22"/>
      <c r="C669" s="69"/>
      <c r="D669" s="53"/>
      <c r="E669" s="20"/>
      <c r="F669" s="20"/>
      <c r="G669" s="20"/>
      <c r="H669" s="43"/>
    </row>
    <row r="670" spans="1:8" ht="15">
      <c r="A670" s="10"/>
      <c r="B670" s="22"/>
      <c r="C670" s="69"/>
      <c r="D670" s="53"/>
      <c r="E670" s="20"/>
      <c r="F670" s="20"/>
      <c r="G670" s="20"/>
      <c r="H670" s="43"/>
    </row>
    <row r="671" spans="1:8" ht="15">
      <c r="A671" s="10"/>
      <c r="B671" s="22"/>
      <c r="C671" s="69"/>
      <c r="D671" s="53"/>
      <c r="E671" s="20"/>
      <c r="F671" s="20"/>
      <c r="G671" s="20"/>
      <c r="H671" s="43"/>
    </row>
    <row r="672" spans="1:8" ht="15">
      <c r="A672" s="10"/>
      <c r="B672" s="22"/>
      <c r="C672" s="69"/>
      <c r="D672" s="53"/>
      <c r="E672" s="20"/>
      <c r="F672" s="20"/>
      <c r="G672" s="20"/>
      <c r="H672" s="43"/>
    </row>
    <row r="673" spans="1:8" ht="15">
      <c r="A673" s="10"/>
      <c r="B673" s="22"/>
      <c r="C673" s="69"/>
      <c r="D673" s="53"/>
      <c r="E673" s="20"/>
      <c r="F673" s="20"/>
      <c r="G673" s="20"/>
      <c r="H673" s="43"/>
    </row>
    <row r="674" spans="1:8" ht="15">
      <c r="A674" s="10"/>
      <c r="B674" s="22"/>
      <c r="C674" s="69"/>
      <c r="D674" s="53"/>
      <c r="E674" s="20"/>
      <c r="F674" s="20"/>
      <c r="G674" s="20"/>
      <c r="H674" s="43"/>
    </row>
    <row r="675" spans="1:8" ht="15">
      <c r="A675" s="10"/>
      <c r="B675" s="22"/>
      <c r="C675" s="69"/>
      <c r="D675" s="53"/>
      <c r="E675" s="20"/>
      <c r="F675" s="20"/>
      <c r="G675" s="20"/>
      <c r="H675" s="43"/>
    </row>
    <row r="676" spans="1:8" ht="15">
      <c r="A676" s="10"/>
      <c r="B676" s="22"/>
      <c r="C676" s="69"/>
      <c r="D676" s="53"/>
      <c r="E676" s="20"/>
      <c r="F676" s="20"/>
      <c r="G676" s="20"/>
      <c r="H676" s="43"/>
    </row>
    <row r="677" spans="1:8" ht="15">
      <c r="A677" s="10"/>
      <c r="B677" s="22"/>
      <c r="C677" s="69"/>
      <c r="D677" s="53"/>
      <c r="E677" s="20"/>
      <c r="F677" s="20"/>
      <c r="G677" s="20"/>
      <c r="H677" s="43"/>
    </row>
    <row r="678" spans="1:8" ht="15">
      <c r="A678" s="10"/>
      <c r="B678" s="22"/>
      <c r="C678" s="69"/>
      <c r="D678" s="53"/>
      <c r="E678" s="20"/>
      <c r="F678" s="20"/>
      <c r="G678" s="20"/>
      <c r="H678" s="43"/>
    </row>
    <row r="679" spans="1:8" ht="15">
      <c r="A679" s="10"/>
      <c r="B679" s="22"/>
      <c r="C679" s="69"/>
      <c r="D679" s="53"/>
      <c r="E679" s="20"/>
      <c r="F679" s="20"/>
      <c r="G679" s="20"/>
      <c r="H679" s="43"/>
    </row>
    <row r="680" spans="1:8" ht="15">
      <c r="A680" s="10"/>
      <c r="B680" s="22"/>
      <c r="C680" s="69"/>
      <c r="D680" s="53"/>
      <c r="E680" s="20"/>
      <c r="F680" s="20"/>
      <c r="G680" s="20"/>
      <c r="H680" s="43"/>
    </row>
    <row r="681" spans="1:8" ht="15">
      <c r="A681" s="10"/>
      <c r="B681" s="22"/>
      <c r="C681" s="69"/>
      <c r="D681" s="53"/>
      <c r="E681" s="20"/>
      <c r="F681" s="20"/>
      <c r="G681" s="20"/>
      <c r="H681" s="43"/>
    </row>
    <row r="682" spans="1:8" ht="15">
      <c r="A682" s="10"/>
      <c r="B682" s="22"/>
      <c r="C682" s="69"/>
      <c r="D682" s="53"/>
      <c r="E682" s="20"/>
      <c r="F682" s="20"/>
      <c r="G682" s="20"/>
      <c r="H682" s="43"/>
    </row>
    <row r="683" spans="1:8" ht="15">
      <c r="A683" s="10"/>
      <c r="B683" s="22"/>
      <c r="C683" s="69"/>
      <c r="D683" s="53"/>
      <c r="E683" s="20"/>
      <c r="F683" s="20"/>
      <c r="G683" s="20"/>
      <c r="H683" s="43"/>
    </row>
    <row r="684" spans="1:8" ht="15">
      <c r="A684" s="10"/>
      <c r="B684" s="22"/>
      <c r="C684" s="69"/>
      <c r="D684" s="53"/>
      <c r="E684" s="20"/>
      <c r="F684" s="20"/>
      <c r="G684" s="20"/>
      <c r="H684" s="43"/>
    </row>
    <row r="685" spans="1:8" ht="15">
      <c r="A685" s="10"/>
      <c r="B685" s="22"/>
      <c r="C685" s="69"/>
      <c r="D685" s="53"/>
      <c r="E685" s="20"/>
      <c r="F685" s="20"/>
      <c r="G685" s="20"/>
      <c r="H685" s="43"/>
    </row>
    <row r="686" spans="1:8" ht="15">
      <c r="A686" s="10"/>
      <c r="B686" s="22"/>
      <c r="C686" s="69"/>
      <c r="D686" s="53"/>
      <c r="E686" s="20"/>
      <c r="F686" s="20"/>
      <c r="G686" s="20"/>
      <c r="H686" s="43"/>
    </row>
    <row r="687" spans="1:8" ht="15">
      <c r="A687" s="10"/>
      <c r="B687" s="22"/>
      <c r="C687" s="69"/>
      <c r="D687" s="53"/>
      <c r="E687" s="20"/>
      <c r="F687" s="20"/>
      <c r="G687" s="20"/>
      <c r="H687" s="43"/>
    </row>
    <row r="688" spans="1:8" ht="15">
      <c r="A688" s="10"/>
      <c r="B688" s="22"/>
      <c r="C688" s="69"/>
      <c r="D688" s="53"/>
      <c r="E688" s="20"/>
      <c r="F688" s="20"/>
      <c r="G688" s="20"/>
      <c r="H688" s="43"/>
    </row>
    <row r="689" spans="1:8" ht="15">
      <c r="A689" s="10"/>
      <c r="B689" s="22"/>
      <c r="C689" s="69"/>
      <c r="D689" s="53"/>
      <c r="E689" s="20"/>
      <c r="F689" s="20"/>
      <c r="G689" s="20"/>
      <c r="H689" s="43"/>
    </row>
    <row r="690" spans="1:8" ht="15">
      <c r="A690" s="10"/>
      <c r="B690" s="22"/>
      <c r="C690" s="69"/>
      <c r="D690" s="53"/>
      <c r="E690" s="20"/>
      <c r="F690" s="20"/>
      <c r="G690" s="20"/>
      <c r="H690" s="43"/>
    </row>
    <row r="691" spans="1:8" ht="15">
      <c r="A691" s="10"/>
      <c r="B691" s="22"/>
      <c r="C691" s="69"/>
      <c r="D691" s="53"/>
      <c r="E691" s="20"/>
      <c r="F691" s="20"/>
      <c r="G691" s="20"/>
      <c r="H691" s="43"/>
    </row>
    <row r="692" spans="1:8" ht="15">
      <c r="A692" s="10"/>
      <c r="B692" s="22"/>
      <c r="C692" s="69"/>
      <c r="D692" s="53"/>
      <c r="E692" s="20"/>
      <c r="F692" s="20"/>
      <c r="G692" s="20"/>
      <c r="H692" s="43"/>
    </row>
    <row r="693" spans="1:8" ht="15">
      <c r="A693" s="10"/>
      <c r="B693" s="22"/>
      <c r="C693" s="69"/>
      <c r="D693" s="53"/>
      <c r="E693" s="20"/>
      <c r="F693" s="20"/>
      <c r="G693" s="20"/>
      <c r="H693" s="43"/>
    </row>
    <row r="694" spans="1:8" ht="15">
      <c r="A694" s="10"/>
      <c r="B694" s="22"/>
      <c r="C694" s="69"/>
      <c r="D694" s="53"/>
      <c r="E694" s="20"/>
      <c r="F694" s="20"/>
      <c r="G694" s="20"/>
      <c r="H694" s="43"/>
    </row>
    <row r="695" spans="1:8" ht="15">
      <c r="A695" s="10"/>
      <c r="B695" s="22"/>
      <c r="C695" s="69"/>
      <c r="D695" s="53"/>
      <c r="E695" s="20"/>
      <c r="F695" s="20"/>
      <c r="G695" s="20"/>
      <c r="H695" s="43"/>
    </row>
    <row r="696" spans="1:8" ht="15">
      <c r="A696" s="10"/>
      <c r="B696" s="22"/>
      <c r="C696" s="69"/>
      <c r="D696" s="53"/>
      <c r="E696" s="20"/>
      <c r="F696" s="20"/>
      <c r="G696" s="20"/>
      <c r="H696" s="43"/>
    </row>
    <row r="697" spans="1:8" ht="15">
      <c r="A697" s="10"/>
      <c r="B697" s="22"/>
      <c r="C697" s="69"/>
      <c r="D697" s="53"/>
      <c r="E697" s="20"/>
      <c r="F697" s="20"/>
      <c r="G697" s="20"/>
      <c r="H697" s="43"/>
    </row>
    <row r="698" spans="1:8" ht="15">
      <c r="A698" s="10"/>
      <c r="B698" s="22"/>
      <c r="C698" s="69"/>
      <c r="D698" s="53"/>
      <c r="E698" s="20"/>
      <c r="F698" s="20"/>
      <c r="G698" s="20"/>
      <c r="H698" s="43"/>
    </row>
    <row r="699" spans="1:8" ht="15">
      <c r="A699" s="10"/>
      <c r="B699" s="22"/>
      <c r="C699" s="69"/>
      <c r="D699" s="53"/>
      <c r="E699" s="20"/>
      <c r="F699" s="20"/>
      <c r="G699" s="20"/>
      <c r="H699" s="43"/>
    </row>
    <row r="700" spans="1:8" ht="15">
      <c r="A700" s="10"/>
      <c r="B700" s="22"/>
      <c r="C700" s="69"/>
      <c r="D700" s="53"/>
      <c r="E700" s="20"/>
      <c r="F700" s="20"/>
      <c r="G700" s="20"/>
      <c r="H700" s="43"/>
    </row>
    <row r="701" spans="1:8" ht="15">
      <c r="A701" s="10"/>
      <c r="B701" s="22"/>
      <c r="C701" s="69"/>
      <c r="D701" s="53"/>
      <c r="E701" s="20"/>
      <c r="F701" s="20"/>
      <c r="G701" s="20"/>
      <c r="H701" s="43"/>
    </row>
    <row r="702" spans="1:8" ht="15">
      <c r="A702" s="10"/>
      <c r="B702" s="22"/>
      <c r="C702" s="69"/>
      <c r="D702" s="53"/>
      <c r="E702" s="20"/>
      <c r="F702" s="20"/>
      <c r="G702" s="20"/>
      <c r="H702" s="43"/>
    </row>
    <row r="703" spans="1:8" ht="15">
      <c r="A703" s="10"/>
      <c r="B703" s="22"/>
      <c r="C703" s="69"/>
      <c r="D703" s="53"/>
      <c r="E703" s="20"/>
      <c r="F703" s="20"/>
      <c r="G703" s="20"/>
      <c r="H703" s="43"/>
    </row>
    <row r="704" spans="1:8" ht="15">
      <c r="A704" s="10"/>
      <c r="B704" s="22"/>
      <c r="C704" s="69"/>
      <c r="D704" s="53"/>
      <c r="E704" s="20"/>
      <c r="F704" s="20"/>
      <c r="G704" s="20"/>
      <c r="H704" s="43"/>
    </row>
    <row r="705" spans="1:8" ht="15">
      <c r="A705" s="10"/>
      <c r="B705" s="22"/>
      <c r="C705" s="69"/>
      <c r="D705" s="53"/>
      <c r="E705" s="20"/>
      <c r="F705" s="20"/>
      <c r="G705" s="20"/>
      <c r="H705" s="43"/>
    </row>
    <row r="706" spans="1:8" ht="15">
      <c r="A706" s="10"/>
      <c r="B706" s="22"/>
      <c r="C706" s="69"/>
      <c r="D706" s="53"/>
      <c r="E706" s="20"/>
      <c r="F706" s="20"/>
      <c r="G706" s="20"/>
      <c r="H706" s="43"/>
    </row>
    <row r="707" spans="1:8" ht="15">
      <c r="A707" s="10"/>
      <c r="B707" s="22"/>
      <c r="C707" s="69"/>
      <c r="D707" s="53"/>
      <c r="E707" s="20"/>
      <c r="F707" s="20"/>
      <c r="G707" s="20"/>
      <c r="H707" s="43"/>
    </row>
    <row r="708" spans="1:8" ht="15">
      <c r="A708" s="10"/>
      <c r="B708" s="22"/>
      <c r="C708" s="69"/>
      <c r="D708" s="53"/>
      <c r="E708" s="20"/>
      <c r="F708" s="20"/>
      <c r="G708" s="20"/>
      <c r="H708" s="43"/>
    </row>
    <row r="709" spans="1:8" ht="15">
      <c r="A709" s="10"/>
      <c r="B709" s="22"/>
      <c r="C709" s="69"/>
      <c r="D709" s="53"/>
      <c r="E709" s="20"/>
      <c r="F709" s="20"/>
      <c r="G709" s="20"/>
      <c r="H709" s="43"/>
    </row>
    <row r="710" spans="1:8" ht="15">
      <c r="A710" s="10"/>
      <c r="B710" s="22"/>
      <c r="C710" s="69"/>
      <c r="D710" s="53"/>
      <c r="E710" s="20"/>
      <c r="F710" s="20"/>
      <c r="G710" s="20"/>
      <c r="H710" s="43"/>
    </row>
    <row r="711" spans="1:8" ht="15">
      <c r="A711" s="10"/>
      <c r="B711" s="22"/>
      <c r="C711" s="69"/>
      <c r="D711" s="53"/>
      <c r="E711" s="20"/>
      <c r="F711" s="20"/>
      <c r="G711" s="20"/>
      <c r="H711" s="43"/>
    </row>
    <row r="712" spans="1:8" ht="15">
      <c r="A712" s="10"/>
      <c r="B712" s="22"/>
      <c r="C712" s="69"/>
      <c r="D712" s="53"/>
      <c r="E712" s="20"/>
      <c r="F712" s="20"/>
      <c r="G712" s="20"/>
      <c r="H712" s="43"/>
    </row>
    <row r="713" spans="1:8" ht="15">
      <c r="A713" s="10"/>
      <c r="B713" s="22"/>
      <c r="C713" s="69"/>
      <c r="D713" s="53"/>
      <c r="E713" s="20"/>
      <c r="F713" s="20"/>
      <c r="G713" s="20"/>
      <c r="H713" s="43"/>
    </row>
    <row r="714" spans="1:8" ht="15">
      <c r="A714" s="10"/>
      <c r="B714" s="22"/>
      <c r="C714" s="69"/>
      <c r="D714" s="53"/>
      <c r="E714" s="20"/>
      <c r="F714" s="20"/>
      <c r="G714" s="20"/>
      <c r="H714" s="43"/>
    </row>
    <row r="715" spans="1:8" ht="15">
      <c r="A715" s="10"/>
      <c r="B715" s="22"/>
      <c r="C715" s="69"/>
      <c r="D715" s="53"/>
      <c r="E715" s="20"/>
      <c r="F715" s="20"/>
      <c r="G715" s="20"/>
      <c r="H715" s="43"/>
    </row>
    <row r="716" spans="1:8" ht="15">
      <c r="A716" s="10"/>
      <c r="B716" s="22"/>
      <c r="C716" s="69"/>
      <c r="D716" s="53"/>
      <c r="E716" s="20"/>
      <c r="F716" s="20"/>
      <c r="G716" s="20"/>
      <c r="H716" s="43"/>
    </row>
    <row r="717" spans="1:8" ht="15">
      <c r="A717" s="10"/>
      <c r="B717" s="22"/>
      <c r="C717" s="69"/>
      <c r="D717" s="53"/>
      <c r="E717" s="20"/>
      <c r="F717" s="20"/>
      <c r="G717" s="20"/>
      <c r="H717" s="43"/>
    </row>
    <row r="718" spans="1:8" ht="15">
      <c r="A718" s="10"/>
      <c r="B718" s="22"/>
      <c r="C718" s="69"/>
      <c r="D718" s="53"/>
      <c r="E718" s="20"/>
      <c r="F718" s="20"/>
      <c r="G718" s="20"/>
      <c r="H718" s="43"/>
    </row>
    <row r="719" spans="1:8" ht="15">
      <c r="A719" s="10"/>
      <c r="B719" s="22"/>
      <c r="C719" s="69"/>
      <c r="D719" s="53"/>
      <c r="E719" s="20"/>
      <c r="F719" s="20"/>
      <c r="G719" s="20"/>
      <c r="H719" s="43"/>
    </row>
    <row r="720" spans="1:8" ht="15">
      <c r="A720" s="10"/>
      <c r="B720" s="22"/>
      <c r="C720" s="69"/>
      <c r="D720" s="53"/>
      <c r="E720" s="20"/>
      <c r="F720" s="20"/>
      <c r="G720" s="20"/>
      <c r="H720" s="43"/>
    </row>
    <row r="721" spans="1:8" ht="15">
      <c r="A721" s="10"/>
      <c r="B721" s="22"/>
      <c r="C721" s="69"/>
      <c r="D721" s="53"/>
      <c r="E721" s="20"/>
      <c r="F721" s="20"/>
      <c r="G721" s="20"/>
      <c r="H721" s="43"/>
    </row>
    <row r="722" spans="1:8" ht="15">
      <c r="A722" s="10"/>
      <c r="B722" s="22"/>
      <c r="C722" s="69"/>
      <c r="D722" s="53"/>
      <c r="E722" s="20"/>
      <c r="F722" s="20"/>
      <c r="G722" s="20"/>
      <c r="H722" s="43"/>
    </row>
    <row r="723" spans="1:8" ht="15">
      <c r="A723" s="10"/>
      <c r="B723" s="22"/>
      <c r="C723" s="69"/>
      <c r="D723" s="53"/>
      <c r="E723" s="20"/>
      <c r="F723" s="20"/>
      <c r="G723" s="20"/>
      <c r="H723" s="43"/>
    </row>
    <row r="724" spans="1:8" ht="15">
      <c r="A724" s="10"/>
      <c r="B724" s="22"/>
      <c r="C724" s="69"/>
      <c r="D724" s="53"/>
      <c r="E724" s="20"/>
      <c r="F724" s="20"/>
      <c r="G724" s="20"/>
      <c r="H724" s="43"/>
    </row>
    <row r="725" spans="1:8" ht="15">
      <c r="A725" s="10"/>
      <c r="B725" s="22"/>
      <c r="C725" s="69"/>
      <c r="D725" s="53"/>
      <c r="E725" s="20"/>
      <c r="F725" s="20"/>
      <c r="G725" s="20"/>
      <c r="H725" s="43"/>
    </row>
    <row r="726" spans="1:8" ht="15">
      <c r="A726" s="10"/>
      <c r="B726" s="22"/>
      <c r="C726" s="69"/>
      <c r="D726" s="53"/>
      <c r="E726" s="20"/>
      <c r="F726" s="20"/>
      <c r="G726" s="20"/>
      <c r="H726" s="43"/>
    </row>
    <row r="727" spans="1:8" ht="15">
      <c r="A727" s="10"/>
      <c r="B727" s="22"/>
      <c r="C727" s="69"/>
      <c r="D727" s="53"/>
      <c r="E727" s="20"/>
      <c r="F727" s="20"/>
      <c r="G727" s="20"/>
      <c r="H727" s="43"/>
    </row>
    <row r="728" spans="1:8" ht="15">
      <c r="A728" s="10"/>
      <c r="B728" s="22"/>
      <c r="C728" s="69"/>
      <c r="D728" s="53"/>
      <c r="E728" s="20"/>
      <c r="F728" s="20"/>
      <c r="G728" s="20"/>
      <c r="H728" s="43"/>
    </row>
    <row r="729" spans="1:8" ht="15">
      <c r="A729" s="10"/>
      <c r="B729" s="22"/>
      <c r="C729" s="69"/>
      <c r="D729" s="53"/>
      <c r="E729" s="20"/>
      <c r="F729" s="20"/>
      <c r="G729" s="20"/>
      <c r="H729" s="43"/>
    </row>
    <row r="730" spans="1:8" ht="15">
      <c r="A730" s="10"/>
      <c r="B730" s="22"/>
      <c r="C730" s="69"/>
      <c r="D730" s="53"/>
      <c r="E730" s="20"/>
      <c r="F730" s="20"/>
      <c r="G730" s="20"/>
      <c r="H730" s="43"/>
    </row>
    <row r="731" spans="1:8" ht="15">
      <c r="A731" s="10"/>
      <c r="B731" s="22"/>
      <c r="C731" s="69"/>
      <c r="D731" s="53"/>
      <c r="E731" s="20"/>
      <c r="F731" s="20"/>
      <c r="G731" s="20"/>
      <c r="H731" s="43"/>
    </row>
    <row r="732" spans="1:8" ht="15">
      <c r="A732" s="10"/>
      <c r="B732" s="22"/>
      <c r="C732" s="69"/>
      <c r="D732" s="53"/>
      <c r="E732" s="20"/>
      <c r="F732" s="20"/>
      <c r="G732" s="20"/>
      <c r="H732" s="43"/>
    </row>
    <row r="733" spans="1:8" ht="15">
      <c r="A733" s="10"/>
      <c r="B733" s="22"/>
      <c r="C733" s="69"/>
      <c r="D733" s="53"/>
      <c r="E733" s="20"/>
      <c r="F733" s="20"/>
      <c r="G733" s="20"/>
      <c r="H733" s="43"/>
    </row>
    <row r="734" spans="1:8" ht="15">
      <c r="A734" s="10"/>
      <c r="B734" s="22"/>
      <c r="C734" s="69"/>
      <c r="D734" s="53"/>
      <c r="E734" s="20"/>
      <c r="F734" s="20"/>
      <c r="G734" s="20"/>
      <c r="H734" s="43"/>
    </row>
    <row r="735" spans="1:8" ht="15">
      <c r="A735" s="10"/>
      <c r="B735" s="22"/>
      <c r="C735" s="69"/>
      <c r="D735" s="53"/>
      <c r="E735" s="20"/>
      <c r="F735" s="20"/>
      <c r="G735" s="20"/>
      <c r="H735" s="43"/>
    </row>
    <row r="736" spans="1:8" ht="15">
      <c r="A736" s="10"/>
      <c r="B736" s="22"/>
      <c r="C736" s="69"/>
      <c r="D736" s="53"/>
      <c r="E736" s="20"/>
      <c r="F736" s="20"/>
      <c r="G736" s="20"/>
      <c r="H736" s="43"/>
    </row>
    <row r="737" spans="1:8" ht="15">
      <c r="A737" s="10"/>
      <c r="B737" s="22"/>
      <c r="C737" s="69"/>
      <c r="D737" s="53"/>
      <c r="E737" s="20"/>
      <c r="F737" s="20"/>
      <c r="G737" s="20"/>
      <c r="H737" s="43"/>
    </row>
    <row r="738" spans="1:8" ht="15">
      <c r="A738" s="10"/>
      <c r="B738" s="22"/>
      <c r="C738" s="69"/>
      <c r="D738" s="53"/>
      <c r="E738" s="20"/>
      <c r="F738" s="20"/>
      <c r="G738" s="20"/>
      <c r="H738" s="43"/>
    </row>
    <row r="739" spans="1:8" ht="15">
      <c r="A739" s="10"/>
      <c r="B739" s="22"/>
      <c r="C739" s="69"/>
      <c r="D739" s="53"/>
      <c r="E739" s="20"/>
      <c r="F739" s="20"/>
      <c r="G739" s="20"/>
      <c r="H739" s="43"/>
    </row>
    <row r="740" spans="1:8" ht="15">
      <c r="A740" s="10"/>
      <c r="B740" s="22"/>
      <c r="C740" s="69"/>
      <c r="D740" s="53"/>
      <c r="E740" s="20"/>
      <c r="F740" s="20"/>
      <c r="G740" s="20"/>
      <c r="H740" s="43"/>
    </row>
    <row r="741" spans="1:8" ht="15">
      <c r="A741" s="10"/>
      <c r="B741" s="22"/>
      <c r="C741" s="69"/>
      <c r="D741" s="53"/>
      <c r="E741" s="20"/>
      <c r="F741" s="20"/>
      <c r="G741" s="20"/>
      <c r="H741" s="43"/>
    </row>
    <row r="742" spans="1:8" ht="15">
      <c r="A742" s="10"/>
      <c r="B742" s="22"/>
      <c r="C742" s="69"/>
      <c r="D742" s="53"/>
      <c r="E742" s="20"/>
      <c r="F742" s="20"/>
      <c r="G742" s="20"/>
      <c r="H742" s="43"/>
    </row>
    <row r="743" spans="1:8" ht="15">
      <c r="A743" s="10"/>
      <c r="B743" s="22"/>
      <c r="C743" s="69"/>
      <c r="D743" s="53"/>
      <c r="E743" s="20"/>
      <c r="F743" s="20"/>
      <c r="G743" s="20"/>
      <c r="H743" s="43"/>
    </row>
    <row r="744" spans="1:8" ht="15">
      <c r="A744" s="10"/>
      <c r="B744" s="22"/>
      <c r="C744" s="69"/>
      <c r="D744" s="53"/>
      <c r="E744" s="20"/>
      <c r="F744" s="20"/>
      <c r="G744" s="20"/>
      <c r="H744" s="43"/>
    </row>
    <row r="745" spans="1:8" ht="15">
      <c r="A745" s="10"/>
      <c r="B745" s="22"/>
      <c r="C745" s="69"/>
      <c r="D745" s="53"/>
      <c r="E745" s="20"/>
      <c r="F745" s="20"/>
      <c r="G745" s="20"/>
      <c r="H745" s="43"/>
    </row>
    <row r="746" spans="1:8" ht="15">
      <c r="A746" s="10"/>
      <c r="B746" s="22"/>
      <c r="C746" s="69"/>
      <c r="D746" s="53"/>
      <c r="E746" s="20"/>
      <c r="F746" s="20"/>
      <c r="G746" s="20"/>
      <c r="H746" s="43"/>
    </row>
    <row r="747" spans="1:8" ht="15">
      <c r="A747" s="10"/>
      <c r="B747" s="22"/>
      <c r="C747" s="69"/>
      <c r="D747" s="53"/>
      <c r="E747" s="20"/>
      <c r="F747" s="20"/>
      <c r="G747" s="20"/>
      <c r="H747" s="43"/>
    </row>
    <row r="748" spans="1:8" ht="15">
      <c r="A748" s="10"/>
      <c r="B748" s="22"/>
      <c r="C748" s="69"/>
      <c r="D748" s="53"/>
      <c r="E748" s="20"/>
      <c r="F748" s="20"/>
      <c r="G748" s="20"/>
      <c r="H748" s="43"/>
    </row>
    <row r="749" spans="1:8" ht="15">
      <c r="A749" s="10"/>
      <c r="B749" s="22"/>
      <c r="C749" s="69"/>
      <c r="D749" s="53"/>
      <c r="E749" s="20"/>
      <c r="F749" s="20"/>
      <c r="G749" s="20"/>
      <c r="H749" s="43"/>
    </row>
    <row r="750" spans="1:8" ht="15">
      <c r="A750" s="10"/>
      <c r="B750" s="22"/>
      <c r="C750" s="69"/>
      <c r="D750" s="53"/>
      <c r="E750" s="20"/>
      <c r="F750" s="20"/>
      <c r="G750" s="20"/>
      <c r="H750" s="43"/>
    </row>
    <row r="751" spans="1:8" ht="15">
      <c r="A751" s="10"/>
      <c r="B751" s="22"/>
      <c r="C751" s="69"/>
      <c r="D751" s="53"/>
      <c r="E751" s="20"/>
      <c r="F751" s="20"/>
      <c r="G751" s="20"/>
      <c r="H751" s="43"/>
    </row>
    <row r="752" spans="1:8" ht="15">
      <c r="A752" s="10"/>
      <c r="B752" s="22"/>
      <c r="C752" s="69"/>
      <c r="D752" s="53"/>
      <c r="E752" s="20"/>
      <c r="F752" s="20"/>
      <c r="G752" s="20"/>
      <c r="H752" s="43"/>
    </row>
    <row r="753" spans="1:8" ht="15">
      <c r="A753" s="10"/>
      <c r="B753" s="22"/>
      <c r="C753" s="69"/>
      <c r="D753" s="53"/>
      <c r="E753" s="20"/>
      <c r="F753" s="20"/>
      <c r="G753" s="20"/>
      <c r="H753" s="43"/>
    </row>
    <row r="754" spans="1:8" ht="15">
      <c r="A754" s="10"/>
      <c r="B754" s="22"/>
      <c r="C754" s="69"/>
      <c r="D754" s="53"/>
      <c r="E754" s="20"/>
      <c r="F754" s="20"/>
      <c r="G754" s="20"/>
      <c r="H754" s="43"/>
    </row>
    <row r="755" spans="1:8" ht="15">
      <c r="A755" s="10"/>
      <c r="B755" s="22"/>
      <c r="C755" s="69"/>
      <c r="D755" s="53"/>
      <c r="E755" s="20"/>
      <c r="F755" s="20"/>
      <c r="G755" s="20"/>
      <c r="H755" s="43"/>
    </row>
    <row r="756" spans="1:8" ht="15">
      <c r="A756" s="10"/>
      <c r="B756" s="22"/>
      <c r="C756" s="69"/>
      <c r="D756" s="53"/>
      <c r="E756" s="20"/>
      <c r="F756" s="20"/>
      <c r="G756" s="20"/>
      <c r="H756" s="43"/>
    </row>
    <row r="757" spans="1:8" ht="15">
      <c r="A757" s="10"/>
      <c r="B757" s="22"/>
      <c r="C757" s="69"/>
      <c r="D757" s="53"/>
      <c r="E757" s="20"/>
      <c r="F757" s="20"/>
      <c r="G757" s="20"/>
      <c r="H757" s="43"/>
    </row>
    <row r="758" spans="1:8" ht="15">
      <c r="A758" s="10"/>
      <c r="B758" s="22"/>
      <c r="C758" s="69"/>
      <c r="D758" s="53"/>
      <c r="E758" s="20"/>
      <c r="F758" s="20"/>
      <c r="G758" s="20"/>
      <c r="H758" s="43"/>
    </row>
    <row r="759" spans="1:8" ht="15">
      <c r="A759" s="10"/>
      <c r="B759" s="22"/>
      <c r="C759" s="69"/>
      <c r="D759" s="53"/>
      <c r="E759" s="20"/>
      <c r="F759" s="20"/>
      <c r="G759" s="20"/>
      <c r="H759" s="43"/>
    </row>
    <row r="760" spans="1:8" ht="15">
      <c r="A760" s="10"/>
      <c r="B760" s="22"/>
      <c r="C760" s="69"/>
      <c r="D760" s="53"/>
      <c r="E760" s="20"/>
      <c r="F760" s="20"/>
      <c r="G760" s="20"/>
      <c r="H760" s="43"/>
    </row>
    <row r="761" spans="1:8" ht="15">
      <c r="A761" s="10"/>
      <c r="B761" s="22"/>
      <c r="C761" s="69"/>
      <c r="D761" s="53"/>
      <c r="E761" s="20"/>
      <c r="F761" s="20"/>
      <c r="G761" s="20"/>
      <c r="H761" s="43"/>
    </row>
    <row r="762" spans="1:8" ht="15">
      <c r="A762" s="10"/>
      <c r="B762" s="22"/>
      <c r="C762" s="69"/>
      <c r="D762" s="53"/>
      <c r="E762" s="20"/>
      <c r="F762" s="20"/>
      <c r="G762" s="20"/>
      <c r="H762" s="43"/>
    </row>
    <row r="763" spans="1:8" ht="15">
      <c r="A763" s="10"/>
      <c r="B763" s="22"/>
      <c r="C763" s="69"/>
      <c r="D763" s="53"/>
      <c r="E763" s="20"/>
      <c r="F763" s="20"/>
      <c r="G763" s="20"/>
      <c r="H763" s="43"/>
    </row>
    <row r="764" spans="1:8" ht="15">
      <c r="A764" s="10"/>
      <c r="B764" s="22"/>
      <c r="C764" s="69"/>
      <c r="D764" s="53"/>
      <c r="E764" s="20"/>
      <c r="F764" s="20"/>
      <c r="G764" s="20"/>
      <c r="H764" s="43"/>
    </row>
    <row r="765" spans="1:8" ht="15">
      <c r="A765" s="10"/>
      <c r="B765" s="22"/>
      <c r="C765" s="69"/>
      <c r="D765" s="53"/>
      <c r="E765" s="20"/>
      <c r="F765" s="20"/>
      <c r="G765" s="20"/>
      <c r="H765" s="43"/>
    </row>
    <row r="766" spans="1:8" ht="15">
      <c r="A766" s="10"/>
      <c r="B766" s="22"/>
      <c r="C766" s="69"/>
      <c r="D766" s="53"/>
      <c r="E766" s="20"/>
      <c r="F766" s="20"/>
      <c r="G766" s="20"/>
      <c r="H766" s="43"/>
    </row>
    <row r="767" spans="1:8" ht="15">
      <c r="A767" s="10"/>
      <c r="B767" s="22"/>
      <c r="C767" s="69"/>
      <c r="D767" s="53"/>
      <c r="E767" s="20"/>
      <c r="F767" s="20"/>
      <c r="G767" s="20"/>
      <c r="H767" s="43"/>
    </row>
    <row r="768" spans="1:8" ht="15">
      <c r="A768" s="10"/>
      <c r="B768" s="22"/>
      <c r="C768" s="69"/>
      <c r="D768" s="53"/>
      <c r="E768" s="20"/>
      <c r="F768" s="20"/>
      <c r="G768" s="20"/>
      <c r="H768" s="43"/>
    </row>
    <row r="769" spans="1:8" ht="15">
      <c r="A769" s="10"/>
      <c r="B769" s="22"/>
      <c r="C769" s="69"/>
      <c r="D769" s="53"/>
      <c r="E769" s="20"/>
      <c r="F769" s="20"/>
      <c r="G769" s="20"/>
      <c r="H769" s="43"/>
    </row>
    <row r="770" spans="1:8" ht="15">
      <c r="A770" s="10"/>
      <c r="B770" s="22"/>
      <c r="C770" s="69"/>
      <c r="D770" s="53"/>
      <c r="E770" s="20"/>
      <c r="F770" s="20"/>
      <c r="G770" s="20"/>
      <c r="H770" s="43"/>
    </row>
    <row r="771" spans="1:8" ht="15">
      <c r="A771" s="10"/>
      <c r="B771" s="22"/>
      <c r="C771" s="69"/>
      <c r="D771" s="53"/>
      <c r="E771" s="20"/>
      <c r="F771" s="20"/>
      <c r="G771" s="20"/>
      <c r="H771" s="43"/>
    </row>
    <row r="772" spans="1:8" ht="15">
      <c r="A772" s="10"/>
      <c r="B772" s="22"/>
      <c r="C772" s="69"/>
      <c r="D772" s="53"/>
      <c r="E772" s="20"/>
      <c r="F772" s="20"/>
      <c r="G772" s="20"/>
      <c r="H772" s="43"/>
    </row>
    <row r="773" spans="1:8" ht="15">
      <c r="A773" s="10"/>
      <c r="B773" s="22"/>
      <c r="C773" s="69"/>
      <c r="D773" s="53"/>
      <c r="E773" s="20"/>
      <c r="F773" s="20"/>
      <c r="G773" s="20"/>
      <c r="H773" s="43"/>
    </row>
    <row r="774" spans="1:8" ht="15">
      <c r="A774" s="10"/>
      <c r="B774" s="22"/>
      <c r="C774" s="69"/>
      <c r="D774" s="53"/>
      <c r="E774" s="20"/>
      <c r="F774" s="20"/>
      <c r="G774" s="20"/>
      <c r="H774" s="43"/>
    </row>
    <row r="775" spans="1:8" ht="15">
      <c r="A775" s="10"/>
      <c r="B775" s="22"/>
      <c r="C775" s="69"/>
      <c r="D775" s="53"/>
      <c r="E775" s="20"/>
      <c r="F775" s="20"/>
      <c r="G775" s="20"/>
      <c r="H775" s="43"/>
    </row>
    <row r="776" spans="1:8" ht="15">
      <c r="A776" s="10"/>
      <c r="B776" s="22"/>
      <c r="C776" s="69"/>
      <c r="D776" s="53"/>
      <c r="E776" s="20"/>
      <c r="F776" s="20"/>
      <c r="G776" s="20"/>
      <c r="H776" s="43"/>
    </row>
    <row r="777" spans="1:8" ht="15">
      <c r="A777" s="10"/>
      <c r="B777" s="22"/>
      <c r="C777" s="69"/>
      <c r="D777" s="53"/>
      <c r="E777" s="20"/>
      <c r="F777" s="20"/>
      <c r="G777" s="20"/>
      <c r="H777" s="43"/>
    </row>
    <row r="778" spans="1:8" ht="15">
      <c r="A778" s="10"/>
      <c r="B778" s="22"/>
      <c r="C778" s="69"/>
      <c r="D778" s="53"/>
      <c r="E778" s="20"/>
      <c r="F778" s="20"/>
      <c r="G778" s="20"/>
      <c r="H778" s="43"/>
    </row>
    <row r="779" spans="1:8" ht="15">
      <c r="A779" s="10"/>
      <c r="B779" s="22"/>
      <c r="C779" s="69"/>
      <c r="D779" s="53"/>
      <c r="E779" s="20"/>
      <c r="F779" s="20"/>
      <c r="G779" s="20"/>
      <c r="H779" s="43"/>
    </row>
    <row r="780" spans="1:8" ht="15">
      <c r="A780" s="10"/>
      <c r="B780" s="22"/>
      <c r="C780" s="69"/>
      <c r="D780" s="53"/>
      <c r="E780" s="20"/>
      <c r="F780" s="20"/>
      <c r="G780" s="20"/>
      <c r="H780" s="43"/>
    </row>
    <row r="781" spans="1:8" ht="15">
      <c r="A781" s="10"/>
      <c r="B781" s="22"/>
      <c r="C781" s="69"/>
      <c r="D781" s="53"/>
      <c r="E781" s="20"/>
      <c r="F781" s="20"/>
      <c r="G781" s="20"/>
      <c r="H781" s="43"/>
    </row>
    <row r="782" spans="1:8" ht="15">
      <c r="A782" s="10"/>
      <c r="B782" s="22"/>
      <c r="C782" s="69"/>
      <c r="D782" s="53"/>
      <c r="E782" s="20"/>
      <c r="F782" s="20"/>
      <c r="G782" s="20"/>
      <c r="H782" s="43"/>
    </row>
    <row r="783" spans="1:8" ht="15">
      <c r="A783" s="10"/>
      <c r="B783" s="22"/>
      <c r="C783" s="69"/>
      <c r="D783" s="53"/>
      <c r="E783" s="20"/>
      <c r="F783" s="20"/>
      <c r="G783" s="20"/>
      <c r="H783" s="43"/>
    </row>
    <row r="784" spans="1:8" ht="15">
      <c r="A784" s="10"/>
      <c r="B784" s="22"/>
      <c r="C784" s="69"/>
      <c r="D784" s="53"/>
      <c r="E784" s="20"/>
      <c r="F784" s="20"/>
      <c r="G784" s="20"/>
      <c r="H784" s="43"/>
    </row>
    <row r="785" spans="1:8" ht="15">
      <c r="A785" s="10"/>
      <c r="B785" s="22"/>
      <c r="C785" s="69"/>
      <c r="D785" s="53"/>
      <c r="E785" s="20"/>
      <c r="F785" s="20"/>
      <c r="G785" s="20"/>
      <c r="H785" s="43"/>
    </row>
  </sheetData>
  <sheetProtection password="CE28" sheet="1" objects="1" scenarios="1"/>
  <autoFilter ref="A4:H474"/>
  <mergeCells count="98">
    <mergeCell ref="B4:B5"/>
    <mergeCell ref="C4:C5"/>
    <mergeCell ref="D4:D5"/>
    <mergeCell ref="I4:I5"/>
    <mergeCell ref="H4:H5"/>
    <mergeCell ref="A64:A69"/>
    <mergeCell ref="A48:A63"/>
    <mergeCell ref="B48:B63"/>
    <mergeCell ref="A27:A47"/>
    <mergeCell ref="B27:B47"/>
    <mergeCell ref="A6:A26"/>
    <mergeCell ref="B6:B26"/>
    <mergeCell ref="A115:A133"/>
    <mergeCell ref="B115:B133"/>
    <mergeCell ref="A134:A150"/>
    <mergeCell ref="B134:B150"/>
    <mergeCell ref="A151:A163"/>
    <mergeCell ref="B151:B163"/>
    <mergeCell ref="A164:A177"/>
    <mergeCell ref="B164:B177"/>
    <mergeCell ref="A178:A190"/>
    <mergeCell ref="B178:B190"/>
    <mergeCell ref="A191:A204"/>
    <mergeCell ref="B191:B204"/>
    <mergeCell ref="A205:A218"/>
    <mergeCell ref="B205:B218"/>
    <mergeCell ref="A219:A231"/>
    <mergeCell ref="B219:B231"/>
    <mergeCell ref="A232:A245"/>
    <mergeCell ref="B232:B245"/>
    <mergeCell ref="B330:B356"/>
    <mergeCell ref="A246:A257"/>
    <mergeCell ref="B246:B257"/>
    <mergeCell ref="A258:A279"/>
    <mergeCell ref="B258:B279"/>
    <mergeCell ref="A288:A311"/>
    <mergeCell ref="B288:B311"/>
    <mergeCell ref="A280:A287"/>
    <mergeCell ref="B280:B287"/>
    <mergeCell ref="B428:B431"/>
    <mergeCell ref="A372:A391"/>
    <mergeCell ref="B372:B391"/>
    <mergeCell ref="A392:A405"/>
    <mergeCell ref="B392:B405"/>
    <mergeCell ref="A312:A329"/>
    <mergeCell ref="B312:B329"/>
    <mergeCell ref="A357:A371"/>
    <mergeCell ref="B357:B371"/>
    <mergeCell ref="A330:A356"/>
    <mergeCell ref="B455:B474"/>
    <mergeCell ref="A475:A480"/>
    <mergeCell ref="B475:B480"/>
    <mergeCell ref="A406:A420"/>
    <mergeCell ref="B406:B420"/>
    <mergeCell ref="A421:A427"/>
    <mergeCell ref="B421:B427"/>
    <mergeCell ref="A432:A438"/>
    <mergeCell ref="B432:B438"/>
    <mergeCell ref="A428:A431"/>
    <mergeCell ref="A488:A570"/>
    <mergeCell ref="B488:B570"/>
    <mergeCell ref="H486:H487"/>
    <mergeCell ref="I486:I487"/>
    <mergeCell ref="J486:J487"/>
    <mergeCell ref="I482:I483"/>
    <mergeCell ref="J482:J483"/>
    <mergeCell ref="A484:J484"/>
    <mergeCell ref="E482:E483"/>
    <mergeCell ref="K486:K487"/>
    <mergeCell ref="A486:A487"/>
    <mergeCell ref="B486:B487"/>
    <mergeCell ref="C486:C487"/>
    <mergeCell ref="D486:D487"/>
    <mergeCell ref="M486:M487"/>
    <mergeCell ref="E486:E487"/>
    <mergeCell ref="F486:F487"/>
    <mergeCell ref="G486:G487"/>
    <mergeCell ref="L486:L487"/>
    <mergeCell ref="F482:F483"/>
    <mergeCell ref="A96:A114"/>
    <mergeCell ref="B96:B114"/>
    <mergeCell ref="A70:A95"/>
    <mergeCell ref="B70:B95"/>
    <mergeCell ref="B64:B69"/>
    <mergeCell ref="C475:C480"/>
    <mergeCell ref="A439:A454"/>
    <mergeCell ref="B439:B454"/>
    <mergeCell ref="A455:A474"/>
    <mergeCell ref="A1:M1"/>
    <mergeCell ref="K4:K5"/>
    <mergeCell ref="J4:J5"/>
    <mergeCell ref="M4:M5"/>
    <mergeCell ref="F4:F5"/>
    <mergeCell ref="E4:E5"/>
    <mergeCell ref="L4:L5"/>
    <mergeCell ref="G4:G5"/>
    <mergeCell ref="A2:M2"/>
    <mergeCell ref="A4:A5"/>
  </mergeCells>
  <printOptions/>
  <pageMargins left="0.3937007874015748" right="0.1968503937007874" top="0.3937007874015748" bottom="0.1968503937007874" header="0.1968503937007874" footer="0.196850393700787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2015-07-11T12:40:35Z</cp:lastPrinted>
  <dcterms:created xsi:type="dcterms:W3CDTF">2011-02-09T07:28:13Z</dcterms:created>
  <dcterms:modified xsi:type="dcterms:W3CDTF">2015-07-12T13:25:00Z</dcterms:modified>
  <cp:category/>
  <cp:version/>
  <cp:contentType/>
  <cp:contentStatus/>
</cp:coreProperties>
</file>