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210" windowWidth="14880" windowHeight="1170" activeTab="0"/>
  </bookViews>
  <sheets>
    <sheet name="на 01.09.2018" sheetId="1" r:id="rId1"/>
  </sheets>
  <definedNames>
    <definedName name="_xlnm.Print_Titles" localSheetId="0">'на 01.09.2018'!$4:$5</definedName>
  </definedNames>
  <calcPr fullCalcOnLoad="1"/>
</workbook>
</file>

<file path=xl/sharedStrings.xml><?xml version="1.0" encoding="utf-8"?>
<sst xmlns="http://schemas.openxmlformats.org/spreadsheetml/2006/main" count="671" uniqueCount="154">
  <si>
    <t>Код адм.</t>
  </si>
  <si>
    <t>Код вида доходов</t>
  </si>
  <si>
    <t>% исполн. плана года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</si>
  <si>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</si>
  <si>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</si>
  <si>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</si>
  <si>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</si>
  <si>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</si>
  <si>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</si>
  <si>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</si>
  <si>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</si>
  <si>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</si>
  <si>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</si>
  <si>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</si>
  <si>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</si>
  <si>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</si>
  <si>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</si>
  <si>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</si>
  <si>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</si>
  <si>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</si>
  <si>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</si>
  <si>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</si>
  <si>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</si>
  <si>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</si>
  <si>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</si>
  <si>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</si>
  <si>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</si>
  <si>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</si>
  <si>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</si>
  <si>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</si>
  <si>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</si>
  <si>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</si>
  <si>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</si>
  <si>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</si>
  <si>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</si>
  <si>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</si>
  <si>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</si>
  <si>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</si>
  <si>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</si>
  <si>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</si>
  <si>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</si>
  <si>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</si>
  <si>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</si>
  <si>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</si>
  <si>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</si>
  <si>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</si>
  <si>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</si>
  <si>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</si>
  <si>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</si>
  <si>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</si>
  <si>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</si>
  <si>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</si>
  <si>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</si>
  <si>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</si>
  <si>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</si>
  <si>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</si>
  <si>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</si>
  <si>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</si>
  <si>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</si>
  <si>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</si>
  <si>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</si>
  <si>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</si>
  <si>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</si>
  <si>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</si>
  <si>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</si>
  <si>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</si>
  <si>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</si>
  <si>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</si>
  <si>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</si>
  <si>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</si>
  <si>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</si>
  <si>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</si>
  <si>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</si>
  <si>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</si>
  <si>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</si>
  <si>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</si>
  <si>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</si>
  <si>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</si>
  <si>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</si>
  <si>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</si>
  <si>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</si>
  <si>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</si>
  <si>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</si>
  <si>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</si>
  <si>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</si>
  <si>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</si>
  <si>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</si>
  <si>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</si>
  <si>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</si>
  <si>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</si>
  <si>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</si>
  <si>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</si>
  <si>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</si>
  <si>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</si>
  <si>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</si>
  <si>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</si>
  <si>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</si>
  <si>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</si>
  <si>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</si>
  <si>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</si>
  <si>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</si>
  <si>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</si>
  <si>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</si>
  <si>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</si>
  <si>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</si>
  <si>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</si>
  <si>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</si>
  <si>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</si>
  <si>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</si>
  <si>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</si>
  <si>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</si>
  <si>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</si>
  <si>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</si>
  <si>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</si>
  <si>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</si>
  <si>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</si>
  <si>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</si>
  <si>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</si>
  <si>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</si>
  <si>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</si>
  <si>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</si>
  <si>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</si>
  <si>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</si>
  <si>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</si>
  <si>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</si>
  <si>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</si>
  <si>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</si>
  <si>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</si>
  <si>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</si>
  <si>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</si>
  <si>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</si>
  <si>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</si>
  <si>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</si>
  <si>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</si>
  <si>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</si>
  <si>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</si>
  <si>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</si>
  <si>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</si>
  <si>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</si>
  <si>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</si>
  <si>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1 11 05034 04 0000 120</t>
  </si>
  <si>
    <t>Доходы от сдачи в аренду объектов нежилого фонда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</si>
  <si>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</si>
  <si>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</si>
  <si>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</si>
  <si>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Откл. факта 2018 от факта 2017</t>
  </si>
  <si>
    <t>% факта 2018 г. к факту 2017 г.</t>
  </si>
  <si>
    <t xml:space="preserve">Уточненный годовой план на 2018 год </t>
  </si>
  <si>
    <t>Оперативный анализ  поступления доходов за январь-август 2018 года</t>
  </si>
  <si>
    <t xml:space="preserve">Факт  на 01.09.2017 г.  </t>
  </si>
  <si>
    <t>План января-августа 2018 года</t>
  </si>
  <si>
    <t xml:space="preserve">Факт  на 01.09.2018г. </t>
  </si>
  <si>
    <t>Откл. факта отч.пер. от плана января-августа</t>
  </si>
  <si>
    <t>% исполн. плана января-августа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</si>
</sst>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_р_."/>
    <numFmt numFmtId="166" formatCode="#,##0.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0" fillId="0" borderId="10" xfId="42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Font="1" applyFill="1" applyAlignment="1">
      <alignment horizontal="center" vertical="top" wrapText="1"/>
    </xf>
    <xf numFmtId="166" fontId="3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6" fontId="0" fillId="0" borderId="10" xfId="42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center" wrapText="1"/>
    </xf>
    <xf numFmtId="166" fontId="10" fillId="0" borderId="10" xfId="0" applyNumberFormat="1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166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6" fontId="9" fillId="0" borderId="11" xfId="0" applyNumberFormat="1" applyFont="1" applyFill="1" applyBorder="1" applyAlignment="1">
      <alignment horizontal="center" wrapText="1"/>
    </xf>
    <xf numFmtId="166" fontId="11" fillId="0" borderId="1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wrapText="1"/>
    </xf>
    <xf numFmtId="166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166" fontId="49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66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65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42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50" fillId="0" borderId="0" xfId="42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166" fontId="2" fillId="0" borderId="0" xfId="0" applyNumberFormat="1" applyFont="1" applyFill="1" applyAlignment="1">
      <alignment horizontal="center" wrapText="1"/>
    </xf>
    <xf numFmtId="166" fontId="5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6" fontId="0" fillId="0" borderId="10" xfId="0" applyNumberForma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>
      <alignment horizontal="center" vertical="top" wrapText="1"/>
    </xf>
    <xf numFmtId="166" fontId="3" fillId="0" borderId="13" xfId="0" applyNumberFormat="1" applyFont="1" applyFill="1" applyBorder="1" applyAlignment="1">
      <alignment horizontal="center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2" xfId="42" applyNumberFormat="1" applyFont="1" applyFill="1" applyBorder="1" applyAlignment="1">
      <alignment horizontal="center" vertical="center" wrapText="1"/>
    </xf>
    <xf numFmtId="166" fontId="3" fillId="0" borderId="11" xfId="42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64" fontId="3" fillId="0" borderId="12" xfId="42" applyFont="1" applyFill="1" applyBorder="1" applyAlignment="1">
      <alignment horizontal="center" vertical="top" wrapText="1"/>
    </xf>
    <xf numFmtId="164" fontId="3" fillId="0" borderId="13" xfId="42" applyFont="1" applyFill="1" applyBorder="1" applyAlignment="1">
      <alignment horizontal="center" vertical="top" wrapText="1"/>
    </xf>
    <xf numFmtId="164" fontId="3" fillId="0" borderId="11" xfId="42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6" fontId="10" fillId="0" borderId="12" xfId="0" applyNumberFormat="1" applyFont="1" applyFill="1" applyBorder="1" applyAlignment="1">
      <alignment horizontal="center" wrapText="1"/>
    </xf>
    <xf numFmtId="166" fontId="10" fillId="0" borderId="13" xfId="0" applyNumberFormat="1" applyFont="1" applyFill="1" applyBorder="1" applyAlignment="1">
      <alignment horizontal="center" wrapText="1"/>
    </xf>
    <xf numFmtId="166" fontId="10" fillId="0" borderId="11" xfId="0" applyNumberFormat="1" applyFont="1" applyFill="1" applyBorder="1" applyAlignment="1">
      <alignment horizontal="center" wrapText="1"/>
    </xf>
    <xf numFmtId="166" fontId="0" fillId="0" borderId="12" xfId="0" applyNumberFormat="1" applyFont="1" applyFill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7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47" sqref="D247"/>
    </sheetView>
  </sheetViews>
  <sheetFormatPr defaultColWidth="15.25390625" defaultRowHeight="15.75"/>
  <cols>
    <col min="1" max="1" width="6.125" style="8" customWidth="1"/>
    <col min="2" max="2" width="16.00390625" style="9" customWidth="1"/>
    <col min="3" max="3" width="18.375" style="32" customWidth="1"/>
    <col min="4" max="4" width="58.50390625" style="26" customWidth="1"/>
    <col min="5" max="5" width="12.25390625" style="58" customWidth="1"/>
    <col min="6" max="6" width="12.50390625" style="67" customWidth="1"/>
    <col min="7" max="7" width="12.25390625" style="67" customWidth="1"/>
    <col min="8" max="8" width="12.25390625" style="64" customWidth="1"/>
    <col min="9" max="9" width="12.25390625" style="51" customWidth="1"/>
    <col min="10" max="10" width="8.50390625" style="51" customWidth="1"/>
    <col min="11" max="11" width="8.625" style="51" customWidth="1"/>
    <col min="12" max="12" width="11.625" style="51" customWidth="1"/>
    <col min="13" max="13" width="9.875" style="51" customWidth="1"/>
    <col min="14" max="16384" width="15.25390625" style="7" customWidth="1"/>
  </cols>
  <sheetData>
    <row r="1" spans="1:12" ht="18.75">
      <c r="A1" s="73" t="s">
        <v>45</v>
      </c>
      <c r="B1" s="73"/>
      <c r="C1" s="74"/>
      <c r="D1" s="73"/>
      <c r="E1" s="73"/>
      <c r="F1" s="73"/>
      <c r="G1" s="73"/>
      <c r="H1" s="73"/>
      <c r="I1" s="73"/>
      <c r="J1" s="73"/>
      <c r="K1" s="73"/>
      <c r="L1" s="73"/>
    </row>
    <row r="2" spans="1:13" ht="18.75">
      <c r="A2" s="75" t="s">
        <v>148</v>
      </c>
      <c r="B2" s="75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4:13" ht="15.75">
      <c r="D3" s="21"/>
      <c r="H3" s="52"/>
      <c r="J3" s="52"/>
      <c r="L3" s="52"/>
      <c r="M3" s="52" t="s">
        <v>44</v>
      </c>
    </row>
    <row r="4" spans="1:13" ht="45" customHeight="1">
      <c r="A4" s="77" t="s">
        <v>0</v>
      </c>
      <c r="B4" s="79" t="s">
        <v>58</v>
      </c>
      <c r="C4" s="81" t="s">
        <v>1</v>
      </c>
      <c r="D4" s="81" t="s">
        <v>59</v>
      </c>
      <c r="E4" s="88" t="s">
        <v>149</v>
      </c>
      <c r="F4" s="84" t="s">
        <v>147</v>
      </c>
      <c r="G4" s="86" t="s">
        <v>150</v>
      </c>
      <c r="H4" s="82" t="s">
        <v>151</v>
      </c>
      <c r="I4" s="82" t="s">
        <v>152</v>
      </c>
      <c r="J4" s="82" t="s">
        <v>153</v>
      </c>
      <c r="K4" s="82" t="s">
        <v>2</v>
      </c>
      <c r="L4" s="82" t="s">
        <v>145</v>
      </c>
      <c r="M4" s="82" t="s">
        <v>146</v>
      </c>
    </row>
    <row r="5" spans="1:13" ht="39.75" customHeight="1">
      <c r="A5" s="78"/>
      <c r="B5" s="80"/>
      <c r="C5" s="81"/>
      <c r="D5" s="81"/>
      <c r="E5" s="89"/>
      <c r="F5" s="85"/>
      <c r="G5" s="87"/>
      <c r="H5" s="83"/>
      <c r="I5" s="83"/>
      <c r="J5" s="83"/>
      <c r="K5" s="83"/>
      <c r="L5" s="83"/>
      <c r="M5" s="83"/>
    </row>
    <row r="6" spans="1:13" ht="84" customHeight="1">
      <c r="A6" s="70" t="s">
        <v>3</v>
      </c>
      <c r="B6" s="70" t="s">
        <v>61</v>
      </c>
      <c r="C6" s="28" t="s">
        <v>103</v>
      </c>
      <c r="D6" s="11" t="s">
        <v>104</v>
      </c>
      <c r="E6" s="11">
        <v>2639.4</v>
      </c>
      <c r="F6" s="11">
        <v>547.3</v>
      </c>
      <c r="G6" s="11">
        <v>547.3</v>
      </c>
      <c r="H6" s="11">
        <v>577.8</v>
      </c>
      <c r="I6" s="11">
        <f>H6-G6</f>
        <v>30.5</v>
      </c>
      <c r="J6" s="11">
        <f aca="true" t="shared" si="0" ref="J6:J15">H6/G6*100</f>
        <v>105.57281198611366</v>
      </c>
      <c r="K6" s="11">
        <f aca="true" t="shared" si="1" ref="K6:K15">H6/F6*100</f>
        <v>105.57281198611366</v>
      </c>
      <c r="L6" s="11">
        <f aca="true" t="shared" si="2" ref="L6:L17">H6-E6</f>
        <v>-2061.6000000000004</v>
      </c>
      <c r="M6" s="11">
        <f aca="true" t="shared" si="3" ref="M6:M15">H6/E6*100</f>
        <v>21.89133894066833</v>
      </c>
    </row>
    <row r="7" spans="1:13" ht="81.75" customHeight="1">
      <c r="A7" s="71"/>
      <c r="B7" s="71"/>
      <c r="C7" s="28" t="s">
        <v>136</v>
      </c>
      <c r="D7" s="11" t="s">
        <v>137</v>
      </c>
      <c r="E7" s="11">
        <v>102639.5</v>
      </c>
      <c r="F7" s="11">
        <v>113786.1</v>
      </c>
      <c r="G7" s="11">
        <v>71500</v>
      </c>
      <c r="H7" s="11">
        <v>76956.4</v>
      </c>
      <c r="I7" s="11">
        <f>H7-G7</f>
        <v>5456.399999999994</v>
      </c>
      <c r="J7" s="11">
        <f t="shared" si="0"/>
        <v>107.63132867132865</v>
      </c>
      <c r="K7" s="11">
        <f t="shared" si="1"/>
        <v>67.63251398896702</v>
      </c>
      <c r="L7" s="11">
        <f t="shared" si="2"/>
        <v>-25683.100000000006</v>
      </c>
      <c r="M7" s="11">
        <f t="shared" si="3"/>
        <v>74.97737225921793</v>
      </c>
    </row>
    <row r="8" spans="1:13" ht="47.25" customHeight="1" hidden="1">
      <c r="A8" s="71"/>
      <c r="B8" s="71"/>
      <c r="C8" s="28" t="s">
        <v>131</v>
      </c>
      <c r="D8" s="11" t="s">
        <v>130</v>
      </c>
      <c r="E8" s="11"/>
      <c r="F8" s="11"/>
      <c r="G8" s="11"/>
      <c r="H8" s="11"/>
      <c r="I8" s="11">
        <f aca="true" t="shared" si="4" ref="I8:I58">H8-G8</f>
        <v>0</v>
      </c>
      <c r="J8" s="11"/>
      <c r="K8" s="11"/>
      <c r="L8" s="11">
        <f t="shared" si="2"/>
        <v>0</v>
      </c>
      <c r="M8" s="11"/>
    </row>
    <row r="9" spans="1:13" ht="78.75">
      <c r="A9" s="71"/>
      <c r="B9" s="71"/>
      <c r="C9" s="30" t="s">
        <v>105</v>
      </c>
      <c r="D9" s="13" t="s">
        <v>87</v>
      </c>
      <c r="E9" s="11">
        <v>262.6</v>
      </c>
      <c r="F9" s="11">
        <v>557</v>
      </c>
      <c r="G9" s="11">
        <v>233.2</v>
      </c>
      <c r="H9" s="11">
        <v>263.7</v>
      </c>
      <c r="I9" s="11">
        <f t="shared" si="4"/>
        <v>30.5</v>
      </c>
      <c r="J9" s="11">
        <f t="shared" si="0"/>
        <v>113.07890222984562</v>
      </c>
      <c r="K9" s="11">
        <f t="shared" si="1"/>
        <v>47.34290843806104</v>
      </c>
      <c r="L9" s="11">
        <f t="shared" si="2"/>
        <v>1.099999999999966</v>
      </c>
      <c r="M9" s="11">
        <f t="shared" si="3"/>
        <v>100.4188880426504</v>
      </c>
    </row>
    <row r="10" spans="1:13" ht="31.5" customHeight="1">
      <c r="A10" s="71"/>
      <c r="B10" s="71"/>
      <c r="C10" s="28" t="s">
        <v>91</v>
      </c>
      <c r="D10" s="13" t="s">
        <v>132</v>
      </c>
      <c r="E10" s="11">
        <v>136.5</v>
      </c>
      <c r="F10" s="11"/>
      <c r="G10" s="11"/>
      <c r="H10" s="11">
        <v>222.6</v>
      </c>
      <c r="I10" s="11">
        <f t="shared" si="4"/>
        <v>222.6</v>
      </c>
      <c r="J10" s="11"/>
      <c r="K10" s="11"/>
      <c r="L10" s="11">
        <f t="shared" si="2"/>
        <v>86.1</v>
      </c>
      <c r="M10" s="11">
        <f t="shared" si="3"/>
        <v>163.07692307692307</v>
      </c>
    </row>
    <row r="11" spans="1:13" ht="78.75" customHeight="1">
      <c r="A11" s="71"/>
      <c r="B11" s="71"/>
      <c r="C11" s="28" t="s">
        <v>133</v>
      </c>
      <c r="D11" s="14" t="s">
        <v>144</v>
      </c>
      <c r="E11" s="11">
        <v>82299.9</v>
      </c>
      <c r="F11" s="11">
        <v>178316.8</v>
      </c>
      <c r="G11" s="11">
        <v>44137.3</v>
      </c>
      <c r="H11" s="11">
        <v>38948</v>
      </c>
      <c r="I11" s="11">
        <f t="shared" si="4"/>
        <v>-5189.300000000003</v>
      </c>
      <c r="J11" s="11">
        <f t="shared" si="0"/>
        <v>88.24282409662575</v>
      </c>
      <c r="K11" s="11">
        <f t="shared" si="1"/>
        <v>21.842024980259854</v>
      </c>
      <c r="L11" s="11">
        <f t="shared" si="2"/>
        <v>-43351.899999999994</v>
      </c>
      <c r="M11" s="11">
        <f t="shared" si="3"/>
        <v>47.324480345662636</v>
      </c>
    </row>
    <row r="12" spans="1:13" ht="15.75" customHeight="1">
      <c r="A12" s="71"/>
      <c r="B12" s="71"/>
      <c r="C12" s="28" t="s">
        <v>4</v>
      </c>
      <c r="D12" s="13" t="s">
        <v>5</v>
      </c>
      <c r="E12" s="11">
        <v>150</v>
      </c>
      <c r="F12" s="11"/>
      <c r="G12" s="11"/>
      <c r="H12" s="11">
        <v>176.9</v>
      </c>
      <c r="I12" s="11">
        <f t="shared" si="4"/>
        <v>176.9</v>
      </c>
      <c r="J12" s="11"/>
      <c r="K12" s="11"/>
      <c r="L12" s="11">
        <f t="shared" si="2"/>
        <v>26.900000000000006</v>
      </c>
      <c r="M12" s="11">
        <f t="shared" si="3"/>
        <v>117.93333333333334</v>
      </c>
    </row>
    <row r="13" spans="1:13" ht="15.75" customHeight="1" hidden="1">
      <c r="A13" s="71"/>
      <c r="B13" s="71"/>
      <c r="C13" s="28" t="s">
        <v>106</v>
      </c>
      <c r="D13" s="13" t="s">
        <v>6</v>
      </c>
      <c r="E13" s="11"/>
      <c r="F13" s="11"/>
      <c r="G13" s="11"/>
      <c r="H13" s="11"/>
      <c r="I13" s="11">
        <f t="shared" si="4"/>
        <v>0</v>
      </c>
      <c r="J13" s="11"/>
      <c r="K13" s="11"/>
      <c r="L13" s="11">
        <f t="shared" si="2"/>
        <v>0</v>
      </c>
      <c r="M13" s="11"/>
    </row>
    <row r="14" spans="1:13" ht="15.75" customHeight="1">
      <c r="A14" s="71"/>
      <c r="B14" s="71"/>
      <c r="C14" s="28" t="s">
        <v>107</v>
      </c>
      <c r="D14" s="13" t="s">
        <v>31</v>
      </c>
      <c r="E14" s="11">
        <v>510.8</v>
      </c>
      <c r="F14" s="11"/>
      <c r="G14" s="11"/>
      <c r="H14" s="11">
        <v>581.4</v>
      </c>
      <c r="I14" s="11">
        <f t="shared" si="4"/>
        <v>581.4</v>
      </c>
      <c r="J14" s="11"/>
      <c r="K14" s="11"/>
      <c r="L14" s="11">
        <f t="shared" si="2"/>
        <v>70.59999999999997</v>
      </c>
      <c r="M14" s="11">
        <f t="shared" si="3"/>
        <v>113.82145653876272</v>
      </c>
    </row>
    <row r="15" spans="1:13" ht="31.5" customHeight="1">
      <c r="A15" s="71"/>
      <c r="B15" s="71"/>
      <c r="C15" s="28" t="s">
        <v>109</v>
      </c>
      <c r="D15" s="14" t="s">
        <v>110</v>
      </c>
      <c r="E15" s="11">
        <v>140214.7</v>
      </c>
      <c r="F15" s="11">
        <v>326534.6</v>
      </c>
      <c r="G15" s="11">
        <v>163929.9</v>
      </c>
      <c r="H15" s="11">
        <v>163929.8</v>
      </c>
      <c r="I15" s="11">
        <f t="shared" si="4"/>
        <v>-0.10000000000582077</v>
      </c>
      <c r="J15" s="11">
        <f t="shared" si="0"/>
        <v>99.99993899831574</v>
      </c>
      <c r="K15" s="11">
        <f t="shared" si="1"/>
        <v>50.2028881472285</v>
      </c>
      <c r="L15" s="11">
        <f t="shared" si="2"/>
        <v>23715.099999999977</v>
      </c>
      <c r="M15" s="11">
        <f t="shared" si="3"/>
        <v>116.91341920640272</v>
      </c>
    </row>
    <row r="16" spans="1:13" ht="15.75" customHeight="1" hidden="1">
      <c r="A16" s="71"/>
      <c r="B16" s="71"/>
      <c r="C16" s="28" t="s">
        <v>113</v>
      </c>
      <c r="D16" s="13" t="s">
        <v>9</v>
      </c>
      <c r="E16" s="11"/>
      <c r="F16" s="11"/>
      <c r="G16" s="11"/>
      <c r="H16" s="11"/>
      <c r="I16" s="11">
        <f t="shared" si="4"/>
        <v>0</v>
      </c>
      <c r="J16" s="11"/>
      <c r="K16" s="11"/>
      <c r="L16" s="11">
        <f t="shared" si="2"/>
        <v>0</v>
      </c>
      <c r="M16" s="11"/>
    </row>
    <row r="17" spans="1:13" ht="31.5" customHeight="1" hidden="1">
      <c r="A17" s="71"/>
      <c r="B17" s="71"/>
      <c r="C17" s="28" t="s">
        <v>93</v>
      </c>
      <c r="D17" s="13" t="s">
        <v>114</v>
      </c>
      <c r="E17" s="11"/>
      <c r="F17" s="11"/>
      <c r="G17" s="11"/>
      <c r="H17" s="11"/>
      <c r="I17" s="11">
        <f t="shared" si="4"/>
        <v>0</v>
      </c>
      <c r="J17" s="11"/>
      <c r="K17" s="11"/>
      <c r="L17" s="11">
        <f t="shared" si="2"/>
        <v>0</v>
      </c>
      <c r="M17" s="11"/>
    </row>
    <row r="18" spans="1:13" s="1" customFormat="1" ht="15.75" customHeight="1">
      <c r="A18" s="72"/>
      <c r="B18" s="72"/>
      <c r="C18" s="29"/>
      <c r="D18" s="20" t="s">
        <v>11</v>
      </c>
      <c r="E18" s="3">
        <f>SUM(E6:E11,E12:E17)</f>
        <v>328853.4</v>
      </c>
      <c r="F18" s="3">
        <f>SUM(F6:F11,F12:F17)</f>
        <v>619741.8</v>
      </c>
      <c r="G18" s="3">
        <f>SUM(G6:G11,G12:G17)</f>
        <v>280347.7</v>
      </c>
      <c r="H18" s="3">
        <f>SUM(H6:H11,H12:H17)</f>
        <v>281656.6</v>
      </c>
      <c r="I18" s="3">
        <f t="shared" si="4"/>
        <v>1308.899999999965</v>
      </c>
      <c r="J18" s="3">
        <f aca="true" t="shared" si="5" ref="J18:J55">H18/G18*100</f>
        <v>100.46688451519307</v>
      </c>
      <c r="K18" s="3">
        <f aca="true" t="shared" si="6" ref="K18:K55">H18/F18*100</f>
        <v>45.44741051838039</v>
      </c>
      <c r="L18" s="3">
        <f aca="true" t="shared" si="7" ref="L18:L58">H18-E18</f>
        <v>-47196.80000000005</v>
      </c>
      <c r="M18" s="3">
        <f aca="true" t="shared" si="8" ref="M18:M58">H18/E18*100</f>
        <v>85.6480729711172</v>
      </c>
    </row>
    <row r="19" spans="1:13" ht="31.5" customHeight="1">
      <c r="A19" s="70" t="s">
        <v>8</v>
      </c>
      <c r="B19" s="70" t="s">
        <v>62</v>
      </c>
      <c r="C19" s="28" t="s">
        <v>91</v>
      </c>
      <c r="D19" s="13" t="s">
        <v>132</v>
      </c>
      <c r="E19" s="11">
        <v>110.3</v>
      </c>
      <c r="F19" s="11"/>
      <c r="G19" s="11"/>
      <c r="H19" s="11">
        <v>269</v>
      </c>
      <c r="I19" s="11">
        <f t="shared" si="4"/>
        <v>269</v>
      </c>
      <c r="J19" s="3"/>
      <c r="K19" s="11"/>
      <c r="L19" s="11">
        <f t="shared" si="7"/>
        <v>158.7</v>
      </c>
      <c r="M19" s="11">
        <f t="shared" si="8"/>
        <v>243.88032638259293</v>
      </c>
    </row>
    <row r="20" spans="1:13" ht="15.75" customHeight="1">
      <c r="A20" s="71"/>
      <c r="B20" s="71"/>
      <c r="C20" s="28" t="s">
        <v>4</v>
      </c>
      <c r="D20" s="13" t="s">
        <v>5</v>
      </c>
      <c r="E20" s="11">
        <v>115.2</v>
      </c>
      <c r="F20" s="11"/>
      <c r="G20" s="11"/>
      <c r="H20" s="11">
        <v>639.1</v>
      </c>
      <c r="I20" s="11">
        <f t="shared" si="4"/>
        <v>639.1</v>
      </c>
      <c r="J20" s="3"/>
      <c r="K20" s="11"/>
      <c r="L20" s="11">
        <f t="shared" si="7"/>
        <v>523.9</v>
      </c>
      <c r="M20" s="11">
        <f t="shared" si="8"/>
        <v>554.7743055555555</v>
      </c>
    </row>
    <row r="21" spans="1:13" ht="15.75" customHeight="1">
      <c r="A21" s="71"/>
      <c r="B21" s="71"/>
      <c r="C21" s="28" t="s">
        <v>106</v>
      </c>
      <c r="D21" s="13" t="s">
        <v>6</v>
      </c>
      <c r="E21" s="11"/>
      <c r="F21" s="11"/>
      <c r="G21" s="11"/>
      <c r="H21" s="11">
        <v>-5</v>
      </c>
      <c r="I21" s="11">
        <f t="shared" si="4"/>
        <v>-5</v>
      </c>
      <c r="J21" s="3"/>
      <c r="K21" s="11"/>
      <c r="L21" s="11">
        <f t="shared" si="7"/>
        <v>-5</v>
      </c>
      <c r="M21" s="11"/>
    </row>
    <row r="22" spans="1:13" ht="15.75" customHeight="1">
      <c r="A22" s="71"/>
      <c r="B22" s="71"/>
      <c r="C22" s="28" t="s">
        <v>89</v>
      </c>
      <c r="D22" s="42" t="s">
        <v>108</v>
      </c>
      <c r="E22" s="11">
        <v>193894.8</v>
      </c>
      <c r="F22" s="11">
        <v>355543.6</v>
      </c>
      <c r="G22" s="11">
        <v>237029.2</v>
      </c>
      <c r="H22" s="11">
        <v>237029.2</v>
      </c>
      <c r="I22" s="11">
        <f t="shared" si="4"/>
        <v>0</v>
      </c>
      <c r="J22" s="11">
        <f t="shared" si="5"/>
        <v>100</v>
      </c>
      <c r="K22" s="11">
        <f t="shared" si="6"/>
        <v>66.66670416792766</v>
      </c>
      <c r="L22" s="11">
        <f t="shared" si="7"/>
        <v>43134.40000000002</v>
      </c>
      <c r="M22" s="11">
        <f t="shared" si="8"/>
        <v>122.24629025636584</v>
      </c>
    </row>
    <row r="23" spans="1:13" s="1" customFormat="1" ht="15.75" customHeight="1">
      <c r="A23" s="71"/>
      <c r="B23" s="71"/>
      <c r="C23" s="31"/>
      <c r="D23" s="20" t="s">
        <v>85</v>
      </c>
      <c r="E23" s="3">
        <f>SUM(E19:E22)</f>
        <v>194120.3</v>
      </c>
      <c r="F23" s="3">
        <f>SUM(F19:F22)</f>
        <v>355543.6</v>
      </c>
      <c r="G23" s="3">
        <f>SUM(G19:G22)</f>
        <v>237029.2</v>
      </c>
      <c r="H23" s="3">
        <f>SUM(H19:H22)</f>
        <v>237932.30000000002</v>
      </c>
      <c r="I23" s="3">
        <f t="shared" si="4"/>
        <v>903.1000000000058</v>
      </c>
      <c r="J23" s="3">
        <f t="shared" si="5"/>
        <v>100.38100790957401</v>
      </c>
      <c r="K23" s="3">
        <f t="shared" si="6"/>
        <v>66.92070958385978</v>
      </c>
      <c r="L23" s="3">
        <f t="shared" si="7"/>
        <v>43812.00000000003</v>
      </c>
      <c r="M23" s="3">
        <f t="shared" si="8"/>
        <v>122.56950973185185</v>
      </c>
    </row>
    <row r="24" spans="1:13" ht="15.75" customHeight="1">
      <c r="A24" s="71"/>
      <c r="B24" s="71"/>
      <c r="C24" s="28" t="s">
        <v>101</v>
      </c>
      <c r="D24" s="13" t="s">
        <v>41</v>
      </c>
      <c r="E24" s="11">
        <v>371.8</v>
      </c>
      <c r="F24" s="11">
        <v>810.6</v>
      </c>
      <c r="G24" s="11">
        <v>546.8</v>
      </c>
      <c r="H24" s="11">
        <v>246.9</v>
      </c>
      <c r="I24" s="11">
        <f t="shared" si="4"/>
        <v>-299.9</v>
      </c>
      <c r="J24" s="11">
        <f t="shared" si="5"/>
        <v>45.15362106803219</v>
      </c>
      <c r="K24" s="11">
        <f t="shared" si="6"/>
        <v>30.458919319022947</v>
      </c>
      <c r="L24" s="11">
        <f t="shared" si="7"/>
        <v>-124.9</v>
      </c>
      <c r="M24" s="11">
        <f t="shared" si="8"/>
        <v>66.4066702528241</v>
      </c>
    </row>
    <row r="25" spans="1:13" ht="31.5">
      <c r="A25" s="71"/>
      <c r="B25" s="71"/>
      <c r="C25" s="28" t="s">
        <v>10</v>
      </c>
      <c r="D25" s="13" t="s">
        <v>102</v>
      </c>
      <c r="E25" s="11">
        <v>0.3</v>
      </c>
      <c r="F25" s="11"/>
      <c r="G25" s="11"/>
      <c r="H25" s="11"/>
      <c r="I25" s="11">
        <f t="shared" si="4"/>
        <v>0</v>
      </c>
      <c r="J25" s="11"/>
      <c r="K25" s="11"/>
      <c r="L25" s="11">
        <f t="shared" si="7"/>
        <v>-0.3</v>
      </c>
      <c r="M25" s="11">
        <f t="shared" si="8"/>
        <v>0</v>
      </c>
    </row>
    <row r="26" spans="1:13" ht="15.75" customHeight="1">
      <c r="A26" s="71"/>
      <c r="B26" s="71"/>
      <c r="C26" s="28" t="s">
        <v>4</v>
      </c>
      <c r="D26" s="13" t="s">
        <v>5</v>
      </c>
      <c r="E26" s="11">
        <v>22719.9</v>
      </c>
      <c r="F26" s="11">
        <v>23286</v>
      </c>
      <c r="G26" s="11">
        <v>15256.54</v>
      </c>
      <c r="H26" s="11">
        <v>27935.8</v>
      </c>
      <c r="I26" s="11">
        <f t="shared" si="4"/>
        <v>12679.259999999998</v>
      </c>
      <c r="J26" s="11">
        <f t="shared" si="5"/>
        <v>183.1070478627526</v>
      </c>
      <c r="K26" s="11">
        <f t="shared" si="6"/>
        <v>119.96822124881903</v>
      </c>
      <c r="L26" s="11">
        <f t="shared" si="7"/>
        <v>5215.899999999998</v>
      </c>
      <c r="M26" s="11">
        <f t="shared" si="8"/>
        <v>122.95740738295503</v>
      </c>
    </row>
    <row r="27" spans="1:13" s="1" customFormat="1" ht="15.75" customHeight="1">
      <c r="A27" s="71"/>
      <c r="B27" s="71"/>
      <c r="C27" s="31"/>
      <c r="D27" s="20" t="s">
        <v>7</v>
      </c>
      <c r="E27" s="46">
        <f>SUM(E24:E26)</f>
        <v>23092</v>
      </c>
      <c r="F27" s="46">
        <f>SUM(F24:F26)</f>
        <v>24096.6</v>
      </c>
      <c r="G27" s="46">
        <f>SUM(G24:G26)</f>
        <v>15803.34</v>
      </c>
      <c r="H27" s="46">
        <f>SUM(H24:H26)</f>
        <v>28182.7</v>
      </c>
      <c r="I27" s="46">
        <f t="shared" si="4"/>
        <v>12379.36</v>
      </c>
      <c r="J27" s="46">
        <f t="shared" si="5"/>
        <v>178.3338205721069</v>
      </c>
      <c r="K27" s="46">
        <f t="shared" si="6"/>
        <v>116.95716408123968</v>
      </c>
      <c r="L27" s="46">
        <f t="shared" si="7"/>
        <v>5090.700000000001</v>
      </c>
      <c r="M27" s="46">
        <f t="shared" si="8"/>
        <v>122.04529707257925</v>
      </c>
    </row>
    <row r="28" spans="1:13" s="1" customFormat="1" ht="15.75" customHeight="1">
      <c r="A28" s="72"/>
      <c r="B28" s="72"/>
      <c r="C28" s="31"/>
      <c r="D28" s="20" t="s">
        <v>11</v>
      </c>
      <c r="E28" s="3">
        <f>E23+E27</f>
        <v>217212.3</v>
      </c>
      <c r="F28" s="3">
        <f>F23+F27</f>
        <v>379640.19999999995</v>
      </c>
      <c r="G28" s="3">
        <f>G23+G27</f>
        <v>252832.54</v>
      </c>
      <c r="H28" s="3">
        <f>H23+H27</f>
        <v>266115</v>
      </c>
      <c r="I28" s="3">
        <f t="shared" si="4"/>
        <v>13282.459999999992</v>
      </c>
      <c r="J28" s="3">
        <f t="shared" si="5"/>
        <v>105.25346144131606</v>
      </c>
      <c r="K28" s="3">
        <f t="shared" si="6"/>
        <v>70.09663360202634</v>
      </c>
      <c r="L28" s="3">
        <f t="shared" si="7"/>
        <v>48902.70000000001</v>
      </c>
      <c r="M28" s="3">
        <f t="shared" si="8"/>
        <v>122.51378029697213</v>
      </c>
    </row>
    <row r="29" spans="1:13" ht="31.5" customHeight="1">
      <c r="A29" s="70" t="s">
        <v>50</v>
      </c>
      <c r="B29" s="70" t="s">
        <v>63</v>
      </c>
      <c r="C29" s="28" t="s">
        <v>91</v>
      </c>
      <c r="D29" s="13" t="s">
        <v>132</v>
      </c>
      <c r="E29" s="47">
        <v>3041.3</v>
      </c>
      <c r="F29" s="47">
        <v>1160</v>
      </c>
      <c r="G29" s="47">
        <v>860</v>
      </c>
      <c r="H29" s="47">
        <v>736.2</v>
      </c>
      <c r="I29" s="47">
        <f t="shared" si="4"/>
        <v>-123.79999999999995</v>
      </c>
      <c r="J29" s="47">
        <f t="shared" si="5"/>
        <v>85.6046511627907</v>
      </c>
      <c r="K29" s="47">
        <f t="shared" si="6"/>
        <v>63.46551724137931</v>
      </c>
      <c r="L29" s="47">
        <f t="shared" si="7"/>
        <v>-2305.1000000000004</v>
      </c>
      <c r="M29" s="47">
        <f t="shared" si="8"/>
        <v>24.206753690855884</v>
      </c>
    </row>
    <row r="30" spans="1:13" ht="15.75" customHeight="1">
      <c r="A30" s="71"/>
      <c r="B30" s="71"/>
      <c r="C30" s="28" t="s">
        <v>4</v>
      </c>
      <c r="D30" s="13" t="s">
        <v>5</v>
      </c>
      <c r="E30" s="11">
        <v>530</v>
      </c>
      <c r="F30" s="11"/>
      <c r="G30" s="11"/>
      <c r="H30" s="49">
        <v>168.6</v>
      </c>
      <c r="I30" s="49">
        <f t="shared" si="4"/>
        <v>168.6</v>
      </c>
      <c r="J30" s="49"/>
      <c r="K30" s="49"/>
      <c r="L30" s="49">
        <f t="shared" si="7"/>
        <v>-361.4</v>
      </c>
      <c r="M30" s="49">
        <f t="shared" si="8"/>
        <v>31.81132075471698</v>
      </c>
    </row>
    <row r="31" spans="1:13" ht="15.75" customHeight="1">
      <c r="A31" s="71"/>
      <c r="B31" s="71"/>
      <c r="C31" s="28" t="s">
        <v>106</v>
      </c>
      <c r="D31" s="13" t="s">
        <v>6</v>
      </c>
      <c r="E31" s="47"/>
      <c r="F31" s="47"/>
      <c r="G31" s="47"/>
      <c r="H31" s="47">
        <v>-4</v>
      </c>
      <c r="I31" s="47">
        <f t="shared" si="4"/>
        <v>-4</v>
      </c>
      <c r="J31" s="47"/>
      <c r="K31" s="47"/>
      <c r="L31" s="47">
        <f t="shared" si="7"/>
        <v>-4</v>
      </c>
      <c r="M31" s="47"/>
    </row>
    <row r="32" spans="1:13" ht="15.75" customHeight="1">
      <c r="A32" s="71"/>
      <c r="B32" s="71"/>
      <c r="C32" s="28" t="s">
        <v>107</v>
      </c>
      <c r="D32" s="13" t="s">
        <v>31</v>
      </c>
      <c r="E32" s="47"/>
      <c r="F32" s="47">
        <v>68841.8</v>
      </c>
      <c r="G32" s="47">
        <v>16668</v>
      </c>
      <c r="H32" s="47"/>
      <c r="I32" s="47">
        <f t="shared" si="4"/>
        <v>-16668</v>
      </c>
      <c r="J32" s="47">
        <f t="shared" si="5"/>
        <v>0</v>
      </c>
      <c r="K32" s="47">
        <f t="shared" si="6"/>
        <v>0</v>
      </c>
      <c r="L32" s="47">
        <f t="shared" si="7"/>
        <v>0</v>
      </c>
      <c r="M32" s="47"/>
    </row>
    <row r="33" spans="1:13" s="1" customFormat="1" ht="15" customHeight="1">
      <c r="A33" s="71"/>
      <c r="B33" s="71"/>
      <c r="C33" s="29"/>
      <c r="D33" s="20" t="s">
        <v>85</v>
      </c>
      <c r="E33" s="3">
        <f>SUM(E29:E32)</f>
        <v>3571.3</v>
      </c>
      <c r="F33" s="3">
        <f>SUM(F29:F32)</f>
        <v>70001.8</v>
      </c>
      <c r="G33" s="3">
        <f>SUM(G29:G32)</f>
        <v>17528</v>
      </c>
      <c r="H33" s="3">
        <f>SUM(H29:H32)</f>
        <v>900.8000000000001</v>
      </c>
      <c r="I33" s="3">
        <f t="shared" si="4"/>
        <v>-16627.2</v>
      </c>
      <c r="J33" s="3">
        <f t="shared" si="5"/>
        <v>5.139205842081242</v>
      </c>
      <c r="K33" s="3">
        <f t="shared" si="6"/>
        <v>1.2868240530957775</v>
      </c>
      <c r="L33" s="3">
        <f t="shared" si="7"/>
        <v>-2670.5</v>
      </c>
      <c r="M33" s="3">
        <f t="shared" si="8"/>
        <v>25.22330803908941</v>
      </c>
    </row>
    <row r="34" spans="1:13" ht="15.75" customHeight="1">
      <c r="A34" s="71"/>
      <c r="B34" s="71"/>
      <c r="C34" s="28" t="s">
        <v>4</v>
      </c>
      <c r="D34" s="13" t="s">
        <v>5</v>
      </c>
      <c r="E34" s="11">
        <v>1</v>
      </c>
      <c r="F34" s="11"/>
      <c r="G34" s="11"/>
      <c r="H34" s="11"/>
      <c r="I34" s="11">
        <f t="shared" si="4"/>
        <v>0</v>
      </c>
      <c r="J34" s="11"/>
      <c r="K34" s="11"/>
      <c r="L34" s="11">
        <f t="shared" si="7"/>
        <v>-1</v>
      </c>
      <c r="M34" s="11">
        <f t="shared" si="8"/>
        <v>0</v>
      </c>
    </row>
    <row r="35" spans="1:13" s="1" customFormat="1" ht="15" customHeight="1">
      <c r="A35" s="71"/>
      <c r="B35" s="71"/>
      <c r="C35" s="29"/>
      <c r="D35" s="20" t="s">
        <v>7</v>
      </c>
      <c r="E35" s="3">
        <f>SUM(E34)</f>
        <v>1</v>
      </c>
      <c r="F35" s="3">
        <f>SUM(F34)</f>
        <v>0</v>
      </c>
      <c r="G35" s="3">
        <f>SUM(G34)</f>
        <v>0</v>
      </c>
      <c r="H35" s="3">
        <f>SUM(H34)</f>
        <v>0</v>
      </c>
      <c r="I35" s="3">
        <f t="shared" si="4"/>
        <v>0</v>
      </c>
      <c r="J35" s="3"/>
      <c r="K35" s="3"/>
      <c r="L35" s="3">
        <f t="shared" si="7"/>
        <v>-1</v>
      </c>
      <c r="M35" s="3">
        <f t="shared" si="8"/>
        <v>0</v>
      </c>
    </row>
    <row r="36" spans="1:13" s="1" customFormat="1" ht="15.75" customHeight="1">
      <c r="A36" s="72"/>
      <c r="B36" s="72"/>
      <c r="C36" s="29"/>
      <c r="D36" s="20" t="s">
        <v>11</v>
      </c>
      <c r="E36" s="3">
        <f>E33+E35</f>
        <v>3572.3</v>
      </c>
      <c r="F36" s="3">
        <f>F33+F35</f>
        <v>70001.8</v>
      </c>
      <c r="G36" s="3">
        <f>G33+G35</f>
        <v>17528</v>
      </c>
      <c r="H36" s="3">
        <f>H33+H35</f>
        <v>900.8000000000001</v>
      </c>
      <c r="I36" s="3">
        <f t="shared" si="4"/>
        <v>-16627.2</v>
      </c>
      <c r="J36" s="3">
        <f t="shared" si="5"/>
        <v>5.139205842081242</v>
      </c>
      <c r="K36" s="3">
        <f t="shared" si="6"/>
        <v>1.2868240530957775</v>
      </c>
      <c r="L36" s="3">
        <f t="shared" si="7"/>
        <v>-2671.5</v>
      </c>
      <c r="M36" s="3">
        <f t="shared" si="8"/>
        <v>25.216247235674494</v>
      </c>
    </row>
    <row r="37" spans="1:13" s="1" customFormat="1" ht="31.5" customHeight="1">
      <c r="A37" s="70" t="s">
        <v>55</v>
      </c>
      <c r="B37" s="70" t="s">
        <v>56</v>
      </c>
      <c r="C37" s="28" t="s">
        <v>91</v>
      </c>
      <c r="D37" s="13" t="s">
        <v>132</v>
      </c>
      <c r="E37" s="3"/>
      <c r="F37" s="3"/>
      <c r="G37" s="3"/>
      <c r="H37" s="11">
        <v>384</v>
      </c>
      <c r="I37" s="11">
        <f t="shared" si="4"/>
        <v>384</v>
      </c>
      <c r="J37" s="11"/>
      <c r="K37" s="11"/>
      <c r="L37" s="11">
        <f t="shared" si="7"/>
        <v>384</v>
      </c>
      <c r="M37" s="11"/>
    </row>
    <row r="38" spans="1:13" s="1" customFormat="1" ht="35.25" customHeight="1">
      <c r="A38" s="71"/>
      <c r="B38" s="71"/>
      <c r="C38" s="28" t="s">
        <v>111</v>
      </c>
      <c r="D38" s="13" t="s">
        <v>112</v>
      </c>
      <c r="E38" s="11">
        <v>28994.6</v>
      </c>
      <c r="F38" s="11">
        <v>38758.5</v>
      </c>
      <c r="G38" s="11">
        <v>25028</v>
      </c>
      <c r="H38" s="11">
        <v>25028</v>
      </c>
      <c r="I38" s="11">
        <f t="shared" si="4"/>
        <v>0</v>
      </c>
      <c r="J38" s="11">
        <f t="shared" si="5"/>
        <v>100</v>
      </c>
      <c r="K38" s="11">
        <f t="shared" si="6"/>
        <v>64.57422242862856</v>
      </c>
      <c r="L38" s="11">
        <f t="shared" si="7"/>
        <v>-3966.5999999999985</v>
      </c>
      <c r="M38" s="11">
        <f t="shared" si="8"/>
        <v>86.31952156608472</v>
      </c>
    </row>
    <row r="39" spans="1:13" s="1" customFormat="1" ht="31.5" customHeight="1">
      <c r="A39" s="71"/>
      <c r="B39" s="71"/>
      <c r="C39" s="28" t="s">
        <v>93</v>
      </c>
      <c r="D39" s="13" t="s">
        <v>114</v>
      </c>
      <c r="E39" s="11"/>
      <c r="F39" s="3"/>
      <c r="G39" s="3"/>
      <c r="H39" s="11">
        <v>-385.6</v>
      </c>
      <c r="I39" s="11">
        <f t="shared" si="4"/>
        <v>-385.6</v>
      </c>
      <c r="J39" s="11"/>
      <c r="K39" s="11"/>
      <c r="L39" s="11">
        <f t="shared" si="7"/>
        <v>-385.6</v>
      </c>
      <c r="M39" s="11"/>
    </row>
    <row r="40" spans="1:13" s="1" customFormat="1" ht="15.75" customHeight="1">
      <c r="A40" s="72"/>
      <c r="B40" s="72"/>
      <c r="C40" s="29"/>
      <c r="D40" s="20" t="s">
        <v>11</v>
      </c>
      <c r="E40" s="3">
        <f>SUM(E38:E39)</f>
        <v>28994.6</v>
      </c>
      <c r="F40" s="3">
        <f>SUM(F38:F39)</f>
        <v>38758.5</v>
      </c>
      <c r="G40" s="3">
        <f>SUM(G38:G39)</f>
        <v>25028</v>
      </c>
      <c r="H40" s="3">
        <f>SUM(H37:H39)</f>
        <v>25026.4</v>
      </c>
      <c r="I40" s="3">
        <f t="shared" si="4"/>
        <v>-1.5999999999985448</v>
      </c>
      <c r="J40" s="3">
        <f t="shared" si="5"/>
        <v>99.99360715998083</v>
      </c>
      <c r="K40" s="3">
        <f t="shared" si="6"/>
        <v>64.57009430189508</v>
      </c>
      <c r="L40" s="3">
        <f t="shared" si="7"/>
        <v>-3968.199999999997</v>
      </c>
      <c r="M40" s="3">
        <f t="shared" si="8"/>
        <v>86.31400329716568</v>
      </c>
    </row>
    <row r="41" spans="1:13" s="1" customFormat="1" ht="15.75" customHeight="1">
      <c r="A41" s="70" t="s">
        <v>12</v>
      </c>
      <c r="B41" s="70" t="s">
        <v>64</v>
      </c>
      <c r="C41" s="28" t="s">
        <v>140</v>
      </c>
      <c r="D41" s="11" t="s">
        <v>141</v>
      </c>
      <c r="E41" s="11">
        <v>41.8</v>
      </c>
      <c r="F41" s="3"/>
      <c r="G41" s="3"/>
      <c r="H41" s="11">
        <v>49.6</v>
      </c>
      <c r="I41" s="11">
        <f t="shared" si="4"/>
        <v>49.6</v>
      </c>
      <c r="J41" s="11"/>
      <c r="K41" s="11"/>
      <c r="L41" s="11">
        <f t="shared" si="7"/>
        <v>7.800000000000004</v>
      </c>
      <c r="M41" s="11"/>
    </row>
    <row r="42" spans="1:13" s="1" customFormat="1" ht="15.75" customHeight="1">
      <c r="A42" s="71"/>
      <c r="B42" s="71"/>
      <c r="C42" s="28" t="s">
        <v>94</v>
      </c>
      <c r="D42" s="13" t="s">
        <v>88</v>
      </c>
      <c r="E42" s="11">
        <v>123</v>
      </c>
      <c r="F42" s="11">
        <v>26</v>
      </c>
      <c r="G42" s="11">
        <v>17.3</v>
      </c>
      <c r="H42" s="11">
        <v>728.7</v>
      </c>
      <c r="I42" s="11">
        <f t="shared" si="4"/>
        <v>711.4000000000001</v>
      </c>
      <c r="J42" s="11">
        <f t="shared" si="5"/>
        <v>4212.1387283237</v>
      </c>
      <c r="K42" s="11">
        <f t="shared" si="6"/>
        <v>2802.692307692308</v>
      </c>
      <c r="L42" s="11">
        <f t="shared" si="7"/>
        <v>605.7</v>
      </c>
      <c r="M42" s="11">
        <f t="shared" si="8"/>
        <v>592.439024390244</v>
      </c>
    </row>
    <row r="43" spans="1:13" ht="31.5" customHeight="1">
      <c r="A43" s="71"/>
      <c r="B43" s="71"/>
      <c r="C43" s="28" t="s">
        <v>91</v>
      </c>
      <c r="D43" s="13" t="s">
        <v>132</v>
      </c>
      <c r="E43" s="11">
        <v>5</v>
      </c>
      <c r="F43" s="11"/>
      <c r="G43" s="11"/>
      <c r="H43" s="11">
        <v>125.6</v>
      </c>
      <c r="I43" s="11">
        <f t="shared" si="4"/>
        <v>125.6</v>
      </c>
      <c r="J43" s="11"/>
      <c r="K43" s="11"/>
      <c r="L43" s="11">
        <f t="shared" si="7"/>
        <v>120.6</v>
      </c>
      <c r="M43" s="11">
        <f t="shared" si="8"/>
        <v>2511.9999999999995</v>
      </c>
    </row>
    <row r="44" spans="1:13" ht="15.75" customHeight="1">
      <c r="A44" s="71"/>
      <c r="B44" s="71"/>
      <c r="C44" s="28" t="s">
        <v>4</v>
      </c>
      <c r="D44" s="13" t="s">
        <v>5</v>
      </c>
      <c r="E44" s="11">
        <v>205.2</v>
      </c>
      <c r="F44" s="11">
        <v>171.2</v>
      </c>
      <c r="G44" s="11">
        <v>121.2</v>
      </c>
      <c r="H44" s="11">
        <v>450</v>
      </c>
      <c r="I44" s="11">
        <f t="shared" si="4"/>
        <v>328.8</v>
      </c>
      <c r="J44" s="11">
        <f t="shared" si="5"/>
        <v>371.28712871287127</v>
      </c>
      <c r="K44" s="11">
        <f t="shared" si="6"/>
        <v>262.85046728971963</v>
      </c>
      <c r="L44" s="11">
        <f t="shared" si="7"/>
        <v>244.8</v>
      </c>
      <c r="M44" s="11">
        <f t="shared" si="8"/>
        <v>219.2982456140351</v>
      </c>
    </row>
    <row r="45" spans="1:13" ht="15.75" customHeight="1" hidden="1">
      <c r="A45" s="71"/>
      <c r="B45" s="71"/>
      <c r="C45" s="28" t="s">
        <v>106</v>
      </c>
      <c r="D45" s="13" t="s">
        <v>6</v>
      </c>
      <c r="E45" s="11"/>
      <c r="F45" s="11"/>
      <c r="G45" s="11"/>
      <c r="H45" s="11"/>
      <c r="I45" s="11">
        <f t="shared" si="4"/>
        <v>0</v>
      </c>
      <c r="J45" s="11"/>
      <c r="K45" s="11"/>
      <c r="L45" s="11">
        <f t="shared" si="7"/>
        <v>0</v>
      </c>
      <c r="M45" s="11"/>
    </row>
    <row r="46" spans="1:13" ht="15.75" customHeight="1">
      <c r="A46" s="71"/>
      <c r="B46" s="71"/>
      <c r="C46" s="28" t="s">
        <v>107</v>
      </c>
      <c r="D46" s="13" t="s">
        <v>31</v>
      </c>
      <c r="E46" s="11">
        <v>8822</v>
      </c>
      <c r="F46" s="11">
        <v>8625.6</v>
      </c>
      <c r="G46" s="11">
        <v>4760</v>
      </c>
      <c r="H46" s="11">
        <v>7195.1</v>
      </c>
      <c r="I46" s="11">
        <f t="shared" si="4"/>
        <v>2435.1000000000004</v>
      </c>
      <c r="J46" s="11">
        <f t="shared" si="5"/>
        <v>151.1575630252101</v>
      </c>
      <c r="K46" s="11">
        <f t="shared" si="6"/>
        <v>83.41564644778335</v>
      </c>
      <c r="L46" s="11">
        <f t="shared" si="7"/>
        <v>-1626.8999999999996</v>
      </c>
      <c r="M46" s="11">
        <f t="shared" si="8"/>
        <v>81.55860349127182</v>
      </c>
    </row>
    <row r="47" spans="1:13" ht="15" customHeight="1">
      <c r="A47" s="71"/>
      <c r="B47" s="71"/>
      <c r="C47" s="28" t="s">
        <v>111</v>
      </c>
      <c r="D47" s="13" t="s">
        <v>112</v>
      </c>
      <c r="E47" s="11">
        <v>13323.4</v>
      </c>
      <c r="F47" s="11">
        <f>9256.5+946.7</f>
        <v>10203.2</v>
      </c>
      <c r="G47" s="11">
        <v>10203.2</v>
      </c>
      <c r="H47" s="11">
        <v>10203.2</v>
      </c>
      <c r="I47" s="11">
        <f t="shared" si="4"/>
        <v>0</v>
      </c>
      <c r="J47" s="11">
        <f t="shared" si="5"/>
        <v>100</v>
      </c>
      <c r="K47" s="11">
        <f t="shared" si="6"/>
        <v>100</v>
      </c>
      <c r="L47" s="11">
        <f t="shared" si="7"/>
        <v>-3120.199999999999</v>
      </c>
      <c r="M47" s="11">
        <f t="shared" si="8"/>
        <v>76.58105288439889</v>
      </c>
    </row>
    <row r="48" spans="1:13" ht="15" customHeight="1">
      <c r="A48" s="71"/>
      <c r="B48" s="71"/>
      <c r="C48" s="28" t="s">
        <v>93</v>
      </c>
      <c r="D48" s="13" t="s">
        <v>114</v>
      </c>
      <c r="E48" s="11"/>
      <c r="F48" s="11"/>
      <c r="G48" s="11"/>
      <c r="H48" s="11">
        <v>-125.9</v>
      </c>
      <c r="I48" s="11">
        <f t="shared" si="4"/>
        <v>-125.9</v>
      </c>
      <c r="J48" s="11"/>
      <c r="K48" s="11"/>
      <c r="L48" s="11">
        <f t="shared" si="7"/>
        <v>-125.9</v>
      </c>
      <c r="M48" s="11"/>
    </row>
    <row r="49" spans="1:13" s="1" customFormat="1" ht="15.75" customHeight="1">
      <c r="A49" s="71"/>
      <c r="B49" s="71"/>
      <c r="C49" s="31"/>
      <c r="D49" s="20" t="s">
        <v>85</v>
      </c>
      <c r="E49" s="3">
        <f>SUM(E41:E48)</f>
        <v>22520.4</v>
      </c>
      <c r="F49" s="3">
        <f>SUM(F41:F48)</f>
        <v>19026</v>
      </c>
      <c r="G49" s="3">
        <f>SUM(G41:G48)</f>
        <v>15101.7</v>
      </c>
      <c r="H49" s="3">
        <f>SUM(H41:H48)</f>
        <v>18626.3</v>
      </c>
      <c r="I49" s="3">
        <f t="shared" si="4"/>
        <v>3524.5999999999985</v>
      </c>
      <c r="J49" s="3">
        <f t="shared" si="5"/>
        <v>123.33909427415455</v>
      </c>
      <c r="K49" s="3">
        <f t="shared" si="6"/>
        <v>97.89919058130978</v>
      </c>
      <c r="L49" s="3">
        <f t="shared" si="7"/>
        <v>-3894.100000000002</v>
      </c>
      <c r="M49" s="3">
        <f t="shared" si="8"/>
        <v>82.70856645530273</v>
      </c>
    </row>
    <row r="50" spans="1:13" ht="15.75" customHeight="1">
      <c r="A50" s="71"/>
      <c r="B50" s="71"/>
      <c r="C50" s="28" t="s">
        <v>94</v>
      </c>
      <c r="D50" s="13" t="s">
        <v>88</v>
      </c>
      <c r="E50" s="11">
        <v>5061.5</v>
      </c>
      <c r="F50" s="11">
        <v>6447</v>
      </c>
      <c r="G50" s="11">
        <v>4817</v>
      </c>
      <c r="H50" s="11">
        <v>7212.3</v>
      </c>
      <c r="I50" s="11">
        <f t="shared" si="4"/>
        <v>2395.3</v>
      </c>
      <c r="J50" s="11">
        <f t="shared" si="5"/>
        <v>149.72597052107122</v>
      </c>
      <c r="K50" s="11">
        <f t="shared" si="6"/>
        <v>111.87063750581667</v>
      </c>
      <c r="L50" s="11">
        <f t="shared" si="7"/>
        <v>2150.8</v>
      </c>
      <c r="M50" s="11">
        <f t="shared" si="8"/>
        <v>142.49333201620072</v>
      </c>
    </row>
    <row r="51" spans="1:13" ht="15.75" customHeight="1">
      <c r="A51" s="71"/>
      <c r="B51" s="71"/>
      <c r="C51" s="28" t="s">
        <v>4</v>
      </c>
      <c r="D51" s="13" t="s">
        <v>5</v>
      </c>
      <c r="E51" s="11">
        <v>12262.6</v>
      </c>
      <c r="F51" s="11">
        <v>19332</v>
      </c>
      <c r="G51" s="11">
        <v>12449.8</v>
      </c>
      <c r="H51" s="11">
        <v>17684.4</v>
      </c>
      <c r="I51" s="11">
        <f t="shared" si="4"/>
        <v>5234.600000000002</v>
      </c>
      <c r="J51" s="11">
        <f t="shared" si="5"/>
        <v>142.04565535189323</v>
      </c>
      <c r="K51" s="11">
        <f t="shared" si="6"/>
        <v>91.47734326505277</v>
      </c>
      <c r="L51" s="11">
        <f t="shared" si="7"/>
        <v>5421.800000000001</v>
      </c>
      <c r="M51" s="11">
        <f t="shared" si="8"/>
        <v>144.21411446185965</v>
      </c>
    </row>
    <row r="52" spans="1:13" s="1" customFormat="1" ht="15.75" customHeight="1">
      <c r="A52" s="71"/>
      <c r="B52" s="71"/>
      <c r="C52" s="31"/>
      <c r="D52" s="20" t="s">
        <v>7</v>
      </c>
      <c r="E52" s="3">
        <f>SUM(E50:E51)</f>
        <v>17324.1</v>
      </c>
      <c r="F52" s="3">
        <f>SUM(F50:F51)</f>
        <v>25779</v>
      </c>
      <c r="G52" s="3">
        <f>SUM(G50:G51)</f>
        <v>17266.8</v>
      </c>
      <c r="H52" s="3">
        <f>SUM(H50:H51)</f>
        <v>24896.7</v>
      </c>
      <c r="I52" s="3">
        <f t="shared" si="4"/>
        <v>7629.9000000000015</v>
      </c>
      <c r="J52" s="3">
        <f t="shared" si="5"/>
        <v>144.18826881645703</v>
      </c>
      <c r="K52" s="3">
        <f t="shared" si="6"/>
        <v>96.57744675898988</v>
      </c>
      <c r="L52" s="3">
        <f t="shared" si="7"/>
        <v>7572.600000000002</v>
      </c>
      <c r="M52" s="3">
        <f t="shared" si="8"/>
        <v>143.71136162917554</v>
      </c>
    </row>
    <row r="53" spans="1:13" s="1" customFormat="1" ht="15.75" customHeight="1">
      <c r="A53" s="72"/>
      <c r="B53" s="72"/>
      <c r="C53" s="31"/>
      <c r="D53" s="20" t="s">
        <v>11</v>
      </c>
      <c r="E53" s="3">
        <f>E52+E49</f>
        <v>39844.5</v>
      </c>
      <c r="F53" s="3">
        <f>F52+F49</f>
        <v>44805</v>
      </c>
      <c r="G53" s="3">
        <f>G52+G49</f>
        <v>32368.5</v>
      </c>
      <c r="H53" s="3">
        <f>H52+H49</f>
        <v>43523</v>
      </c>
      <c r="I53" s="3">
        <f t="shared" si="4"/>
        <v>11154.5</v>
      </c>
      <c r="J53" s="3">
        <f t="shared" si="5"/>
        <v>134.4609728594158</v>
      </c>
      <c r="K53" s="3">
        <f t="shared" si="6"/>
        <v>97.1387121972994</v>
      </c>
      <c r="L53" s="3">
        <f t="shared" si="7"/>
        <v>3678.5</v>
      </c>
      <c r="M53" s="3">
        <f t="shared" si="8"/>
        <v>109.23213994403243</v>
      </c>
    </row>
    <row r="54" spans="1:13" s="1" customFormat="1" ht="31.5" customHeight="1">
      <c r="A54" s="70" t="s">
        <v>51</v>
      </c>
      <c r="B54" s="70" t="s">
        <v>65</v>
      </c>
      <c r="C54" s="28" t="s">
        <v>91</v>
      </c>
      <c r="D54" s="13" t="s">
        <v>132</v>
      </c>
      <c r="E54" s="11">
        <v>77.7</v>
      </c>
      <c r="F54" s="3"/>
      <c r="G54" s="3"/>
      <c r="H54" s="11">
        <v>32.7</v>
      </c>
      <c r="I54" s="11">
        <f t="shared" si="4"/>
        <v>32.7</v>
      </c>
      <c r="J54" s="11"/>
      <c r="K54" s="11"/>
      <c r="L54" s="11">
        <f t="shared" si="7"/>
        <v>-45</v>
      </c>
      <c r="M54" s="11">
        <f t="shared" si="8"/>
        <v>42.08494208494209</v>
      </c>
    </row>
    <row r="55" spans="1:13" ht="31.5" customHeight="1">
      <c r="A55" s="71"/>
      <c r="B55" s="71"/>
      <c r="C55" s="28" t="s">
        <v>109</v>
      </c>
      <c r="D55" s="14" t="s">
        <v>110</v>
      </c>
      <c r="E55" s="11">
        <v>3832.7</v>
      </c>
      <c r="F55" s="11">
        <v>4263.3</v>
      </c>
      <c r="G55" s="11">
        <v>4263.3</v>
      </c>
      <c r="H55" s="11">
        <v>4263.3</v>
      </c>
      <c r="I55" s="11">
        <f t="shared" si="4"/>
        <v>0</v>
      </c>
      <c r="J55" s="11">
        <f t="shared" si="5"/>
        <v>100</v>
      </c>
      <c r="K55" s="11">
        <f t="shared" si="6"/>
        <v>100</v>
      </c>
      <c r="L55" s="11">
        <f t="shared" si="7"/>
        <v>430.60000000000036</v>
      </c>
      <c r="M55" s="11">
        <f t="shared" si="8"/>
        <v>111.23489967907743</v>
      </c>
    </row>
    <row r="56" spans="1:13" ht="15.75" customHeight="1" hidden="1">
      <c r="A56" s="71"/>
      <c r="B56" s="71"/>
      <c r="C56" s="28" t="s">
        <v>113</v>
      </c>
      <c r="D56" s="13" t="s">
        <v>9</v>
      </c>
      <c r="E56" s="11"/>
      <c r="F56" s="11"/>
      <c r="G56" s="11"/>
      <c r="H56" s="11"/>
      <c r="I56" s="11">
        <f t="shared" si="4"/>
        <v>0</v>
      </c>
      <c r="J56" s="11"/>
      <c r="K56" s="11"/>
      <c r="L56" s="11">
        <f t="shared" si="7"/>
        <v>0</v>
      </c>
      <c r="M56" s="11"/>
    </row>
    <row r="57" spans="1:13" ht="66.75" customHeight="1">
      <c r="A57" s="71"/>
      <c r="B57" s="71"/>
      <c r="C57" s="28" t="s">
        <v>92</v>
      </c>
      <c r="D57" s="40" t="s">
        <v>115</v>
      </c>
      <c r="E57" s="11">
        <v>1889.9</v>
      </c>
      <c r="F57" s="11"/>
      <c r="G57" s="11"/>
      <c r="H57" s="11">
        <v>199.5</v>
      </c>
      <c r="I57" s="11">
        <f t="shared" si="4"/>
        <v>199.5</v>
      </c>
      <c r="J57" s="11"/>
      <c r="K57" s="11"/>
      <c r="L57" s="11">
        <f t="shared" si="7"/>
        <v>-1690.4</v>
      </c>
      <c r="M57" s="11">
        <f t="shared" si="8"/>
        <v>10.556114080110058</v>
      </c>
    </row>
    <row r="58" spans="1:13" ht="31.5" customHeight="1">
      <c r="A58" s="71"/>
      <c r="B58" s="71"/>
      <c r="C58" s="28" t="s">
        <v>93</v>
      </c>
      <c r="D58" s="13" t="s">
        <v>114</v>
      </c>
      <c r="E58" s="11">
        <v>-2.3</v>
      </c>
      <c r="F58" s="11"/>
      <c r="G58" s="11"/>
      <c r="H58" s="11">
        <v>-12.6</v>
      </c>
      <c r="I58" s="11">
        <f t="shared" si="4"/>
        <v>-12.6</v>
      </c>
      <c r="J58" s="11"/>
      <c r="K58" s="11"/>
      <c r="L58" s="11">
        <f t="shared" si="7"/>
        <v>-10.3</v>
      </c>
      <c r="M58" s="11">
        <f t="shared" si="8"/>
        <v>547.8260869565217</v>
      </c>
    </row>
    <row r="59" spans="1:13" s="1" customFormat="1" ht="15.75" customHeight="1">
      <c r="A59" s="72"/>
      <c r="B59" s="72"/>
      <c r="C59" s="31"/>
      <c r="D59" s="20" t="s">
        <v>11</v>
      </c>
      <c r="E59" s="3">
        <f>SUM(E54:E58)</f>
        <v>5797.999999999999</v>
      </c>
      <c r="F59" s="3">
        <f>SUM(F54:F58)</f>
        <v>4263.3</v>
      </c>
      <c r="G59" s="3">
        <f>SUM(G54:G58)</f>
        <v>4263.3</v>
      </c>
      <c r="H59" s="3">
        <f>SUM(H54:H58)</f>
        <v>4482.9</v>
      </c>
      <c r="I59" s="3">
        <f aca="true" t="shared" si="9" ref="I59:I122">H59-G59</f>
        <v>219.59999999999945</v>
      </c>
      <c r="J59" s="3">
        <f>H59/G59*100</f>
        <v>105.15093941313066</v>
      </c>
      <c r="K59" s="3">
        <f>H59/F59*100</f>
        <v>105.15093941313066</v>
      </c>
      <c r="L59" s="3">
        <f aca="true" t="shared" si="10" ref="L59:L122">H59-E59</f>
        <v>-1315.0999999999995</v>
      </c>
      <c r="M59" s="3">
        <f aca="true" t="shared" si="11" ref="M59:M122">H59/E59*100</f>
        <v>77.31804070369094</v>
      </c>
    </row>
    <row r="60" spans="1:13" ht="94.5" customHeight="1">
      <c r="A60" s="70" t="s">
        <v>13</v>
      </c>
      <c r="B60" s="70" t="s">
        <v>66</v>
      </c>
      <c r="C60" s="28" t="s">
        <v>126</v>
      </c>
      <c r="D60" s="13" t="s">
        <v>127</v>
      </c>
      <c r="E60" s="47">
        <v>19.4</v>
      </c>
      <c r="F60" s="47"/>
      <c r="G60" s="47"/>
      <c r="H60" s="47"/>
      <c r="I60" s="47">
        <f t="shared" si="9"/>
        <v>0</v>
      </c>
      <c r="J60" s="47"/>
      <c r="K60" s="47"/>
      <c r="L60" s="47">
        <f t="shared" si="10"/>
        <v>-19.4</v>
      </c>
      <c r="M60" s="47">
        <f t="shared" si="11"/>
        <v>0</v>
      </c>
    </row>
    <row r="61" spans="1:13" ht="31.5" customHeight="1">
      <c r="A61" s="71"/>
      <c r="B61" s="71"/>
      <c r="C61" s="28" t="s">
        <v>91</v>
      </c>
      <c r="D61" s="13" t="s">
        <v>132</v>
      </c>
      <c r="E61" s="47">
        <v>1495.3</v>
      </c>
      <c r="F61" s="47"/>
      <c r="G61" s="47"/>
      <c r="H61" s="48">
        <v>1470.5</v>
      </c>
      <c r="I61" s="48">
        <f t="shared" si="9"/>
        <v>1470.5</v>
      </c>
      <c r="J61" s="48"/>
      <c r="K61" s="48"/>
      <c r="L61" s="48">
        <f t="shared" si="10"/>
        <v>-24.799999999999955</v>
      </c>
      <c r="M61" s="48">
        <f t="shared" si="11"/>
        <v>98.34146993914264</v>
      </c>
    </row>
    <row r="62" spans="1:13" ht="78.75" customHeight="1">
      <c r="A62" s="71"/>
      <c r="B62" s="71"/>
      <c r="C62" s="30" t="s">
        <v>138</v>
      </c>
      <c r="D62" s="11" t="s">
        <v>139</v>
      </c>
      <c r="E62" s="47">
        <v>89.7</v>
      </c>
      <c r="F62" s="47"/>
      <c r="G62" s="47"/>
      <c r="H62" s="47">
        <v>158.7</v>
      </c>
      <c r="I62" s="47">
        <f t="shared" si="9"/>
        <v>158.7</v>
      </c>
      <c r="J62" s="47"/>
      <c r="K62" s="47"/>
      <c r="L62" s="47">
        <f t="shared" si="10"/>
        <v>68.99999999999999</v>
      </c>
      <c r="M62" s="47">
        <f t="shared" si="11"/>
        <v>176.9230769230769</v>
      </c>
    </row>
    <row r="63" spans="1:13" ht="15.75" customHeight="1">
      <c r="A63" s="71"/>
      <c r="B63" s="71"/>
      <c r="C63" s="28" t="s">
        <v>4</v>
      </c>
      <c r="D63" s="13" t="s">
        <v>5</v>
      </c>
      <c r="E63" s="47">
        <v>185.7</v>
      </c>
      <c r="F63" s="47"/>
      <c r="G63" s="47"/>
      <c r="H63" s="47">
        <v>94.2</v>
      </c>
      <c r="I63" s="47">
        <f t="shared" si="9"/>
        <v>94.2</v>
      </c>
      <c r="J63" s="47"/>
      <c r="K63" s="47"/>
      <c r="L63" s="47">
        <f t="shared" si="10"/>
        <v>-91.49999999999999</v>
      </c>
      <c r="M63" s="47">
        <f t="shared" si="11"/>
        <v>50.726978998384496</v>
      </c>
    </row>
    <row r="64" spans="1:13" ht="15.75" customHeight="1">
      <c r="A64" s="71"/>
      <c r="B64" s="71"/>
      <c r="C64" s="28" t="s">
        <v>106</v>
      </c>
      <c r="D64" s="13" t="s">
        <v>6</v>
      </c>
      <c r="E64" s="47">
        <v>-2.1</v>
      </c>
      <c r="F64" s="47"/>
      <c r="G64" s="47"/>
      <c r="H64" s="48">
        <v>-0.4</v>
      </c>
      <c r="I64" s="48">
        <f t="shared" si="9"/>
        <v>-0.4</v>
      </c>
      <c r="J64" s="48"/>
      <c r="K64" s="48"/>
      <c r="L64" s="48">
        <f t="shared" si="10"/>
        <v>1.7000000000000002</v>
      </c>
      <c r="M64" s="48">
        <f t="shared" si="11"/>
        <v>19.047619047619047</v>
      </c>
    </row>
    <row r="65" spans="1:13" ht="15.75" customHeight="1" hidden="1">
      <c r="A65" s="71"/>
      <c r="B65" s="71"/>
      <c r="C65" s="28" t="s">
        <v>107</v>
      </c>
      <c r="D65" s="13" t="s">
        <v>31</v>
      </c>
      <c r="E65" s="47"/>
      <c r="F65" s="47"/>
      <c r="G65" s="47"/>
      <c r="H65" s="47"/>
      <c r="I65" s="47">
        <f t="shared" si="9"/>
        <v>0</v>
      </c>
      <c r="J65" s="47"/>
      <c r="K65" s="47"/>
      <c r="L65" s="47">
        <f t="shared" si="10"/>
        <v>0</v>
      </c>
      <c r="M65" s="47"/>
    </row>
    <row r="66" spans="1:13" ht="31.5" customHeight="1">
      <c r="A66" s="71"/>
      <c r="B66" s="71"/>
      <c r="C66" s="28" t="s">
        <v>109</v>
      </c>
      <c r="D66" s="14" t="s">
        <v>110</v>
      </c>
      <c r="E66" s="48">
        <v>45586</v>
      </c>
      <c r="F66" s="48">
        <v>70776.3</v>
      </c>
      <c r="G66" s="48">
        <v>46870.8</v>
      </c>
      <c r="H66" s="47">
        <v>46870.8</v>
      </c>
      <c r="I66" s="47">
        <f t="shared" si="9"/>
        <v>0</v>
      </c>
      <c r="J66" s="47">
        <f>H66/G66*100</f>
        <v>100</v>
      </c>
      <c r="K66" s="47">
        <f>H66/F66*100</f>
        <v>66.22386307280827</v>
      </c>
      <c r="L66" s="47">
        <f t="shared" si="10"/>
        <v>1284.800000000003</v>
      </c>
      <c r="M66" s="47">
        <f t="shared" si="11"/>
        <v>102.81840916070723</v>
      </c>
    </row>
    <row r="67" spans="1:13" ht="29.25" customHeight="1">
      <c r="A67" s="71"/>
      <c r="B67" s="71"/>
      <c r="C67" s="28" t="s">
        <v>111</v>
      </c>
      <c r="D67" s="13" t="s">
        <v>112</v>
      </c>
      <c r="E67" s="48">
        <v>4877804.7</v>
      </c>
      <c r="F67" s="48">
        <v>8009092.8</v>
      </c>
      <c r="G67" s="48">
        <v>5145143.1</v>
      </c>
      <c r="H67" s="47">
        <v>5145143.1</v>
      </c>
      <c r="I67" s="47">
        <f t="shared" si="9"/>
        <v>0</v>
      </c>
      <c r="J67" s="47">
        <f>H67/G67*100</f>
        <v>100</v>
      </c>
      <c r="K67" s="47">
        <f>H67/F67*100</f>
        <v>64.24127212010828</v>
      </c>
      <c r="L67" s="47">
        <f t="shared" si="10"/>
        <v>267338.39999999944</v>
      </c>
      <c r="M67" s="47">
        <f t="shared" si="11"/>
        <v>105.48071143561775</v>
      </c>
    </row>
    <row r="68" spans="1:13" ht="15" customHeight="1">
      <c r="A68" s="71"/>
      <c r="B68" s="71"/>
      <c r="C68" s="28" t="s">
        <v>113</v>
      </c>
      <c r="D68" s="13" t="s">
        <v>9</v>
      </c>
      <c r="E68" s="48"/>
      <c r="F68" s="48">
        <v>4359.4</v>
      </c>
      <c r="G68" s="48">
        <v>2092.5</v>
      </c>
      <c r="H68" s="47">
        <v>2092.5</v>
      </c>
      <c r="I68" s="47">
        <f t="shared" si="9"/>
        <v>0</v>
      </c>
      <c r="J68" s="47">
        <f>H68/G68*100</f>
        <v>100</v>
      </c>
      <c r="K68" s="47">
        <f>H68/F68*100</f>
        <v>47.99972473276139</v>
      </c>
      <c r="L68" s="47">
        <f t="shared" si="10"/>
        <v>2092.5</v>
      </c>
      <c r="M68" s="47"/>
    </row>
    <row r="69" spans="1:13" ht="75" customHeight="1">
      <c r="A69" s="71"/>
      <c r="B69" s="71"/>
      <c r="C69" s="28" t="s">
        <v>92</v>
      </c>
      <c r="D69" s="40" t="s">
        <v>115</v>
      </c>
      <c r="E69" s="47">
        <v>873.3</v>
      </c>
      <c r="F69" s="47"/>
      <c r="G69" s="47"/>
      <c r="H69" s="48">
        <v>12421</v>
      </c>
      <c r="I69" s="48">
        <f t="shared" si="9"/>
        <v>12421</v>
      </c>
      <c r="J69" s="47"/>
      <c r="K69" s="47"/>
      <c r="L69" s="48">
        <f t="shared" si="10"/>
        <v>11547.7</v>
      </c>
      <c r="M69" s="48">
        <f t="shared" si="11"/>
        <v>1422.3061948929349</v>
      </c>
    </row>
    <row r="70" spans="1:13" ht="31.5" customHeight="1">
      <c r="A70" s="71"/>
      <c r="B70" s="71"/>
      <c r="C70" s="28" t="s">
        <v>93</v>
      </c>
      <c r="D70" s="13" t="s">
        <v>114</v>
      </c>
      <c r="E70" s="47">
        <v>-46130.4</v>
      </c>
      <c r="F70" s="47"/>
      <c r="G70" s="47"/>
      <c r="H70" s="48">
        <v>-19183.4</v>
      </c>
      <c r="I70" s="48">
        <f t="shared" si="9"/>
        <v>-19183.4</v>
      </c>
      <c r="J70" s="47"/>
      <c r="K70" s="47"/>
      <c r="L70" s="48">
        <f t="shared" si="10"/>
        <v>26947</v>
      </c>
      <c r="M70" s="48">
        <f t="shared" si="11"/>
        <v>41.58515859389904</v>
      </c>
    </row>
    <row r="71" spans="1:13" s="1" customFormat="1" ht="15.75" customHeight="1">
      <c r="A71" s="72"/>
      <c r="B71" s="72"/>
      <c r="C71" s="31"/>
      <c r="D71" s="20" t="s">
        <v>11</v>
      </c>
      <c r="E71" s="3">
        <f>SUM(E60:E70)</f>
        <v>4879921.6</v>
      </c>
      <c r="F71" s="3">
        <f>SUM(F60:F70)</f>
        <v>8084228.5</v>
      </c>
      <c r="G71" s="3">
        <f>SUM(G60:G70)</f>
        <v>5194106.399999999</v>
      </c>
      <c r="H71" s="3">
        <f>SUM(H60:H70)</f>
        <v>5189066.999999999</v>
      </c>
      <c r="I71" s="3">
        <f t="shared" si="9"/>
        <v>-5039.4000000003725</v>
      </c>
      <c r="J71" s="3">
        <f>H71/G71*100</f>
        <v>99.9029784988617</v>
      </c>
      <c r="K71" s="3">
        <f>H71/F71*100</f>
        <v>64.18753502576034</v>
      </c>
      <c r="L71" s="3">
        <f t="shared" si="10"/>
        <v>309145.39999999944</v>
      </c>
      <c r="M71" s="3">
        <f t="shared" si="11"/>
        <v>106.33504849750044</v>
      </c>
    </row>
    <row r="72" spans="1:13" s="1" customFormat="1" ht="31.5" customHeight="1">
      <c r="A72" s="93" t="s">
        <v>14</v>
      </c>
      <c r="B72" s="70" t="s">
        <v>67</v>
      </c>
      <c r="C72" s="28" t="s">
        <v>91</v>
      </c>
      <c r="D72" s="13" t="s">
        <v>132</v>
      </c>
      <c r="E72" s="11">
        <v>262.2</v>
      </c>
      <c r="F72" s="3"/>
      <c r="G72" s="3"/>
      <c r="H72" s="11">
        <v>483.7</v>
      </c>
      <c r="I72" s="11">
        <f t="shared" si="9"/>
        <v>483.7</v>
      </c>
      <c r="J72" s="11"/>
      <c r="K72" s="11"/>
      <c r="L72" s="11">
        <f t="shared" si="10"/>
        <v>221.5</v>
      </c>
      <c r="M72" s="11">
        <f t="shared" si="11"/>
        <v>184.47749809305873</v>
      </c>
    </row>
    <row r="73" spans="1:13" ht="15.75" customHeight="1">
      <c r="A73" s="94"/>
      <c r="B73" s="71"/>
      <c r="C73" s="28" t="s">
        <v>4</v>
      </c>
      <c r="D73" s="13" t="s">
        <v>5</v>
      </c>
      <c r="E73" s="11">
        <v>1368.3</v>
      </c>
      <c r="F73" s="11">
        <v>808.9</v>
      </c>
      <c r="G73" s="11">
        <v>499.6</v>
      </c>
      <c r="H73" s="11">
        <v>1679.4</v>
      </c>
      <c r="I73" s="11">
        <f t="shared" si="9"/>
        <v>1179.8000000000002</v>
      </c>
      <c r="J73" s="11">
        <f>H73/G73*100</f>
        <v>336.14891913530823</v>
      </c>
      <c r="K73" s="11">
        <f>H73/F73*100</f>
        <v>207.61528000989</v>
      </c>
      <c r="L73" s="11">
        <f t="shared" si="10"/>
        <v>311.10000000000014</v>
      </c>
      <c r="M73" s="11">
        <f t="shared" si="11"/>
        <v>122.73624205218154</v>
      </c>
    </row>
    <row r="74" spans="1:13" ht="15.75" customHeight="1">
      <c r="A74" s="94"/>
      <c r="B74" s="71"/>
      <c r="C74" s="28" t="s">
        <v>106</v>
      </c>
      <c r="D74" s="13" t="s">
        <v>6</v>
      </c>
      <c r="E74" s="11"/>
      <c r="F74" s="11"/>
      <c r="G74" s="11"/>
      <c r="H74" s="11">
        <v>-2</v>
      </c>
      <c r="I74" s="11">
        <f t="shared" si="9"/>
        <v>-2</v>
      </c>
      <c r="J74" s="11"/>
      <c r="K74" s="11"/>
      <c r="L74" s="11">
        <f t="shared" si="10"/>
        <v>-2</v>
      </c>
      <c r="M74" s="11"/>
    </row>
    <row r="75" spans="1:13" ht="28.5" customHeight="1">
      <c r="A75" s="94"/>
      <c r="B75" s="71"/>
      <c r="C75" s="28" t="s">
        <v>111</v>
      </c>
      <c r="D75" s="13" t="s">
        <v>112</v>
      </c>
      <c r="E75" s="11">
        <v>1097.3</v>
      </c>
      <c r="F75" s="11">
        <v>1688.9</v>
      </c>
      <c r="G75" s="11">
        <v>1210.6</v>
      </c>
      <c r="H75" s="11">
        <v>1210.6</v>
      </c>
      <c r="I75" s="11">
        <f t="shared" si="9"/>
        <v>0</v>
      </c>
      <c r="J75" s="11">
        <f>H75/G75*100</f>
        <v>100</v>
      </c>
      <c r="K75" s="11">
        <f>H75/F75*100</f>
        <v>71.67979158031854</v>
      </c>
      <c r="L75" s="11">
        <f t="shared" si="10"/>
        <v>113.29999999999995</v>
      </c>
      <c r="M75" s="11">
        <f t="shared" si="11"/>
        <v>110.32534402624623</v>
      </c>
    </row>
    <row r="76" spans="1:13" ht="31.5" customHeight="1" hidden="1">
      <c r="A76" s="94"/>
      <c r="B76" s="71"/>
      <c r="C76" s="28" t="s">
        <v>93</v>
      </c>
      <c r="D76" s="13" t="s">
        <v>114</v>
      </c>
      <c r="E76" s="11"/>
      <c r="F76" s="11"/>
      <c r="G76" s="11"/>
      <c r="H76" s="11"/>
      <c r="I76" s="11">
        <f t="shared" si="9"/>
        <v>0</v>
      </c>
      <c r="J76" s="11"/>
      <c r="K76" s="11"/>
      <c r="L76" s="11">
        <f t="shared" si="10"/>
        <v>0</v>
      </c>
      <c r="M76" s="11"/>
    </row>
    <row r="77" spans="1:13" s="1" customFormat="1" ht="15.75" customHeight="1">
      <c r="A77" s="95"/>
      <c r="B77" s="72"/>
      <c r="C77" s="29"/>
      <c r="D77" s="20" t="s">
        <v>11</v>
      </c>
      <c r="E77" s="46">
        <f>SUM(E72:E76)</f>
        <v>2727.8</v>
      </c>
      <c r="F77" s="46">
        <f>SUM(F72:F76)</f>
        <v>2497.8</v>
      </c>
      <c r="G77" s="46">
        <f>SUM(G72:G76)</f>
        <v>1710.1999999999998</v>
      </c>
      <c r="H77" s="46">
        <f>SUM(H72:H76)</f>
        <v>3371.7</v>
      </c>
      <c r="I77" s="46">
        <f t="shared" si="9"/>
        <v>1661.5</v>
      </c>
      <c r="J77" s="46">
        <f>H77/G77*100</f>
        <v>197.1523798386154</v>
      </c>
      <c r="K77" s="46">
        <f>H77/F77*100</f>
        <v>134.9867883737689</v>
      </c>
      <c r="L77" s="46">
        <f t="shared" si="10"/>
        <v>643.8999999999996</v>
      </c>
      <c r="M77" s="46">
        <f t="shared" si="11"/>
        <v>123.60510301341738</v>
      </c>
    </row>
    <row r="78" spans="1:13" ht="31.5" customHeight="1">
      <c r="A78" s="70" t="s">
        <v>15</v>
      </c>
      <c r="B78" s="70" t="s">
        <v>68</v>
      </c>
      <c r="C78" s="28" t="s">
        <v>91</v>
      </c>
      <c r="D78" s="13" t="s">
        <v>132</v>
      </c>
      <c r="E78" s="11">
        <v>74.1</v>
      </c>
      <c r="F78" s="11"/>
      <c r="G78" s="11"/>
      <c r="H78" s="11">
        <v>294.5</v>
      </c>
      <c r="I78" s="11">
        <f t="shared" si="9"/>
        <v>294.5</v>
      </c>
      <c r="J78" s="11"/>
      <c r="K78" s="11"/>
      <c r="L78" s="11">
        <f t="shared" si="10"/>
        <v>220.4</v>
      </c>
      <c r="M78" s="11">
        <f t="shared" si="11"/>
        <v>397.43589743589746</v>
      </c>
    </row>
    <row r="79" spans="1:13" ht="15.75" customHeight="1">
      <c r="A79" s="71"/>
      <c r="B79" s="71"/>
      <c r="C79" s="28" t="s">
        <v>4</v>
      </c>
      <c r="D79" s="13" t="s">
        <v>5</v>
      </c>
      <c r="E79" s="11">
        <v>6058.1</v>
      </c>
      <c r="F79" s="11">
        <v>2355.8</v>
      </c>
      <c r="G79" s="11">
        <v>1570.5</v>
      </c>
      <c r="H79" s="11">
        <v>12725.5</v>
      </c>
      <c r="I79" s="11">
        <f t="shared" si="9"/>
        <v>11155</v>
      </c>
      <c r="J79" s="11">
        <f>H79/G79*100</f>
        <v>810.2833492518306</v>
      </c>
      <c r="K79" s="11">
        <f>H79/F79*100</f>
        <v>540.1774344171831</v>
      </c>
      <c r="L79" s="11">
        <f t="shared" si="10"/>
        <v>6667.4</v>
      </c>
      <c r="M79" s="11">
        <f t="shared" si="11"/>
        <v>210.05760882124758</v>
      </c>
    </row>
    <row r="80" spans="1:13" ht="15.75" customHeight="1" hidden="1">
      <c r="A80" s="71"/>
      <c r="B80" s="71"/>
      <c r="C80" s="28" t="s">
        <v>106</v>
      </c>
      <c r="D80" s="13" t="s">
        <v>6</v>
      </c>
      <c r="E80" s="11"/>
      <c r="F80" s="11"/>
      <c r="G80" s="11"/>
      <c r="H80" s="11"/>
      <c r="I80" s="11">
        <f t="shared" si="9"/>
        <v>0</v>
      </c>
      <c r="J80" s="11"/>
      <c r="K80" s="11"/>
      <c r="L80" s="11">
        <f t="shared" si="10"/>
        <v>0</v>
      </c>
      <c r="M80" s="11"/>
    </row>
    <row r="81" spans="1:13" ht="15.75" customHeight="1" hidden="1">
      <c r="A81" s="71"/>
      <c r="B81" s="71"/>
      <c r="C81" s="28" t="s">
        <v>107</v>
      </c>
      <c r="D81" s="13" t="s">
        <v>31</v>
      </c>
      <c r="E81" s="11"/>
      <c r="F81" s="11"/>
      <c r="G81" s="11"/>
      <c r="H81" s="11"/>
      <c r="I81" s="11">
        <f t="shared" si="9"/>
        <v>0</v>
      </c>
      <c r="J81" s="11"/>
      <c r="K81" s="11"/>
      <c r="L81" s="11">
        <f t="shared" si="10"/>
        <v>0</v>
      </c>
      <c r="M81" s="11"/>
    </row>
    <row r="82" spans="1:13" ht="16.5" customHeight="1">
      <c r="A82" s="71"/>
      <c r="B82" s="71"/>
      <c r="C82" s="28" t="s">
        <v>111</v>
      </c>
      <c r="D82" s="13" t="s">
        <v>112</v>
      </c>
      <c r="E82" s="11">
        <v>3037.4</v>
      </c>
      <c r="F82" s="11">
        <v>4607.1</v>
      </c>
      <c r="G82" s="11">
        <v>3068.1</v>
      </c>
      <c r="H82" s="11">
        <v>3068.1</v>
      </c>
      <c r="I82" s="11">
        <f t="shared" si="9"/>
        <v>0</v>
      </c>
      <c r="J82" s="11">
        <f>H82/G82*100</f>
        <v>100</v>
      </c>
      <c r="K82" s="11">
        <f>H82/F82*100</f>
        <v>66.5950380933776</v>
      </c>
      <c r="L82" s="11">
        <f t="shared" si="10"/>
        <v>30.699999999999818</v>
      </c>
      <c r="M82" s="11">
        <f t="shared" si="11"/>
        <v>101.01073286363335</v>
      </c>
    </row>
    <row r="83" spans="1:13" ht="31.5" customHeight="1">
      <c r="A83" s="71"/>
      <c r="B83" s="71"/>
      <c r="C83" s="28" t="s">
        <v>93</v>
      </c>
      <c r="D83" s="13" t="s">
        <v>114</v>
      </c>
      <c r="E83" s="11">
        <v>-6.7</v>
      </c>
      <c r="F83" s="11"/>
      <c r="G83" s="11"/>
      <c r="H83" s="11">
        <v>-7.9</v>
      </c>
      <c r="I83" s="11">
        <f t="shared" si="9"/>
        <v>-7.9</v>
      </c>
      <c r="J83" s="11"/>
      <c r="K83" s="11"/>
      <c r="L83" s="11">
        <f t="shared" si="10"/>
        <v>-1.2000000000000002</v>
      </c>
      <c r="M83" s="11">
        <f t="shared" si="11"/>
        <v>117.91044776119404</v>
      </c>
    </row>
    <row r="84" spans="1:13" s="1" customFormat="1" ht="15.75" customHeight="1">
      <c r="A84" s="72"/>
      <c r="B84" s="72"/>
      <c r="C84" s="29"/>
      <c r="D84" s="20" t="s">
        <v>11</v>
      </c>
      <c r="E84" s="46">
        <f>SUM(E78:E83)</f>
        <v>9162.9</v>
      </c>
      <c r="F84" s="46">
        <f>SUM(F78:F83)</f>
        <v>6962.900000000001</v>
      </c>
      <c r="G84" s="46">
        <f>SUM(G78:G83)</f>
        <v>4638.6</v>
      </c>
      <c r="H84" s="46">
        <f>SUM(H78:H83)</f>
        <v>16080.2</v>
      </c>
      <c r="I84" s="46">
        <f t="shared" si="9"/>
        <v>11441.6</v>
      </c>
      <c r="J84" s="46">
        <f>H84/G84*100</f>
        <v>346.6606303626094</v>
      </c>
      <c r="K84" s="46">
        <f>H84/F84*100</f>
        <v>230.94113085065132</v>
      </c>
      <c r="L84" s="46">
        <f t="shared" si="10"/>
        <v>6917.300000000001</v>
      </c>
      <c r="M84" s="46">
        <f t="shared" si="11"/>
        <v>175.49247508976418</v>
      </c>
    </row>
    <row r="85" spans="1:13" ht="31.5" customHeight="1">
      <c r="A85" s="70" t="s">
        <v>16</v>
      </c>
      <c r="B85" s="70" t="s">
        <v>69</v>
      </c>
      <c r="C85" s="28" t="s">
        <v>91</v>
      </c>
      <c r="D85" s="13" t="s">
        <v>132</v>
      </c>
      <c r="E85" s="11">
        <v>22.8</v>
      </c>
      <c r="F85" s="11"/>
      <c r="G85" s="11"/>
      <c r="H85" s="11">
        <v>123.3</v>
      </c>
      <c r="I85" s="11">
        <f t="shared" si="9"/>
        <v>123.3</v>
      </c>
      <c r="J85" s="11"/>
      <c r="K85" s="11"/>
      <c r="L85" s="11">
        <f t="shared" si="10"/>
        <v>100.5</v>
      </c>
      <c r="M85" s="11">
        <f t="shared" si="11"/>
        <v>540.7894736842105</v>
      </c>
    </row>
    <row r="86" spans="1:13" ht="15.75" customHeight="1">
      <c r="A86" s="71"/>
      <c r="B86" s="71"/>
      <c r="C86" s="28" t="s">
        <v>4</v>
      </c>
      <c r="D86" s="13" t="s">
        <v>5</v>
      </c>
      <c r="E86" s="11">
        <v>5709.6</v>
      </c>
      <c r="F86" s="11">
        <v>2701.3</v>
      </c>
      <c r="G86" s="11">
        <v>1863.5</v>
      </c>
      <c r="H86" s="11">
        <v>4870.6</v>
      </c>
      <c r="I86" s="11">
        <f t="shared" si="9"/>
        <v>3007.1000000000004</v>
      </c>
      <c r="J86" s="11">
        <f>H86/G86*100</f>
        <v>261.36839280922993</v>
      </c>
      <c r="K86" s="11">
        <f>H86/F86*100</f>
        <v>180.30577869914487</v>
      </c>
      <c r="L86" s="11">
        <f t="shared" si="10"/>
        <v>-839</v>
      </c>
      <c r="M86" s="11">
        <f t="shared" si="11"/>
        <v>85.3054504693849</v>
      </c>
    </row>
    <row r="87" spans="1:13" ht="15.75" customHeight="1">
      <c r="A87" s="71"/>
      <c r="B87" s="71"/>
      <c r="C87" s="28" t="s">
        <v>106</v>
      </c>
      <c r="D87" s="13" t="s">
        <v>6</v>
      </c>
      <c r="E87" s="11">
        <v>15</v>
      </c>
      <c r="F87" s="11"/>
      <c r="G87" s="11"/>
      <c r="H87" s="11"/>
      <c r="I87" s="11">
        <f t="shared" si="9"/>
        <v>0</v>
      </c>
      <c r="J87" s="11"/>
      <c r="K87" s="11"/>
      <c r="L87" s="11">
        <f t="shared" si="10"/>
        <v>-15</v>
      </c>
      <c r="M87" s="11">
        <f t="shared" si="11"/>
        <v>0</v>
      </c>
    </row>
    <row r="88" spans="1:13" ht="15.75" customHeight="1">
      <c r="A88" s="71"/>
      <c r="B88" s="71"/>
      <c r="C88" s="28" t="s">
        <v>111</v>
      </c>
      <c r="D88" s="13" t="s">
        <v>112</v>
      </c>
      <c r="E88" s="11">
        <v>3369.1</v>
      </c>
      <c r="F88" s="11">
        <v>5024.4</v>
      </c>
      <c r="G88" s="11">
        <v>3349.6</v>
      </c>
      <c r="H88" s="11">
        <v>3349.6</v>
      </c>
      <c r="I88" s="11">
        <f t="shared" si="9"/>
        <v>0</v>
      </c>
      <c r="J88" s="11">
        <f>H88/G88*100</f>
        <v>100</v>
      </c>
      <c r="K88" s="11">
        <f>H88/F88*100</f>
        <v>66.66666666666667</v>
      </c>
      <c r="L88" s="11">
        <f t="shared" si="10"/>
        <v>-19.5</v>
      </c>
      <c r="M88" s="11">
        <f t="shared" si="11"/>
        <v>99.42121041227627</v>
      </c>
    </row>
    <row r="89" spans="1:13" ht="31.5" customHeight="1" hidden="1">
      <c r="A89" s="71"/>
      <c r="B89" s="71"/>
      <c r="C89" s="28" t="s">
        <v>93</v>
      </c>
      <c r="D89" s="13" t="s">
        <v>114</v>
      </c>
      <c r="E89" s="11"/>
      <c r="F89" s="11"/>
      <c r="G89" s="11"/>
      <c r="H89" s="11"/>
      <c r="I89" s="11">
        <f t="shared" si="9"/>
        <v>0</v>
      </c>
      <c r="J89" s="11"/>
      <c r="K89" s="11"/>
      <c r="L89" s="11">
        <f t="shared" si="10"/>
        <v>0</v>
      </c>
      <c r="M89" s="11"/>
    </row>
    <row r="90" spans="1:13" s="1" customFormat="1" ht="15.75" customHeight="1">
      <c r="A90" s="72"/>
      <c r="B90" s="72"/>
      <c r="C90" s="29"/>
      <c r="D90" s="20" t="s">
        <v>11</v>
      </c>
      <c r="E90" s="46">
        <f>SUM(E85:E89)</f>
        <v>9116.5</v>
      </c>
      <c r="F90" s="46">
        <f>SUM(F85:F89)</f>
        <v>7725.7</v>
      </c>
      <c r="G90" s="46">
        <f>SUM(G85:G89)</f>
        <v>5213.1</v>
      </c>
      <c r="H90" s="46">
        <f>SUM(H85:H89)</f>
        <v>8343.5</v>
      </c>
      <c r="I90" s="46">
        <f t="shared" si="9"/>
        <v>3130.3999999999996</v>
      </c>
      <c r="J90" s="46">
        <f>H90/G90*100</f>
        <v>160.04872340833666</v>
      </c>
      <c r="K90" s="46">
        <f>H90/F90*100</f>
        <v>107.9966863844053</v>
      </c>
      <c r="L90" s="46">
        <f t="shared" si="10"/>
        <v>-773</v>
      </c>
      <c r="M90" s="46">
        <f t="shared" si="11"/>
        <v>91.5208687544562</v>
      </c>
    </row>
    <row r="91" spans="1:13" ht="31.5" customHeight="1">
      <c r="A91" s="70" t="s">
        <v>17</v>
      </c>
      <c r="B91" s="70" t="s">
        <v>70</v>
      </c>
      <c r="C91" s="28" t="s">
        <v>91</v>
      </c>
      <c r="D91" s="13" t="s">
        <v>132</v>
      </c>
      <c r="E91" s="11">
        <v>153.2</v>
      </c>
      <c r="F91" s="11"/>
      <c r="G91" s="11"/>
      <c r="H91" s="11">
        <v>25.4</v>
      </c>
      <c r="I91" s="11">
        <f t="shared" si="9"/>
        <v>25.4</v>
      </c>
      <c r="J91" s="11"/>
      <c r="K91" s="11"/>
      <c r="L91" s="11">
        <f t="shared" si="10"/>
        <v>-127.79999999999998</v>
      </c>
      <c r="M91" s="11">
        <f t="shared" si="11"/>
        <v>16.57963446475196</v>
      </c>
    </row>
    <row r="92" spans="1:13" ht="78.75" customHeight="1">
      <c r="A92" s="71"/>
      <c r="B92" s="71"/>
      <c r="C92" s="30" t="s">
        <v>138</v>
      </c>
      <c r="D92" s="11" t="s">
        <v>139</v>
      </c>
      <c r="E92" s="11">
        <v>0.3</v>
      </c>
      <c r="F92" s="11"/>
      <c r="G92" s="11"/>
      <c r="H92" s="11"/>
      <c r="I92" s="11">
        <f t="shared" si="9"/>
        <v>0</v>
      </c>
      <c r="J92" s="11"/>
      <c r="K92" s="11"/>
      <c r="L92" s="11">
        <f t="shared" si="10"/>
        <v>-0.3</v>
      </c>
      <c r="M92" s="11">
        <f t="shared" si="11"/>
        <v>0</v>
      </c>
    </row>
    <row r="93" spans="1:13" ht="15.75" customHeight="1">
      <c r="A93" s="71"/>
      <c r="B93" s="71"/>
      <c r="C93" s="28" t="s">
        <v>4</v>
      </c>
      <c r="D93" s="13" t="s">
        <v>5</v>
      </c>
      <c r="E93" s="11">
        <v>793.5</v>
      </c>
      <c r="F93" s="11">
        <v>800</v>
      </c>
      <c r="G93" s="11">
        <v>472</v>
      </c>
      <c r="H93" s="11">
        <v>800.7</v>
      </c>
      <c r="I93" s="11">
        <f t="shared" si="9"/>
        <v>328.70000000000005</v>
      </c>
      <c r="J93" s="11">
        <f>H93/G93*100</f>
        <v>169.63983050847457</v>
      </c>
      <c r="K93" s="11">
        <f>H93/F93*100</f>
        <v>100.08749999999999</v>
      </c>
      <c r="L93" s="11">
        <f t="shared" si="10"/>
        <v>7.2000000000000455</v>
      </c>
      <c r="M93" s="11">
        <f t="shared" si="11"/>
        <v>100.90737240075616</v>
      </c>
    </row>
    <row r="94" spans="1:13" ht="15.75" customHeight="1">
      <c r="A94" s="71"/>
      <c r="B94" s="71"/>
      <c r="C94" s="28" t="s">
        <v>106</v>
      </c>
      <c r="D94" s="13" t="s">
        <v>6</v>
      </c>
      <c r="E94" s="11">
        <v>2</v>
      </c>
      <c r="F94" s="11"/>
      <c r="G94" s="11"/>
      <c r="H94" s="11"/>
      <c r="I94" s="11">
        <f t="shared" si="9"/>
        <v>0</v>
      </c>
      <c r="J94" s="11"/>
      <c r="K94" s="11"/>
      <c r="L94" s="11">
        <f t="shared" si="10"/>
        <v>-2</v>
      </c>
      <c r="M94" s="11">
        <f t="shared" si="11"/>
        <v>0</v>
      </c>
    </row>
    <row r="95" spans="1:13" ht="15.75" customHeight="1">
      <c r="A95" s="71"/>
      <c r="B95" s="71"/>
      <c r="C95" s="28" t="s">
        <v>111</v>
      </c>
      <c r="D95" s="13" t="s">
        <v>112</v>
      </c>
      <c r="E95" s="11">
        <v>2655.8</v>
      </c>
      <c r="F95" s="11">
        <v>4251.4</v>
      </c>
      <c r="G95" s="11">
        <v>3188.5</v>
      </c>
      <c r="H95" s="11">
        <v>3188.6</v>
      </c>
      <c r="I95" s="11">
        <f t="shared" si="9"/>
        <v>0.09999999999990905</v>
      </c>
      <c r="J95" s="11">
        <f>H95/G95*100</f>
        <v>100.00313627097381</v>
      </c>
      <c r="K95" s="11">
        <f>H95/F95*100</f>
        <v>75.00117608317261</v>
      </c>
      <c r="L95" s="11">
        <f t="shared" si="10"/>
        <v>532.7999999999997</v>
      </c>
      <c r="M95" s="11">
        <f t="shared" si="11"/>
        <v>120.06175163792454</v>
      </c>
    </row>
    <row r="96" spans="1:13" ht="31.5" customHeight="1" hidden="1">
      <c r="A96" s="71"/>
      <c r="B96" s="71"/>
      <c r="C96" s="28" t="s">
        <v>93</v>
      </c>
      <c r="D96" s="13" t="s">
        <v>114</v>
      </c>
      <c r="E96" s="11"/>
      <c r="F96" s="11"/>
      <c r="G96" s="11"/>
      <c r="H96" s="11"/>
      <c r="I96" s="11">
        <f t="shared" si="9"/>
        <v>0</v>
      </c>
      <c r="J96" s="11"/>
      <c r="K96" s="11"/>
      <c r="L96" s="11">
        <f t="shared" si="10"/>
        <v>0</v>
      </c>
      <c r="M96" s="11"/>
    </row>
    <row r="97" spans="1:13" s="1" customFormat="1" ht="15.75" customHeight="1">
      <c r="A97" s="72"/>
      <c r="B97" s="72"/>
      <c r="C97" s="29"/>
      <c r="D97" s="20" t="s">
        <v>11</v>
      </c>
      <c r="E97" s="46">
        <f>SUM(E91:E96)</f>
        <v>3604.8</v>
      </c>
      <c r="F97" s="46">
        <f>SUM(F91:F96)</f>
        <v>5051.4</v>
      </c>
      <c r="G97" s="46">
        <f>SUM(G91:G96)</f>
        <v>3660.5</v>
      </c>
      <c r="H97" s="46">
        <f>SUM(H91:H96)</f>
        <v>4014.7</v>
      </c>
      <c r="I97" s="46">
        <f t="shared" si="9"/>
        <v>354.1999999999998</v>
      </c>
      <c r="J97" s="46">
        <f>H97/G97*100</f>
        <v>109.67627373309656</v>
      </c>
      <c r="K97" s="46">
        <f>H97/F97*100</f>
        <v>79.47697667973236</v>
      </c>
      <c r="L97" s="46">
        <f t="shared" si="10"/>
        <v>409.89999999999964</v>
      </c>
      <c r="M97" s="46">
        <f t="shared" si="11"/>
        <v>111.37094984465156</v>
      </c>
    </row>
    <row r="98" spans="1:13" ht="32.25" customHeight="1">
      <c r="A98" s="70" t="s">
        <v>18</v>
      </c>
      <c r="B98" s="70" t="s">
        <v>71</v>
      </c>
      <c r="C98" s="28" t="s">
        <v>91</v>
      </c>
      <c r="D98" s="13" t="s">
        <v>132</v>
      </c>
      <c r="E98" s="11">
        <v>296.7</v>
      </c>
      <c r="F98" s="11"/>
      <c r="G98" s="11"/>
      <c r="H98" s="11">
        <v>85.2</v>
      </c>
      <c r="I98" s="11">
        <f t="shared" si="9"/>
        <v>85.2</v>
      </c>
      <c r="J98" s="11"/>
      <c r="K98" s="11"/>
      <c r="L98" s="11">
        <f t="shared" si="10"/>
        <v>-211.5</v>
      </c>
      <c r="M98" s="11">
        <f t="shared" si="11"/>
        <v>28.715874620829123</v>
      </c>
    </row>
    <row r="99" spans="1:13" ht="15.75" customHeight="1">
      <c r="A99" s="71"/>
      <c r="B99" s="71"/>
      <c r="C99" s="28" t="s">
        <v>4</v>
      </c>
      <c r="D99" s="13" t="s">
        <v>5</v>
      </c>
      <c r="E99" s="11">
        <v>2596.9</v>
      </c>
      <c r="F99" s="11">
        <v>1097.3</v>
      </c>
      <c r="G99" s="11">
        <v>580</v>
      </c>
      <c r="H99" s="11">
        <v>1728.1</v>
      </c>
      <c r="I99" s="11">
        <f t="shared" si="9"/>
        <v>1148.1</v>
      </c>
      <c r="J99" s="11">
        <f>H99/G99*100</f>
        <v>297.94827586206895</v>
      </c>
      <c r="K99" s="11">
        <f>H99/F99*100</f>
        <v>157.48655791488198</v>
      </c>
      <c r="L99" s="11">
        <f t="shared" si="10"/>
        <v>-868.8000000000002</v>
      </c>
      <c r="M99" s="11">
        <f t="shared" si="11"/>
        <v>66.54472640455927</v>
      </c>
    </row>
    <row r="100" spans="1:13" ht="15.75" customHeight="1">
      <c r="A100" s="71"/>
      <c r="B100" s="71"/>
      <c r="C100" s="28" t="s">
        <v>106</v>
      </c>
      <c r="D100" s="13" t="s">
        <v>6</v>
      </c>
      <c r="E100" s="11"/>
      <c r="F100" s="11"/>
      <c r="G100" s="11"/>
      <c r="H100" s="11">
        <v>-15.4</v>
      </c>
      <c r="I100" s="11">
        <f t="shared" si="9"/>
        <v>-15.4</v>
      </c>
      <c r="J100" s="11"/>
      <c r="K100" s="11"/>
      <c r="L100" s="11">
        <f t="shared" si="10"/>
        <v>-15.4</v>
      </c>
      <c r="M100" s="11"/>
    </row>
    <row r="101" spans="1:13" ht="15.75" customHeight="1">
      <c r="A101" s="71"/>
      <c r="B101" s="71"/>
      <c r="C101" s="28" t="s">
        <v>111</v>
      </c>
      <c r="D101" s="13" t="s">
        <v>112</v>
      </c>
      <c r="E101" s="11">
        <v>2961.6</v>
      </c>
      <c r="F101" s="11">
        <v>4637.9</v>
      </c>
      <c r="G101" s="11">
        <v>3091.9</v>
      </c>
      <c r="H101" s="11">
        <v>3091.9</v>
      </c>
      <c r="I101" s="11">
        <f t="shared" si="9"/>
        <v>0</v>
      </c>
      <c r="J101" s="11">
        <f>H101/G101*100</f>
        <v>100</v>
      </c>
      <c r="K101" s="11">
        <f>H101/F101*100</f>
        <v>66.66594795058109</v>
      </c>
      <c r="L101" s="11">
        <f t="shared" si="10"/>
        <v>130.30000000000018</v>
      </c>
      <c r="M101" s="11">
        <f t="shared" si="11"/>
        <v>104.39964883846571</v>
      </c>
    </row>
    <row r="102" spans="1:13" ht="31.5" customHeight="1" hidden="1">
      <c r="A102" s="71"/>
      <c r="B102" s="71"/>
      <c r="C102" s="28" t="s">
        <v>93</v>
      </c>
      <c r="D102" s="13" t="s">
        <v>114</v>
      </c>
      <c r="E102" s="11"/>
      <c r="F102" s="11"/>
      <c r="G102" s="11"/>
      <c r="H102" s="11"/>
      <c r="I102" s="11">
        <f t="shared" si="9"/>
        <v>0</v>
      </c>
      <c r="J102" s="11"/>
      <c r="K102" s="11"/>
      <c r="L102" s="11">
        <f t="shared" si="10"/>
        <v>0</v>
      </c>
      <c r="M102" s="11"/>
    </row>
    <row r="103" spans="1:13" s="1" customFormat="1" ht="15.75" customHeight="1">
      <c r="A103" s="72"/>
      <c r="B103" s="72"/>
      <c r="C103" s="29"/>
      <c r="D103" s="20" t="s">
        <v>11</v>
      </c>
      <c r="E103" s="46">
        <f>SUM(E98:E102)</f>
        <v>5855.2</v>
      </c>
      <c r="F103" s="46">
        <f>SUM(F98:F102)</f>
        <v>5735.2</v>
      </c>
      <c r="G103" s="46">
        <f>SUM(G98:G102)</f>
        <v>3671.9</v>
      </c>
      <c r="H103" s="46">
        <f>SUM(H98:H102)</f>
        <v>4889.8</v>
      </c>
      <c r="I103" s="46">
        <f t="shared" si="9"/>
        <v>1217.9</v>
      </c>
      <c r="J103" s="46">
        <f>H103/G103*100</f>
        <v>133.1681146000708</v>
      </c>
      <c r="K103" s="46">
        <f>H103/F103*100</f>
        <v>85.25945041149394</v>
      </c>
      <c r="L103" s="46">
        <f t="shared" si="10"/>
        <v>-965.3999999999996</v>
      </c>
      <c r="M103" s="46">
        <f t="shared" si="11"/>
        <v>83.51209181582185</v>
      </c>
    </row>
    <row r="104" spans="1:13" ht="31.5" customHeight="1">
      <c r="A104" s="90">
        <v>936</v>
      </c>
      <c r="B104" s="70" t="s">
        <v>72</v>
      </c>
      <c r="C104" s="28" t="s">
        <v>91</v>
      </c>
      <c r="D104" s="13" t="s">
        <v>132</v>
      </c>
      <c r="E104" s="49">
        <v>113.4</v>
      </c>
      <c r="F104" s="49"/>
      <c r="G104" s="49"/>
      <c r="H104" s="49">
        <v>51.4</v>
      </c>
      <c r="I104" s="49">
        <f t="shared" si="9"/>
        <v>51.4</v>
      </c>
      <c r="J104" s="11"/>
      <c r="K104" s="49"/>
      <c r="L104" s="49">
        <f t="shared" si="10"/>
        <v>-62.00000000000001</v>
      </c>
      <c r="M104" s="49">
        <f t="shared" si="11"/>
        <v>45.326278659611994</v>
      </c>
    </row>
    <row r="105" spans="1:13" s="1" customFormat="1" ht="15.75" customHeight="1">
      <c r="A105" s="91"/>
      <c r="B105" s="71"/>
      <c r="C105" s="28" t="s">
        <v>4</v>
      </c>
      <c r="D105" s="13" t="s">
        <v>5</v>
      </c>
      <c r="E105" s="49">
        <v>780.3</v>
      </c>
      <c r="F105" s="11">
        <v>1082.3</v>
      </c>
      <c r="G105" s="11">
        <v>638.5</v>
      </c>
      <c r="H105" s="11">
        <v>2413</v>
      </c>
      <c r="I105" s="11">
        <f t="shared" si="9"/>
        <v>1774.5</v>
      </c>
      <c r="J105" s="11">
        <f>H105/G105*100</f>
        <v>377.9169929522318</v>
      </c>
      <c r="K105" s="11">
        <f>H105/F105*100</f>
        <v>222.95112260925808</v>
      </c>
      <c r="L105" s="11">
        <f t="shared" si="10"/>
        <v>1632.7</v>
      </c>
      <c r="M105" s="11">
        <f t="shared" si="11"/>
        <v>309.2400358836345</v>
      </c>
    </row>
    <row r="106" spans="1:13" ht="15.75" customHeight="1">
      <c r="A106" s="91"/>
      <c r="B106" s="71"/>
      <c r="C106" s="28" t="s">
        <v>106</v>
      </c>
      <c r="D106" s="13" t="s">
        <v>6</v>
      </c>
      <c r="E106" s="11">
        <v>0.4</v>
      </c>
      <c r="F106" s="11"/>
      <c r="G106" s="11"/>
      <c r="H106" s="11"/>
      <c r="I106" s="11">
        <f t="shared" si="9"/>
        <v>0</v>
      </c>
      <c r="J106" s="11"/>
      <c r="K106" s="11"/>
      <c r="L106" s="11">
        <f t="shared" si="10"/>
        <v>-0.4</v>
      </c>
      <c r="M106" s="11">
        <f t="shared" si="11"/>
        <v>0</v>
      </c>
    </row>
    <row r="107" spans="1:13" ht="15.75" customHeight="1" hidden="1">
      <c r="A107" s="91"/>
      <c r="B107" s="71"/>
      <c r="C107" s="28" t="s">
        <v>107</v>
      </c>
      <c r="D107" s="13" t="s">
        <v>31</v>
      </c>
      <c r="E107" s="11"/>
      <c r="F107" s="11"/>
      <c r="G107" s="11"/>
      <c r="H107" s="11"/>
      <c r="I107" s="11">
        <f t="shared" si="9"/>
        <v>0</v>
      </c>
      <c r="J107" s="11"/>
      <c r="K107" s="11"/>
      <c r="L107" s="11">
        <f t="shared" si="10"/>
        <v>0</v>
      </c>
      <c r="M107" s="11"/>
    </row>
    <row r="108" spans="1:13" ht="16.5" customHeight="1">
      <c r="A108" s="91"/>
      <c r="B108" s="71"/>
      <c r="C108" s="28" t="s">
        <v>111</v>
      </c>
      <c r="D108" s="13" t="s">
        <v>112</v>
      </c>
      <c r="E108" s="11">
        <v>2678.2</v>
      </c>
      <c r="F108" s="11">
        <v>4251.4</v>
      </c>
      <c r="G108" s="11">
        <v>2834.3</v>
      </c>
      <c r="H108" s="11">
        <v>2834.3</v>
      </c>
      <c r="I108" s="11">
        <f t="shared" si="9"/>
        <v>0</v>
      </c>
      <c r="J108" s="11">
        <f>H108/G108*100</f>
        <v>100</v>
      </c>
      <c r="K108" s="11">
        <f>H108/F108*100</f>
        <v>66.66745072211508</v>
      </c>
      <c r="L108" s="11">
        <f t="shared" si="10"/>
        <v>156.10000000000036</v>
      </c>
      <c r="M108" s="11">
        <f t="shared" si="11"/>
        <v>105.82854155776269</v>
      </c>
    </row>
    <row r="109" spans="1:13" ht="31.5" customHeight="1">
      <c r="A109" s="91"/>
      <c r="B109" s="71"/>
      <c r="C109" s="28" t="s">
        <v>93</v>
      </c>
      <c r="D109" s="13" t="s">
        <v>114</v>
      </c>
      <c r="E109" s="11">
        <v>-0.1</v>
      </c>
      <c r="F109" s="11"/>
      <c r="G109" s="11"/>
      <c r="H109" s="11"/>
      <c r="I109" s="11">
        <f t="shared" si="9"/>
        <v>0</v>
      </c>
      <c r="J109" s="11"/>
      <c r="K109" s="11"/>
      <c r="L109" s="11">
        <f t="shared" si="10"/>
        <v>0.1</v>
      </c>
      <c r="M109" s="11">
        <f t="shared" si="11"/>
        <v>0</v>
      </c>
    </row>
    <row r="110" spans="1:13" s="1" customFormat="1" ht="15.75" customHeight="1">
      <c r="A110" s="92"/>
      <c r="B110" s="72"/>
      <c r="C110" s="29"/>
      <c r="D110" s="20" t="s">
        <v>11</v>
      </c>
      <c r="E110" s="46">
        <f>SUM(E104:E109)</f>
        <v>3572.2</v>
      </c>
      <c r="F110" s="46">
        <f>SUM(F104:F109)</f>
        <v>5333.7</v>
      </c>
      <c r="G110" s="46">
        <f>SUM(G104:G109)</f>
        <v>3472.8</v>
      </c>
      <c r="H110" s="46">
        <f>SUM(H104:H109)</f>
        <v>5298.700000000001</v>
      </c>
      <c r="I110" s="46">
        <f t="shared" si="9"/>
        <v>1825.9000000000005</v>
      </c>
      <c r="J110" s="46">
        <f>H110/G110*100</f>
        <v>152.5771711587192</v>
      </c>
      <c r="K110" s="46">
        <f>H110/F110*100</f>
        <v>99.34379511408592</v>
      </c>
      <c r="L110" s="46">
        <f t="shared" si="10"/>
        <v>1726.500000000001</v>
      </c>
      <c r="M110" s="46">
        <f t="shared" si="11"/>
        <v>148.33156038295732</v>
      </c>
    </row>
    <row r="111" spans="1:13" ht="30.75" customHeight="1">
      <c r="A111" s="70" t="s">
        <v>19</v>
      </c>
      <c r="B111" s="70" t="s">
        <v>73</v>
      </c>
      <c r="C111" s="28" t="s">
        <v>91</v>
      </c>
      <c r="D111" s="13" t="s">
        <v>132</v>
      </c>
      <c r="E111" s="11">
        <v>55.1</v>
      </c>
      <c r="F111" s="11"/>
      <c r="G111" s="11"/>
      <c r="H111" s="11">
        <v>97.5</v>
      </c>
      <c r="I111" s="11">
        <f t="shared" si="9"/>
        <v>97.5</v>
      </c>
      <c r="J111" s="11"/>
      <c r="K111" s="11"/>
      <c r="L111" s="11">
        <f t="shared" si="10"/>
        <v>42.4</v>
      </c>
      <c r="M111" s="11">
        <f t="shared" si="11"/>
        <v>176.95099818511798</v>
      </c>
    </row>
    <row r="112" spans="1:13" ht="15.75" customHeight="1">
      <c r="A112" s="71"/>
      <c r="B112" s="71"/>
      <c r="C112" s="28" t="s">
        <v>4</v>
      </c>
      <c r="D112" s="13" t="s">
        <v>5</v>
      </c>
      <c r="E112" s="11">
        <v>2095.5</v>
      </c>
      <c r="F112" s="11">
        <v>1413.6</v>
      </c>
      <c r="G112" s="11">
        <v>681</v>
      </c>
      <c r="H112" s="11">
        <v>774.6</v>
      </c>
      <c r="I112" s="11">
        <f t="shared" si="9"/>
        <v>93.60000000000002</v>
      </c>
      <c r="J112" s="11">
        <f>H112/G112*100</f>
        <v>113.7444933920705</v>
      </c>
      <c r="K112" s="11">
        <f>H112/F112*100</f>
        <v>54.79626485568762</v>
      </c>
      <c r="L112" s="11">
        <f t="shared" si="10"/>
        <v>-1320.9</v>
      </c>
      <c r="M112" s="11">
        <f t="shared" si="11"/>
        <v>36.96492483894059</v>
      </c>
    </row>
    <row r="113" spans="1:13" ht="15.75" customHeight="1" hidden="1">
      <c r="A113" s="71"/>
      <c r="B113" s="71"/>
      <c r="C113" s="28" t="s">
        <v>106</v>
      </c>
      <c r="D113" s="13" t="s">
        <v>6</v>
      </c>
      <c r="E113" s="11"/>
      <c r="F113" s="11"/>
      <c r="G113" s="11"/>
      <c r="H113" s="11"/>
      <c r="I113" s="11">
        <f t="shared" si="9"/>
        <v>0</v>
      </c>
      <c r="J113" s="11"/>
      <c r="K113" s="11"/>
      <c r="L113" s="11">
        <f t="shared" si="10"/>
        <v>0</v>
      </c>
      <c r="M113" s="11"/>
    </row>
    <row r="114" spans="1:13" ht="16.5" customHeight="1">
      <c r="A114" s="71"/>
      <c r="B114" s="71"/>
      <c r="C114" s="28" t="s">
        <v>111</v>
      </c>
      <c r="D114" s="13" t="s">
        <v>112</v>
      </c>
      <c r="E114" s="11">
        <v>2127</v>
      </c>
      <c r="F114" s="11">
        <v>3562.8</v>
      </c>
      <c r="G114" s="11">
        <v>2367.8</v>
      </c>
      <c r="H114" s="11">
        <v>2367.8</v>
      </c>
      <c r="I114" s="11">
        <f t="shared" si="9"/>
        <v>0</v>
      </c>
      <c r="J114" s="11">
        <f>H114/G114*100</f>
        <v>100</v>
      </c>
      <c r="K114" s="11">
        <f>H114/F114*100</f>
        <v>66.4589648590996</v>
      </c>
      <c r="L114" s="11">
        <f t="shared" si="10"/>
        <v>240.80000000000018</v>
      </c>
      <c r="M114" s="11">
        <f t="shared" si="11"/>
        <v>111.32110954395864</v>
      </c>
    </row>
    <row r="115" spans="1:13" ht="31.5" customHeight="1" hidden="1">
      <c r="A115" s="71"/>
      <c r="B115" s="71"/>
      <c r="C115" s="28" t="s">
        <v>93</v>
      </c>
      <c r="D115" s="13" t="s">
        <v>114</v>
      </c>
      <c r="E115" s="11"/>
      <c r="F115" s="11"/>
      <c r="G115" s="11"/>
      <c r="H115" s="11"/>
      <c r="I115" s="11">
        <f t="shared" si="9"/>
        <v>0</v>
      </c>
      <c r="J115" s="11"/>
      <c r="K115" s="11"/>
      <c r="L115" s="11">
        <f t="shared" si="10"/>
        <v>0</v>
      </c>
      <c r="M115" s="11"/>
    </row>
    <row r="116" spans="1:13" s="1" customFormat="1" ht="18" customHeight="1">
      <c r="A116" s="72"/>
      <c r="B116" s="72"/>
      <c r="C116" s="31"/>
      <c r="D116" s="20" t="s">
        <v>11</v>
      </c>
      <c r="E116" s="46">
        <f>SUM(E111:E115)</f>
        <v>4277.6</v>
      </c>
      <c r="F116" s="46">
        <f>SUM(F111:F115)</f>
        <v>4976.4</v>
      </c>
      <c r="G116" s="46">
        <f>SUM(G111:G115)</f>
        <v>3048.8</v>
      </c>
      <c r="H116" s="46">
        <f>SUM(H111:H115)</f>
        <v>3239.9</v>
      </c>
      <c r="I116" s="46">
        <f t="shared" si="9"/>
        <v>191.0999999999999</v>
      </c>
      <c r="J116" s="46">
        <f>H116/G116*100</f>
        <v>106.26803988454473</v>
      </c>
      <c r="K116" s="46">
        <f>H116/F116*100</f>
        <v>65.10529700184873</v>
      </c>
      <c r="L116" s="46">
        <f t="shared" si="10"/>
        <v>-1037.7000000000003</v>
      </c>
      <c r="M116" s="46">
        <f t="shared" si="11"/>
        <v>75.74106975874322</v>
      </c>
    </row>
    <row r="117" spans="1:13" ht="18" customHeight="1" hidden="1">
      <c r="A117" s="70" t="s">
        <v>20</v>
      </c>
      <c r="B117" s="70" t="s">
        <v>74</v>
      </c>
      <c r="C117" s="28" t="s">
        <v>91</v>
      </c>
      <c r="D117" s="14" t="s">
        <v>90</v>
      </c>
      <c r="E117" s="11"/>
      <c r="F117" s="11"/>
      <c r="G117" s="11"/>
      <c r="H117" s="11"/>
      <c r="I117" s="11">
        <f t="shared" si="9"/>
        <v>0</v>
      </c>
      <c r="J117" s="11"/>
      <c r="K117" s="11"/>
      <c r="L117" s="11">
        <f t="shared" si="10"/>
        <v>0</v>
      </c>
      <c r="M117" s="11"/>
    </row>
    <row r="118" spans="1:13" ht="18" customHeight="1">
      <c r="A118" s="71"/>
      <c r="B118" s="71"/>
      <c r="C118" s="28" t="s">
        <v>4</v>
      </c>
      <c r="D118" s="13" t="s">
        <v>5</v>
      </c>
      <c r="E118" s="11">
        <v>43.8</v>
      </c>
      <c r="F118" s="11">
        <v>44.1</v>
      </c>
      <c r="G118" s="11">
        <v>28.8</v>
      </c>
      <c r="H118" s="11">
        <v>573.6</v>
      </c>
      <c r="I118" s="11">
        <f t="shared" si="9"/>
        <v>544.8000000000001</v>
      </c>
      <c r="J118" s="11">
        <f>H118/G118*100</f>
        <v>1991.6666666666667</v>
      </c>
      <c r="K118" s="11">
        <f>H118/F118*100</f>
        <v>1300.6802721088436</v>
      </c>
      <c r="L118" s="11">
        <f t="shared" si="10"/>
        <v>529.8000000000001</v>
      </c>
      <c r="M118" s="11">
        <f t="shared" si="11"/>
        <v>1309.5890410958905</v>
      </c>
    </row>
    <row r="119" spans="1:13" ht="15.75" customHeight="1" hidden="1">
      <c r="A119" s="71"/>
      <c r="B119" s="71"/>
      <c r="C119" s="28" t="s">
        <v>106</v>
      </c>
      <c r="D119" s="13" t="s">
        <v>6</v>
      </c>
      <c r="E119" s="11"/>
      <c r="F119" s="11"/>
      <c r="G119" s="11"/>
      <c r="H119" s="11"/>
      <c r="I119" s="11">
        <f t="shared" si="9"/>
        <v>0</v>
      </c>
      <c r="J119" s="11"/>
      <c r="K119" s="11"/>
      <c r="L119" s="11">
        <f t="shared" si="10"/>
        <v>0</v>
      </c>
      <c r="M119" s="11"/>
    </row>
    <row r="120" spans="1:13" ht="16.5" customHeight="1">
      <c r="A120" s="71"/>
      <c r="B120" s="71"/>
      <c r="C120" s="28" t="s">
        <v>111</v>
      </c>
      <c r="D120" s="13" t="s">
        <v>112</v>
      </c>
      <c r="E120" s="11">
        <v>402.3</v>
      </c>
      <c r="F120" s="11">
        <v>579.8</v>
      </c>
      <c r="G120" s="11">
        <v>466.5</v>
      </c>
      <c r="H120" s="11">
        <v>466.5</v>
      </c>
      <c r="I120" s="11">
        <f t="shared" si="9"/>
        <v>0</v>
      </c>
      <c r="J120" s="11">
        <f>H120/G120*100</f>
        <v>100</v>
      </c>
      <c r="K120" s="11">
        <f>H120/F120*100</f>
        <v>80.45877888927217</v>
      </c>
      <c r="L120" s="11">
        <f t="shared" si="10"/>
        <v>64.19999999999999</v>
      </c>
      <c r="M120" s="11">
        <f t="shared" si="11"/>
        <v>115.95824011931396</v>
      </c>
    </row>
    <row r="121" spans="1:13" ht="31.5" customHeight="1">
      <c r="A121" s="71"/>
      <c r="B121" s="71"/>
      <c r="C121" s="28" t="s">
        <v>93</v>
      </c>
      <c r="D121" s="13" t="s">
        <v>114</v>
      </c>
      <c r="E121" s="11"/>
      <c r="F121" s="11"/>
      <c r="G121" s="11"/>
      <c r="H121" s="11">
        <v>-0.1</v>
      </c>
      <c r="I121" s="11">
        <f t="shared" si="9"/>
        <v>-0.1</v>
      </c>
      <c r="J121" s="11"/>
      <c r="K121" s="11"/>
      <c r="L121" s="11">
        <f t="shared" si="10"/>
        <v>-0.1</v>
      </c>
      <c r="M121" s="11"/>
    </row>
    <row r="122" spans="1:13" s="1" customFormat="1" ht="15.75" customHeight="1">
      <c r="A122" s="72"/>
      <c r="B122" s="72"/>
      <c r="C122" s="31"/>
      <c r="D122" s="20" t="s">
        <v>11</v>
      </c>
      <c r="E122" s="46">
        <f>SUM(E117:E121)</f>
        <v>446.1</v>
      </c>
      <c r="F122" s="46">
        <f>SUM(F117:F121)</f>
        <v>623.9</v>
      </c>
      <c r="G122" s="46">
        <f>SUM(G117:G121)</f>
        <v>495.3</v>
      </c>
      <c r="H122" s="46">
        <f>SUM(H117:H121)</f>
        <v>1040</v>
      </c>
      <c r="I122" s="46">
        <f t="shared" si="9"/>
        <v>544.7</v>
      </c>
      <c r="J122" s="46">
        <f>H122/G122*100</f>
        <v>209.9737532808399</v>
      </c>
      <c r="K122" s="46">
        <f>H122/F122*100</f>
        <v>166.69338034941495</v>
      </c>
      <c r="L122" s="46">
        <f t="shared" si="10"/>
        <v>593.9</v>
      </c>
      <c r="M122" s="46">
        <f t="shared" si="11"/>
        <v>233.13158484644697</v>
      </c>
    </row>
    <row r="123" spans="1:13" s="1" customFormat="1" ht="94.5" customHeight="1">
      <c r="A123" s="70" t="s">
        <v>52</v>
      </c>
      <c r="B123" s="70" t="s">
        <v>53</v>
      </c>
      <c r="C123" s="28" t="s">
        <v>126</v>
      </c>
      <c r="D123" s="13" t="s">
        <v>127</v>
      </c>
      <c r="E123" s="48">
        <v>5.6</v>
      </c>
      <c r="F123" s="46"/>
      <c r="G123" s="46"/>
      <c r="H123" s="48">
        <v>66.4</v>
      </c>
      <c r="I123" s="48">
        <f aca="true" t="shared" si="12" ref="I123:I183">H123-G123</f>
        <v>66.4</v>
      </c>
      <c r="J123" s="48"/>
      <c r="K123" s="48"/>
      <c r="L123" s="48">
        <f aca="true" t="shared" si="13" ref="L123:L183">H123-E123</f>
        <v>60.800000000000004</v>
      </c>
      <c r="M123" s="48">
        <f aca="true" t="shared" si="14" ref="M123:M183">H123/E123*100</f>
        <v>1185.714285714286</v>
      </c>
    </row>
    <row r="124" spans="1:13" s="1" customFormat="1" ht="47.25" customHeight="1">
      <c r="A124" s="71"/>
      <c r="B124" s="71"/>
      <c r="C124" s="28" t="s">
        <v>131</v>
      </c>
      <c r="D124" s="11" t="s">
        <v>130</v>
      </c>
      <c r="E124" s="48">
        <v>9662</v>
      </c>
      <c r="F124" s="48">
        <v>2467.7</v>
      </c>
      <c r="G124" s="48">
        <v>2467.7</v>
      </c>
      <c r="H124" s="48">
        <v>2551.9</v>
      </c>
      <c r="I124" s="48">
        <f t="shared" si="12"/>
        <v>84.20000000000027</v>
      </c>
      <c r="J124" s="48">
        <f aca="true" t="shared" si="15" ref="J124:J184">H124/G124*100</f>
        <v>103.41208412691982</v>
      </c>
      <c r="K124" s="48">
        <f aca="true" t="shared" si="16" ref="K124:K183">H124/F124*100</f>
        <v>103.41208412691982</v>
      </c>
      <c r="L124" s="48">
        <f t="shared" si="13"/>
        <v>-7110.1</v>
      </c>
      <c r="M124" s="48">
        <f t="shared" si="14"/>
        <v>26.41171600082799</v>
      </c>
    </row>
    <row r="125" spans="1:13" ht="78.75" hidden="1">
      <c r="A125" s="71"/>
      <c r="B125" s="71"/>
      <c r="C125" s="30" t="s">
        <v>105</v>
      </c>
      <c r="D125" s="11" t="s">
        <v>87</v>
      </c>
      <c r="E125" s="11"/>
      <c r="F125" s="11"/>
      <c r="G125" s="11"/>
      <c r="H125" s="11"/>
      <c r="I125" s="11">
        <f t="shared" si="12"/>
        <v>0</v>
      </c>
      <c r="J125" s="11"/>
      <c r="K125" s="11"/>
      <c r="L125" s="11">
        <f t="shared" si="13"/>
        <v>0</v>
      </c>
      <c r="M125" s="11"/>
    </row>
    <row r="126" spans="1:13" ht="31.5" customHeight="1">
      <c r="A126" s="71"/>
      <c r="B126" s="71"/>
      <c r="C126" s="28" t="s">
        <v>91</v>
      </c>
      <c r="D126" s="13" t="s">
        <v>132</v>
      </c>
      <c r="E126" s="47">
        <v>1328.5</v>
      </c>
      <c r="F126" s="11">
        <v>575.6</v>
      </c>
      <c r="G126" s="11">
        <v>347</v>
      </c>
      <c r="H126" s="48">
        <v>456.4</v>
      </c>
      <c r="I126" s="48">
        <f t="shared" si="12"/>
        <v>109.39999999999998</v>
      </c>
      <c r="J126" s="48">
        <f t="shared" si="15"/>
        <v>131.52737752161383</v>
      </c>
      <c r="K126" s="48">
        <f t="shared" si="16"/>
        <v>79.2911744266852</v>
      </c>
      <c r="L126" s="48">
        <f t="shared" si="13"/>
        <v>-872.1</v>
      </c>
      <c r="M126" s="48">
        <f t="shared" si="14"/>
        <v>34.35453519006398</v>
      </c>
    </row>
    <row r="127" spans="1:13" ht="78.75" customHeight="1">
      <c r="A127" s="71"/>
      <c r="B127" s="71"/>
      <c r="C127" s="30" t="s">
        <v>138</v>
      </c>
      <c r="D127" s="11" t="s">
        <v>139</v>
      </c>
      <c r="E127" s="47">
        <v>1.9</v>
      </c>
      <c r="F127" s="11"/>
      <c r="G127" s="11"/>
      <c r="H127" s="47">
        <v>6.2</v>
      </c>
      <c r="I127" s="47">
        <f t="shared" si="12"/>
        <v>6.2</v>
      </c>
      <c r="J127" s="48"/>
      <c r="K127" s="47"/>
      <c r="L127" s="47">
        <f t="shared" si="13"/>
        <v>4.300000000000001</v>
      </c>
      <c r="M127" s="47">
        <f t="shared" si="14"/>
        <v>326.3157894736843</v>
      </c>
    </row>
    <row r="128" spans="1:13" ht="15.75" customHeight="1">
      <c r="A128" s="71"/>
      <c r="B128" s="71"/>
      <c r="C128" s="28" t="s">
        <v>4</v>
      </c>
      <c r="D128" s="13" t="s">
        <v>5</v>
      </c>
      <c r="E128" s="11">
        <v>1</v>
      </c>
      <c r="F128" s="11"/>
      <c r="G128" s="11"/>
      <c r="H128" s="11">
        <v>24</v>
      </c>
      <c r="I128" s="11">
        <f t="shared" si="12"/>
        <v>24</v>
      </c>
      <c r="J128" s="48"/>
      <c r="K128" s="11"/>
      <c r="L128" s="11">
        <f t="shared" si="13"/>
        <v>23</v>
      </c>
      <c r="M128" s="11">
        <f t="shared" si="14"/>
        <v>2400</v>
      </c>
    </row>
    <row r="129" spans="1:13" ht="15.75" customHeight="1" hidden="1">
      <c r="A129" s="71"/>
      <c r="B129" s="71"/>
      <c r="C129" s="28" t="s">
        <v>106</v>
      </c>
      <c r="D129" s="13" t="s">
        <v>6</v>
      </c>
      <c r="E129" s="11"/>
      <c r="F129" s="11"/>
      <c r="G129" s="11"/>
      <c r="H129" s="11"/>
      <c r="I129" s="11">
        <f t="shared" si="12"/>
        <v>0</v>
      </c>
      <c r="J129" s="48"/>
      <c r="K129" s="11"/>
      <c r="L129" s="11">
        <f t="shared" si="13"/>
        <v>0</v>
      </c>
      <c r="M129" s="11"/>
    </row>
    <row r="130" spans="1:13" ht="15.75" customHeight="1" hidden="1">
      <c r="A130" s="71"/>
      <c r="B130" s="71"/>
      <c r="C130" s="28" t="s">
        <v>107</v>
      </c>
      <c r="D130" s="13" t="s">
        <v>31</v>
      </c>
      <c r="E130" s="11"/>
      <c r="F130" s="11"/>
      <c r="G130" s="11"/>
      <c r="H130" s="11"/>
      <c r="I130" s="11">
        <f t="shared" si="12"/>
        <v>0</v>
      </c>
      <c r="J130" s="48"/>
      <c r="K130" s="11"/>
      <c r="L130" s="11">
        <f t="shared" si="13"/>
        <v>0</v>
      </c>
      <c r="M130" s="11"/>
    </row>
    <row r="131" spans="1:13" ht="31.5" customHeight="1">
      <c r="A131" s="71"/>
      <c r="B131" s="71"/>
      <c r="C131" s="28" t="s">
        <v>109</v>
      </c>
      <c r="D131" s="14" t="s">
        <v>110</v>
      </c>
      <c r="E131" s="11">
        <v>198016.2</v>
      </c>
      <c r="F131" s="48">
        <v>234887.3</v>
      </c>
      <c r="G131" s="48"/>
      <c r="H131" s="11"/>
      <c r="I131" s="11">
        <f t="shared" si="12"/>
        <v>0</v>
      </c>
      <c r="J131" s="48"/>
      <c r="K131" s="11">
        <f t="shared" si="16"/>
        <v>0</v>
      </c>
      <c r="L131" s="11">
        <f t="shared" si="13"/>
        <v>-198016.2</v>
      </c>
      <c r="M131" s="11">
        <f t="shared" si="14"/>
        <v>0</v>
      </c>
    </row>
    <row r="132" spans="1:13" ht="15.75" customHeight="1">
      <c r="A132" s="71"/>
      <c r="B132" s="71"/>
      <c r="C132" s="28" t="s">
        <v>113</v>
      </c>
      <c r="D132" s="13" t="s">
        <v>9</v>
      </c>
      <c r="E132" s="11"/>
      <c r="F132" s="48"/>
      <c r="G132" s="48"/>
      <c r="H132" s="11"/>
      <c r="I132" s="11">
        <f t="shared" si="12"/>
        <v>0</v>
      </c>
      <c r="J132" s="48"/>
      <c r="K132" s="11"/>
      <c r="L132" s="11">
        <f t="shared" si="13"/>
        <v>0</v>
      </c>
      <c r="M132" s="11"/>
    </row>
    <row r="133" spans="1:13" ht="31.5" customHeight="1">
      <c r="A133" s="71"/>
      <c r="B133" s="71"/>
      <c r="C133" s="28" t="s">
        <v>93</v>
      </c>
      <c r="D133" s="13" t="s">
        <v>114</v>
      </c>
      <c r="E133" s="11"/>
      <c r="F133" s="47"/>
      <c r="G133" s="47"/>
      <c r="H133" s="11">
        <v>-169.8</v>
      </c>
      <c r="I133" s="11">
        <f t="shared" si="12"/>
        <v>-169.8</v>
      </c>
      <c r="J133" s="48"/>
      <c r="K133" s="11"/>
      <c r="L133" s="11">
        <f t="shared" si="13"/>
        <v>-169.8</v>
      </c>
      <c r="M133" s="11"/>
    </row>
    <row r="134" spans="1:13" s="1" customFormat="1" ht="15.75" customHeight="1">
      <c r="A134" s="71"/>
      <c r="B134" s="71"/>
      <c r="C134" s="29"/>
      <c r="D134" s="20" t="s">
        <v>85</v>
      </c>
      <c r="E134" s="46">
        <f>SUM(E123:E133)</f>
        <v>209015.2</v>
      </c>
      <c r="F134" s="46">
        <f>SUM(F123:F133)</f>
        <v>237930.59999999998</v>
      </c>
      <c r="G134" s="46">
        <f>SUM(G123:G133)</f>
        <v>2814.7</v>
      </c>
      <c r="H134" s="46">
        <f>SUM(H123:H133)</f>
        <v>2935.1</v>
      </c>
      <c r="I134" s="46">
        <f t="shared" si="12"/>
        <v>120.40000000000009</v>
      </c>
      <c r="J134" s="46">
        <f t="shared" si="15"/>
        <v>104.27754289977618</v>
      </c>
      <c r="K134" s="46">
        <f t="shared" si="16"/>
        <v>1.233595006274939</v>
      </c>
      <c r="L134" s="46">
        <f t="shared" si="13"/>
        <v>-206080.1</v>
      </c>
      <c r="M134" s="46">
        <f t="shared" si="14"/>
        <v>1.404251939571859</v>
      </c>
    </row>
    <row r="135" spans="1:13" ht="15.75" customHeight="1">
      <c r="A135" s="71"/>
      <c r="B135" s="71"/>
      <c r="C135" s="28" t="s">
        <v>4</v>
      </c>
      <c r="D135" s="13" t="s">
        <v>5</v>
      </c>
      <c r="E135" s="11">
        <v>43466.4</v>
      </c>
      <c r="F135" s="11">
        <v>102978.5</v>
      </c>
      <c r="G135" s="11">
        <v>76250</v>
      </c>
      <c r="H135" s="11">
        <v>17935.6</v>
      </c>
      <c r="I135" s="11">
        <f t="shared" si="12"/>
        <v>-58314.4</v>
      </c>
      <c r="J135" s="11">
        <f t="shared" si="15"/>
        <v>23.522098360655736</v>
      </c>
      <c r="K135" s="11">
        <f t="shared" si="16"/>
        <v>17.41683943735828</v>
      </c>
      <c r="L135" s="11">
        <f t="shared" si="13"/>
        <v>-25530.800000000003</v>
      </c>
      <c r="M135" s="11">
        <f t="shared" si="14"/>
        <v>41.263136583660014</v>
      </c>
    </row>
    <row r="136" spans="1:13" s="1" customFormat="1" ht="15.75" customHeight="1">
      <c r="A136" s="71"/>
      <c r="B136" s="71"/>
      <c r="C136" s="29"/>
      <c r="D136" s="20" t="s">
        <v>7</v>
      </c>
      <c r="E136" s="46">
        <f>SUM(E135)</f>
        <v>43466.4</v>
      </c>
      <c r="F136" s="46">
        <f>SUM(F135)</f>
        <v>102978.5</v>
      </c>
      <c r="G136" s="46">
        <f>SUM(G135)</f>
        <v>76250</v>
      </c>
      <c r="H136" s="46">
        <f>SUM(H135)</f>
        <v>17935.6</v>
      </c>
      <c r="I136" s="46">
        <f t="shared" si="12"/>
        <v>-58314.4</v>
      </c>
      <c r="J136" s="46">
        <f t="shared" si="15"/>
        <v>23.522098360655736</v>
      </c>
      <c r="K136" s="46">
        <f t="shared" si="16"/>
        <v>17.41683943735828</v>
      </c>
      <c r="L136" s="46">
        <f t="shared" si="13"/>
        <v>-25530.800000000003</v>
      </c>
      <c r="M136" s="46">
        <f t="shared" si="14"/>
        <v>41.263136583660014</v>
      </c>
    </row>
    <row r="137" spans="1:13" s="1" customFormat="1" ht="15.75" customHeight="1">
      <c r="A137" s="72"/>
      <c r="B137" s="72"/>
      <c r="C137" s="29"/>
      <c r="D137" s="20" t="s">
        <v>11</v>
      </c>
      <c r="E137" s="46">
        <f>E134+E136</f>
        <v>252481.6</v>
      </c>
      <c r="F137" s="46">
        <f>F134+F136</f>
        <v>340909.1</v>
      </c>
      <c r="G137" s="46">
        <f>G134+G136</f>
        <v>79064.7</v>
      </c>
      <c r="H137" s="46">
        <f>H134+H136</f>
        <v>20870.699999999997</v>
      </c>
      <c r="I137" s="46">
        <f t="shared" si="12"/>
        <v>-58194</v>
      </c>
      <c r="J137" s="46">
        <f t="shared" si="15"/>
        <v>26.39698879525249</v>
      </c>
      <c r="K137" s="46">
        <f t="shared" si="16"/>
        <v>6.12207183674475</v>
      </c>
      <c r="L137" s="46">
        <f t="shared" si="13"/>
        <v>-231610.90000000002</v>
      </c>
      <c r="M137" s="46">
        <f t="shared" si="14"/>
        <v>8.266226132914237</v>
      </c>
    </row>
    <row r="138" spans="1:13" s="1" customFormat="1" ht="94.5" customHeight="1">
      <c r="A138" s="96">
        <v>942</v>
      </c>
      <c r="B138" s="70" t="s">
        <v>76</v>
      </c>
      <c r="C138" s="28" t="s">
        <v>126</v>
      </c>
      <c r="D138" s="13" t="s">
        <v>127</v>
      </c>
      <c r="E138" s="48">
        <v>34.3</v>
      </c>
      <c r="F138" s="46"/>
      <c r="G138" s="46"/>
      <c r="H138" s="48">
        <v>673.4</v>
      </c>
      <c r="I138" s="48">
        <f t="shared" si="12"/>
        <v>673.4</v>
      </c>
      <c r="J138" s="48"/>
      <c r="K138" s="48"/>
      <c r="L138" s="48">
        <f t="shared" si="13"/>
        <v>639.1</v>
      </c>
      <c r="M138" s="48">
        <f t="shared" si="14"/>
        <v>1963.2653061224491</v>
      </c>
    </row>
    <row r="139" spans="1:13" s="1" customFormat="1" ht="31.5" customHeight="1">
      <c r="A139" s="97"/>
      <c r="B139" s="71"/>
      <c r="C139" s="28" t="s">
        <v>91</v>
      </c>
      <c r="D139" s="13" t="s">
        <v>132</v>
      </c>
      <c r="E139" s="48">
        <v>211.8</v>
      </c>
      <c r="F139" s="46"/>
      <c r="G139" s="46"/>
      <c r="H139" s="48">
        <v>35.4</v>
      </c>
      <c r="I139" s="48">
        <f t="shared" si="12"/>
        <v>35.4</v>
      </c>
      <c r="J139" s="48"/>
      <c r="K139" s="48"/>
      <c r="L139" s="48">
        <f t="shared" si="13"/>
        <v>-176.4</v>
      </c>
      <c r="M139" s="48">
        <f t="shared" si="14"/>
        <v>16.713881019830026</v>
      </c>
    </row>
    <row r="140" spans="1:13" s="1" customFormat="1" ht="78.75" customHeight="1">
      <c r="A140" s="97"/>
      <c r="B140" s="71"/>
      <c r="C140" s="30" t="s">
        <v>138</v>
      </c>
      <c r="D140" s="11" t="s">
        <v>139</v>
      </c>
      <c r="E140" s="48">
        <v>1.7</v>
      </c>
      <c r="F140" s="46"/>
      <c r="G140" s="46"/>
      <c r="H140" s="48">
        <v>8</v>
      </c>
      <c r="I140" s="48">
        <f t="shared" si="12"/>
        <v>8</v>
      </c>
      <c r="J140" s="48"/>
      <c r="K140" s="48"/>
      <c r="L140" s="48">
        <f t="shared" si="13"/>
        <v>6.3</v>
      </c>
      <c r="M140" s="48">
        <f t="shared" si="14"/>
        <v>470.5882352941177</v>
      </c>
    </row>
    <row r="141" spans="1:13" s="1" customFormat="1" ht="15.75" customHeight="1">
      <c r="A141" s="97"/>
      <c r="B141" s="71"/>
      <c r="C141" s="28" t="s">
        <v>4</v>
      </c>
      <c r="D141" s="13" t="s">
        <v>5</v>
      </c>
      <c r="E141" s="48">
        <v>201.4</v>
      </c>
      <c r="F141" s="48"/>
      <c r="G141" s="48"/>
      <c r="H141" s="48">
        <v>369.2</v>
      </c>
      <c r="I141" s="48">
        <f t="shared" si="12"/>
        <v>369.2</v>
      </c>
      <c r="J141" s="48"/>
      <c r="K141" s="48"/>
      <c r="L141" s="48">
        <f t="shared" si="13"/>
        <v>167.79999999999998</v>
      </c>
      <c r="M141" s="48">
        <f t="shared" si="14"/>
        <v>183.31678252234357</v>
      </c>
    </row>
    <row r="142" spans="1:13" s="1" customFormat="1" ht="15.75" customHeight="1" hidden="1">
      <c r="A142" s="97"/>
      <c r="B142" s="71"/>
      <c r="C142" s="28" t="s">
        <v>106</v>
      </c>
      <c r="D142" s="13" t="s">
        <v>6</v>
      </c>
      <c r="E142" s="48"/>
      <c r="F142" s="46"/>
      <c r="G142" s="46"/>
      <c r="H142" s="48"/>
      <c r="I142" s="48">
        <f t="shared" si="12"/>
        <v>0</v>
      </c>
      <c r="J142" s="48" t="e">
        <f t="shared" si="15"/>
        <v>#DIV/0!</v>
      </c>
      <c r="K142" s="48" t="e">
        <f t="shared" si="16"/>
        <v>#DIV/0!</v>
      </c>
      <c r="L142" s="48">
        <f t="shared" si="13"/>
        <v>0</v>
      </c>
      <c r="M142" s="48" t="e">
        <f t="shared" si="14"/>
        <v>#DIV/0!</v>
      </c>
    </row>
    <row r="143" spans="1:13" s="1" customFormat="1" ht="31.5" customHeight="1">
      <c r="A143" s="97"/>
      <c r="B143" s="71"/>
      <c r="C143" s="28" t="s">
        <v>109</v>
      </c>
      <c r="D143" s="14" t="s">
        <v>110</v>
      </c>
      <c r="E143" s="48"/>
      <c r="F143" s="48">
        <v>407005</v>
      </c>
      <c r="G143" s="48">
        <v>245695.4</v>
      </c>
      <c r="H143" s="48">
        <v>204228.7</v>
      </c>
      <c r="I143" s="48">
        <f t="shared" si="12"/>
        <v>-41466.69999999998</v>
      </c>
      <c r="J143" s="48">
        <f t="shared" si="15"/>
        <v>83.12272024628871</v>
      </c>
      <c r="K143" s="48">
        <f t="shared" si="16"/>
        <v>50.17842532647019</v>
      </c>
      <c r="L143" s="48">
        <f t="shared" si="13"/>
        <v>204228.7</v>
      </c>
      <c r="M143" s="48"/>
    </row>
    <row r="144" spans="1:13" s="1" customFormat="1" ht="31.5" customHeight="1">
      <c r="A144" s="97"/>
      <c r="B144" s="71"/>
      <c r="C144" s="28" t="s">
        <v>93</v>
      </c>
      <c r="D144" s="13" t="s">
        <v>114</v>
      </c>
      <c r="E144" s="48">
        <v>-50000</v>
      </c>
      <c r="F144" s="46"/>
      <c r="G144" s="46"/>
      <c r="H144" s="48"/>
      <c r="I144" s="48">
        <f t="shared" si="12"/>
        <v>0</v>
      </c>
      <c r="J144" s="48"/>
      <c r="K144" s="48"/>
      <c r="L144" s="48">
        <f t="shared" si="13"/>
        <v>50000</v>
      </c>
      <c r="M144" s="48">
        <f t="shared" si="14"/>
        <v>0</v>
      </c>
    </row>
    <row r="145" spans="1:13" s="1" customFormat="1" ht="15.75" customHeight="1">
      <c r="A145" s="98"/>
      <c r="B145" s="72"/>
      <c r="C145" s="29"/>
      <c r="D145" s="20" t="s">
        <v>11</v>
      </c>
      <c r="E145" s="46">
        <f>SUM(E138:E144)</f>
        <v>-49550.8</v>
      </c>
      <c r="F145" s="46">
        <f>SUM(F138:F144)</f>
        <v>407005</v>
      </c>
      <c r="G145" s="46">
        <f>SUM(G138:G144)</f>
        <v>245695.4</v>
      </c>
      <c r="H145" s="46">
        <f>SUM(H138:H144)</f>
        <v>205314.7</v>
      </c>
      <c r="I145" s="46">
        <f t="shared" si="12"/>
        <v>-40380.69999999998</v>
      </c>
      <c r="J145" s="46">
        <f t="shared" si="15"/>
        <v>83.56473096362407</v>
      </c>
      <c r="K145" s="46">
        <f t="shared" si="16"/>
        <v>50.445252515325365</v>
      </c>
      <c r="L145" s="46">
        <f t="shared" si="13"/>
        <v>254865.5</v>
      </c>
      <c r="M145" s="46">
        <f t="shared" si="14"/>
        <v>-414.3519378092786</v>
      </c>
    </row>
    <row r="146" spans="1:13" s="1" customFormat="1" ht="15.75" customHeight="1">
      <c r="A146" s="70" t="s">
        <v>21</v>
      </c>
      <c r="B146" s="70" t="s">
        <v>75</v>
      </c>
      <c r="C146" s="28" t="s">
        <v>101</v>
      </c>
      <c r="D146" s="13" t="s">
        <v>41</v>
      </c>
      <c r="E146" s="11">
        <v>1281.6</v>
      </c>
      <c r="F146" s="11">
        <v>1651.2</v>
      </c>
      <c r="G146" s="11">
        <v>1091.6</v>
      </c>
      <c r="H146" s="11">
        <v>1098</v>
      </c>
      <c r="I146" s="11">
        <f t="shared" si="12"/>
        <v>6.400000000000091</v>
      </c>
      <c r="J146" s="11">
        <f t="shared" si="15"/>
        <v>100.58629534628069</v>
      </c>
      <c r="K146" s="11">
        <f t="shared" si="16"/>
        <v>66.49709302325581</v>
      </c>
      <c r="L146" s="11">
        <f t="shared" si="13"/>
        <v>-183.5999999999999</v>
      </c>
      <c r="M146" s="11">
        <f t="shared" si="14"/>
        <v>85.67415730337079</v>
      </c>
    </row>
    <row r="147" spans="1:13" s="1" customFormat="1" ht="15.75" customHeight="1">
      <c r="A147" s="71"/>
      <c r="B147" s="71"/>
      <c r="C147" s="28" t="s">
        <v>140</v>
      </c>
      <c r="D147" s="11" t="s">
        <v>141</v>
      </c>
      <c r="E147" s="11">
        <v>924.6</v>
      </c>
      <c r="F147" s="11">
        <v>1345.4</v>
      </c>
      <c r="G147" s="11">
        <v>896.9</v>
      </c>
      <c r="H147" s="11">
        <v>902.9</v>
      </c>
      <c r="I147" s="11">
        <f t="shared" si="12"/>
        <v>6</v>
      </c>
      <c r="J147" s="11">
        <f t="shared" si="15"/>
        <v>100.66897089976585</v>
      </c>
      <c r="K147" s="11">
        <f t="shared" si="16"/>
        <v>67.11015311431544</v>
      </c>
      <c r="L147" s="11">
        <f t="shared" si="13"/>
        <v>-21.700000000000045</v>
      </c>
      <c r="M147" s="11">
        <f t="shared" si="14"/>
        <v>97.65303915206576</v>
      </c>
    </row>
    <row r="148" spans="1:13" s="1" customFormat="1" ht="94.5" customHeight="1">
      <c r="A148" s="71"/>
      <c r="B148" s="71"/>
      <c r="C148" s="28" t="s">
        <v>126</v>
      </c>
      <c r="D148" s="44" t="s">
        <v>127</v>
      </c>
      <c r="E148" s="11">
        <v>454.9</v>
      </c>
      <c r="F148" s="11">
        <v>100.9</v>
      </c>
      <c r="G148" s="11">
        <v>99</v>
      </c>
      <c r="H148" s="11">
        <v>197.4</v>
      </c>
      <c r="I148" s="11">
        <f t="shared" si="12"/>
        <v>98.4</v>
      </c>
      <c r="J148" s="11">
        <f t="shared" si="15"/>
        <v>199.39393939393938</v>
      </c>
      <c r="K148" s="11">
        <f t="shared" si="16"/>
        <v>195.6392467789891</v>
      </c>
      <c r="L148" s="11">
        <f t="shared" si="13"/>
        <v>-257.5</v>
      </c>
      <c r="M148" s="11">
        <f t="shared" si="14"/>
        <v>43.39415256100242</v>
      </c>
    </row>
    <row r="149" spans="1:13" s="1" customFormat="1" ht="47.25" customHeight="1">
      <c r="A149" s="71"/>
      <c r="B149" s="71"/>
      <c r="C149" s="28" t="s">
        <v>131</v>
      </c>
      <c r="D149" s="11" t="s">
        <v>130</v>
      </c>
      <c r="E149" s="11">
        <v>12004.5</v>
      </c>
      <c r="F149" s="11">
        <v>8525</v>
      </c>
      <c r="G149" s="11">
        <v>8525</v>
      </c>
      <c r="H149" s="11">
        <v>8237.8</v>
      </c>
      <c r="I149" s="11">
        <f t="shared" si="12"/>
        <v>-287.2000000000007</v>
      </c>
      <c r="J149" s="11">
        <f t="shared" si="15"/>
        <v>96.63108504398826</v>
      </c>
      <c r="K149" s="11">
        <f t="shared" si="16"/>
        <v>96.63108504398826</v>
      </c>
      <c r="L149" s="11">
        <f t="shared" si="13"/>
        <v>-3766.7000000000007</v>
      </c>
      <c r="M149" s="11">
        <f t="shared" si="14"/>
        <v>68.62259985838644</v>
      </c>
    </row>
    <row r="150" spans="1:13" s="1" customFormat="1" ht="31.5" customHeight="1">
      <c r="A150" s="71"/>
      <c r="B150" s="71"/>
      <c r="C150" s="28" t="s">
        <v>91</v>
      </c>
      <c r="D150" s="13" t="s">
        <v>132</v>
      </c>
      <c r="E150" s="11">
        <v>281.3</v>
      </c>
      <c r="F150" s="11"/>
      <c r="G150" s="11"/>
      <c r="H150" s="11">
        <v>3793.7</v>
      </c>
      <c r="I150" s="11">
        <f t="shared" si="12"/>
        <v>3793.7</v>
      </c>
      <c r="J150" s="11"/>
      <c r="K150" s="11"/>
      <c r="L150" s="11">
        <f t="shared" si="13"/>
        <v>3512.3999999999996</v>
      </c>
      <c r="M150" s="11">
        <f t="shared" si="14"/>
        <v>1348.6313544258796</v>
      </c>
    </row>
    <row r="151" spans="1:13" ht="15.75" customHeight="1">
      <c r="A151" s="71"/>
      <c r="B151" s="71"/>
      <c r="C151" s="28" t="s">
        <v>4</v>
      </c>
      <c r="D151" s="13" t="s">
        <v>5</v>
      </c>
      <c r="E151" s="11">
        <v>2438.3</v>
      </c>
      <c r="F151" s="11">
        <v>868.2</v>
      </c>
      <c r="G151" s="11">
        <v>390.1</v>
      </c>
      <c r="H151" s="11">
        <v>1983.4</v>
      </c>
      <c r="I151" s="11">
        <f t="shared" si="12"/>
        <v>1593.3000000000002</v>
      </c>
      <c r="J151" s="11">
        <f t="shared" si="15"/>
        <v>508.43373493975906</v>
      </c>
      <c r="K151" s="11">
        <f t="shared" si="16"/>
        <v>228.44966597558164</v>
      </c>
      <c r="L151" s="11">
        <f t="shared" si="13"/>
        <v>-454.9000000000001</v>
      </c>
      <c r="M151" s="11">
        <f t="shared" si="14"/>
        <v>81.343559037034</v>
      </c>
    </row>
    <row r="152" spans="1:13" ht="15.75" customHeight="1" hidden="1">
      <c r="A152" s="71"/>
      <c r="B152" s="71"/>
      <c r="C152" s="28" t="s">
        <v>106</v>
      </c>
      <c r="D152" s="13" t="s">
        <v>6</v>
      </c>
      <c r="E152" s="11"/>
      <c r="F152" s="11"/>
      <c r="G152" s="11"/>
      <c r="H152" s="11"/>
      <c r="I152" s="11">
        <f t="shared" si="12"/>
        <v>0</v>
      </c>
      <c r="J152" s="11"/>
      <c r="K152" s="11"/>
      <c r="L152" s="11">
        <f t="shared" si="13"/>
        <v>0</v>
      </c>
      <c r="M152" s="11"/>
    </row>
    <row r="153" spans="1:13" ht="15.75" customHeight="1">
      <c r="A153" s="71"/>
      <c r="B153" s="71"/>
      <c r="C153" s="28" t="s">
        <v>107</v>
      </c>
      <c r="D153" s="13" t="s">
        <v>31</v>
      </c>
      <c r="E153" s="11"/>
      <c r="F153" s="11"/>
      <c r="G153" s="11"/>
      <c r="H153" s="11">
        <v>2274.9</v>
      </c>
      <c r="I153" s="11">
        <f t="shared" si="12"/>
        <v>2274.9</v>
      </c>
      <c r="J153" s="11"/>
      <c r="K153" s="11"/>
      <c r="L153" s="11">
        <f t="shared" si="13"/>
        <v>2274.9</v>
      </c>
      <c r="M153" s="11"/>
    </row>
    <row r="154" spans="1:13" ht="31.5" customHeight="1">
      <c r="A154" s="71"/>
      <c r="B154" s="71"/>
      <c r="C154" s="28" t="s">
        <v>109</v>
      </c>
      <c r="D154" s="14" t="s">
        <v>110</v>
      </c>
      <c r="E154" s="11">
        <v>155951.8</v>
      </c>
      <c r="F154" s="11">
        <v>719663</v>
      </c>
      <c r="G154" s="11">
        <v>32013.8</v>
      </c>
      <c r="H154" s="11">
        <v>32013.8</v>
      </c>
      <c r="I154" s="11">
        <f t="shared" si="12"/>
        <v>0</v>
      </c>
      <c r="J154" s="11">
        <f t="shared" si="15"/>
        <v>100</v>
      </c>
      <c r="K154" s="11">
        <f t="shared" si="16"/>
        <v>4.448443229678335</v>
      </c>
      <c r="L154" s="11">
        <f t="shared" si="13"/>
        <v>-123937.99999999999</v>
      </c>
      <c r="M154" s="11">
        <f t="shared" si="14"/>
        <v>20.528009295179668</v>
      </c>
    </row>
    <row r="155" spans="1:13" ht="31.5" customHeight="1">
      <c r="A155" s="71"/>
      <c r="B155" s="71"/>
      <c r="C155" s="28" t="s">
        <v>111</v>
      </c>
      <c r="D155" s="13" t="s">
        <v>112</v>
      </c>
      <c r="E155" s="11"/>
      <c r="F155" s="69">
        <v>3522.2</v>
      </c>
      <c r="G155" s="11">
        <v>2641.7</v>
      </c>
      <c r="H155" s="11">
        <v>2641.7</v>
      </c>
      <c r="I155" s="11">
        <f t="shared" si="12"/>
        <v>0</v>
      </c>
      <c r="J155" s="11">
        <f t="shared" si="15"/>
        <v>100</v>
      </c>
      <c r="K155" s="11">
        <f t="shared" si="16"/>
        <v>75.00141956731589</v>
      </c>
      <c r="L155" s="11">
        <f t="shared" si="13"/>
        <v>2641.7</v>
      </c>
      <c r="M155" s="11"/>
    </row>
    <row r="156" spans="1:13" ht="15.75" customHeight="1">
      <c r="A156" s="71"/>
      <c r="B156" s="71"/>
      <c r="C156" s="28" t="s">
        <v>113</v>
      </c>
      <c r="D156" s="13" t="s">
        <v>9</v>
      </c>
      <c r="E156" s="11">
        <v>166130.1</v>
      </c>
      <c r="F156" s="11">
        <v>600000</v>
      </c>
      <c r="G156" s="11">
        <v>429565.1</v>
      </c>
      <c r="H156" s="11">
        <v>429565.1</v>
      </c>
      <c r="I156" s="11">
        <f t="shared" si="12"/>
        <v>0</v>
      </c>
      <c r="J156" s="11">
        <f t="shared" si="15"/>
        <v>100</v>
      </c>
      <c r="K156" s="11">
        <f t="shared" si="16"/>
        <v>71.59418333333333</v>
      </c>
      <c r="L156" s="11">
        <f t="shared" si="13"/>
        <v>263435</v>
      </c>
      <c r="M156" s="11">
        <f t="shared" si="14"/>
        <v>258.5715051035303</v>
      </c>
    </row>
    <row r="157" spans="1:13" ht="31.5" customHeight="1">
      <c r="A157" s="71"/>
      <c r="B157" s="71"/>
      <c r="C157" s="28" t="s">
        <v>93</v>
      </c>
      <c r="D157" s="13" t="s">
        <v>114</v>
      </c>
      <c r="E157" s="11"/>
      <c r="F157" s="11"/>
      <c r="G157" s="11"/>
      <c r="H157" s="11">
        <v>-21243.1</v>
      </c>
      <c r="I157" s="11">
        <f t="shared" si="12"/>
        <v>-21243.1</v>
      </c>
      <c r="J157" s="11"/>
      <c r="K157" s="11"/>
      <c r="L157" s="11">
        <f t="shared" si="13"/>
        <v>-21243.1</v>
      </c>
      <c r="M157" s="11"/>
    </row>
    <row r="158" spans="1:13" ht="15.75" customHeight="1">
      <c r="A158" s="71"/>
      <c r="B158" s="71"/>
      <c r="C158" s="28"/>
      <c r="D158" s="20" t="s">
        <v>85</v>
      </c>
      <c r="E158" s="3">
        <f>SUM(E146:E157)</f>
        <v>339467.1</v>
      </c>
      <c r="F158" s="3">
        <f>SUM(F146:F157)</f>
        <v>1335675.9</v>
      </c>
      <c r="G158" s="3">
        <f>SUM(G146:G157)</f>
        <v>475223.19999999995</v>
      </c>
      <c r="H158" s="3">
        <f>SUM(H146:H157)</f>
        <v>461465.6</v>
      </c>
      <c r="I158" s="3">
        <f t="shared" si="12"/>
        <v>-13757.599999999977</v>
      </c>
      <c r="J158" s="3">
        <f t="shared" si="15"/>
        <v>97.10502349211907</v>
      </c>
      <c r="K158" s="3">
        <f t="shared" si="16"/>
        <v>34.54921961233261</v>
      </c>
      <c r="L158" s="3">
        <f t="shared" si="13"/>
        <v>121998.5</v>
      </c>
      <c r="M158" s="3">
        <f t="shared" si="14"/>
        <v>135.9382396703539</v>
      </c>
    </row>
    <row r="159" spans="1:13" ht="31.5" customHeight="1">
      <c r="A159" s="71"/>
      <c r="B159" s="71"/>
      <c r="C159" s="28" t="s">
        <v>57</v>
      </c>
      <c r="D159" s="13" t="s">
        <v>96</v>
      </c>
      <c r="E159" s="11">
        <v>29726.8</v>
      </c>
      <c r="F159" s="11">
        <v>48752.4</v>
      </c>
      <c r="G159" s="11">
        <v>32499.5</v>
      </c>
      <c r="H159" s="11">
        <v>31777.8</v>
      </c>
      <c r="I159" s="11">
        <f t="shared" si="12"/>
        <v>-721.7000000000007</v>
      </c>
      <c r="J159" s="11">
        <f t="shared" si="15"/>
        <v>97.77935045154541</v>
      </c>
      <c r="K159" s="11">
        <f t="shared" si="16"/>
        <v>65.18202180815713</v>
      </c>
      <c r="L159" s="11">
        <f t="shared" si="13"/>
        <v>2051</v>
      </c>
      <c r="M159" s="11">
        <f t="shared" si="14"/>
        <v>106.89949809599419</v>
      </c>
    </row>
    <row r="160" spans="1:13" ht="15.75" customHeight="1">
      <c r="A160" s="71"/>
      <c r="B160" s="71"/>
      <c r="C160" s="28" t="s">
        <v>4</v>
      </c>
      <c r="D160" s="13" t="s">
        <v>5</v>
      </c>
      <c r="E160" s="11">
        <v>11119.5</v>
      </c>
      <c r="F160" s="11">
        <v>14904.6</v>
      </c>
      <c r="G160" s="11">
        <v>9904.6</v>
      </c>
      <c r="H160" s="11">
        <v>6451.3</v>
      </c>
      <c r="I160" s="11">
        <f t="shared" si="12"/>
        <v>-3453.3</v>
      </c>
      <c r="J160" s="11">
        <f t="shared" si="15"/>
        <v>65.13438200432122</v>
      </c>
      <c r="K160" s="11">
        <f t="shared" si="16"/>
        <v>43.28395260523597</v>
      </c>
      <c r="L160" s="11">
        <f t="shared" si="13"/>
        <v>-4668.2</v>
      </c>
      <c r="M160" s="11">
        <f t="shared" si="14"/>
        <v>58.01789648815144</v>
      </c>
    </row>
    <row r="161" spans="1:13" ht="15.75" customHeight="1">
      <c r="A161" s="71"/>
      <c r="B161" s="71"/>
      <c r="C161" s="34"/>
      <c r="D161" s="20" t="s">
        <v>7</v>
      </c>
      <c r="E161" s="3">
        <f>SUM(E159:E160)</f>
        <v>40846.3</v>
      </c>
      <c r="F161" s="3">
        <f>SUM(F159:F160)</f>
        <v>63657</v>
      </c>
      <c r="G161" s="3">
        <f>SUM(G159:G160)</f>
        <v>42404.1</v>
      </c>
      <c r="H161" s="3">
        <f>SUM(H159:H160)</f>
        <v>38229.1</v>
      </c>
      <c r="I161" s="3">
        <f t="shared" si="12"/>
        <v>-4175</v>
      </c>
      <c r="J161" s="3">
        <f t="shared" si="15"/>
        <v>90.15425395185844</v>
      </c>
      <c r="K161" s="3">
        <f t="shared" si="16"/>
        <v>60.05482507815323</v>
      </c>
      <c r="L161" s="3">
        <f t="shared" si="13"/>
        <v>-2617.2000000000044</v>
      </c>
      <c r="M161" s="3">
        <f t="shared" si="14"/>
        <v>93.59256529967217</v>
      </c>
    </row>
    <row r="162" spans="1:13" s="1" customFormat="1" ht="15.75" customHeight="1">
      <c r="A162" s="72"/>
      <c r="B162" s="72"/>
      <c r="C162" s="31"/>
      <c r="D162" s="20" t="s">
        <v>11</v>
      </c>
      <c r="E162" s="3">
        <f>E158+E161</f>
        <v>380313.39999999997</v>
      </c>
      <c r="F162" s="3">
        <f>F158+F161</f>
        <v>1399332.9</v>
      </c>
      <c r="G162" s="3">
        <f>G158+G161</f>
        <v>517627.29999999993</v>
      </c>
      <c r="H162" s="3">
        <f>H158+H161</f>
        <v>499694.69999999995</v>
      </c>
      <c r="I162" s="3">
        <f t="shared" si="12"/>
        <v>-17932.599999999977</v>
      </c>
      <c r="J162" s="3">
        <f t="shared" si="15"/>
        <v>96.53561549014127</v>
      </c>
      <c r="K162" s="3">
        <f t="shared" si="16"/>
        <v>35.709494145388845</v>
      </c>
      <c r="L162" s="3">
        <f t="shared" si="13"/>
        <v>119381.29999999999</v>
      </c>
      <c r="M162" s="3">
        <f t="shared" si="14"/>
        <v>131.39024288915405</v>
      </c>
    </row>
    <row r="163" spans="1:13" s="1" customFormat="1" ht="63" customHeight="1">
      <c r="A163" s="70" t="s">
        <v>22</v>
      </c>
      <c r="B163" s="70" t="s">
        <v>77</v>
      </c>
      <c r="C163" s="28" t="s">
        <v>142</v>
      </c>
      <c r="D163" s="11" t="s">
        <v>143</v>
      </c>
      <c r="E163" s="11">
        <v>26946.5</v>
      </c>
      <c r="F163" s="11">
        <v>54233.8</v>
      </c>
      <c r="G163" s="11">
        <v>29546.4</v>
      </c>
      <c r="H163" s="11">
        <v>31983.6</v>
      </c>
      <c r="I163" s="11">
        <f t="shared" si="12"/>
        <v>2437.199999999997</v>
      </c>
      <c r="J163" s="11">
        <f t="shared" si="15"/>
        <v>108.2487206563236</v>
      </c>
      <c r="K163" s="11">
        <f t="shared" si="16"/>
        <v>58.973555236771155</v>
      </c>
      <c r="L163" s="11">
        <f t="shared" si="13"/>
        <v>5037.0999999999985</v>
      </c>
      <c r="M163" s="11">
        <f t="shared" si="14"/>
        <v>118.69296569127717</v>
      </c>
    </row>
    <row r="164" spans="1:13" s="1" customFormat="1" ht="31.5" customHeight="1">
      <c r="A164" s="71"/>
      <c r="B164" s="71"/>
      <c r="C164" s="28" t="s">
        <v>91</v>
      </c>
      <c r="D164" s="13" t="s">
        <v>132</v>
      </c>
      <c r="E164" s="11">
        <v>110625.5</v>
      </c>
      <c r="F164" s="11">
        <v>179855.5</v>
      </c>
      <c r="G164" s="11">
        <v>104000</v>
      </c>
      <c r="H164" s="11">
        <v>127498.4</v>
      </c>
      <c r="I164" s="11">
        <f t="shared" si="12"/>
        <v>23498.399999999994</v>
      </c>
      <c r="J164" s="11">
        <f t="shared" si="15"/>
        <v>122.59461538461538</v>
      </c>
      <c r="K164" s="11">
        <f t="shared" si="16"/>
        <v>70.88935284158671</v>
      </c>
      <c r="L164" s="11">
        <f t="shared" si="13"/>
        <v>16872.899999999994</v>
      </c>
      <c r="M164" s="11">
        <f t="shared" si="14"/>
        <v>115.25227004623709</v>
      </c>
    </row>
    <row r="165" spans="1:13" s="1" customFormat="1" ht="15.75" customHeight="1">
      <c r="A165" s="71"/>
      <c r="B165" s="71"/>
      <c r="C165" s="28" t="s">
        <v>4</v>
      </c>
      <c r="D165" s="13" t="s">
        <v>5</v>
      </c>
      <c r="E165" s="11">
        <v>14430.6</v>
      </c>
      <c r="F165" s="11">
        <v>43663.2</v>
      </c>
      <c r="G165" s="11">
        <v>29108.8</v>
      </c>
      <c r="H165" s="11">
        <v>42947.9</v>
      </c>
      <c r="I165" s="11">
        <f t="shared" si="12"/>
        <v>13839.100000000002</v>
      </c>
      <c r="J165" s="11">
        <f t="shared" si="15"/>
        <v>147.54266750948167</v>
      </c>
      <c r="K165" s="11">
        <f t="shared" si="16"/>
        <v>98.36177833965446</v>
      </c>
      <c r="L165" s="11">
        <f t="shared" si="13"/>
        <v>28517.300000000003</v>
      </c>
      <c r="M165" s="11">
        <f t="shared" si="14"/>
        <v>297.61686970742727</v>
      </c>
    </row>
    <row r="166" spans="1:13" s="1" customFormat="1" ht="15.75" customHeight="1" hidden="1">
      <c r="A166" s="71"/>
      <c r="B166" s="71"/>
      <c r="C166" s="28" t="s">
        <v>106</v>
      </c>
      <c r="D166" s="13" t="s">
        <v>6</v>
      </c>
      <c r="E166" s="11"/>
      <c r="F166" s="11"/>
      <c r="G166" s="11"/>
      <c r="H166" s="11"/>
      <c r="I166" s="11">
        <f t="shared" si="12"/>
        <v>0</v>
      </c>
      <c r="J166" s="11"/>
      <c r="K166" s="11"/>
      <c r="L166" s="11">
        <f t="shared" si="13"/>
        <v>0</v>
      </c>
      <c r="M166" s="11"/>
    </row>
    <row r="167" spans="1:13" s="1" customFormat="1" ht="15.75" customHeight="1" hidden="1">
      <c r="A167" s="71"/>
      <c r="B167" s="71"/>
      <c r="C167" s="28" t="s">
        <v>107</v>
      </c>
      <c r="D167" s="13" t="s">
        <v>31</v>
      </c>
      <c r="E167" s="11"/>
      <c r="F167" s="11"/>
      <c r="G167" s="11"/>
      <c r="H167" s="11"/>
      <c r="I167" s="11">
        <f t="shared" si="12"/>
        <v>0</v>
      </c>
      <c r="J167" s="11"/>
      <c r="K167" s="11"/>
      <c r="L167" s="11">
        <f t="shared" si="13"/>
        <v>0</v>
      </c>
      <c r="M167" s="11"/>
    </row>
    <row r="168" spans="1:13" s="1" customFormat="1" ht="31.5" customHeight="1" hidden="1">
      <c r="A168" s="71"/>
      <c r="B168" s="71"/>
      <c r="C168" s="28" t="s">
        <v>109</v>
      </c>
      <c r="D168" s="14" t="s">
        <v>110</v>
      </c>
      <c r="E168" s="11"/>
      <c r="F168" s="11"/>
      <c r="G168" s="11"/>
      <c r="H168" s="11"/>
      <c r="I168" s="11">
        <f t="shared" si="12"/>
        <v>0</v>
      </c>
      <c r="J168" s="11"/>
      <c r="K168" s="11"/>
      <c r="L168" s="11">
        <f t="shared" si="13"/>
        <v>0</v>
      </c>
      <c r="M168" s="11"/>
    </row>
    <row r="169" spans="1:13" s="1" customFormat="1" ht="15.75" customHeight="1">
      <c r="A169" s="71"/>
      <c r="B169" s="71"/>
      <c r="C169" s="28" t="s">
        <v>111</v>
      </c>
      <c r="D169" s="13" t="s">
        <v>112</v>
      </c>
      <c r="E169" s="11">
        <v>36.7</v>
      </c>
      <c r="F169" s="11">
        <v>37.6</v>
      </c>
      <c r="G169" s="11">
        <v>37.6</v>
      </c>
      <c r="H169" s="11">
        <v>37.6</v>
      </c>
      <c r="I169" s="11">
        <f t="shared" si="12"/>
        <v>0</v>
      </c>
      <c r="J169" s="11">
        <f t="shared" si="15"/>
        <v>100</v>
      </c>
      <c r="K169" s="11">
        <f t="shared" si="16"/>
        <v>100</v>
      </c>
      <c r="L169" s="11">
        <f t="shared" si="13"/>
        <v>0.8999999999999986</v>
      </c>
      <c r="M169" s="11">
        <f t="shared" si="14"/>
        <v>102.45231607629428</v>
      </c>
    </row>
    <row r="170" spans="1:13" s="1" customFormat="1" ht="15.75" customHeight="1">
      <c r="A170" s="71"/>
      <c r="B170" s="71"/>
      <c r="C170" s="28" t="s">
        <v>113</v>
      </c>
      <c r="D170" s="13" t="s">
        <v>9</v>
      </c>
      <c r="E170" s="11"/>
      <c r="F170" s="11">
        <v>235515.9</v>
      </c>
      <c r="G170" s="11">
        <v>222455.6</v>
      </c>
      <c r="H170" s="11">
        <v>221938.6</v>
      </c>
      <c r="I170" s="11">
        <f t="shared" si="12"/>
        <v>-517</v>
      </c>
      <c r="J170" s="11">
        <f t="shared" si="15"/>
        <v>99.76759407270485</v>
      </c>
      <c r="K170" s="11">
        <f t="shared" si="16"/>
        <v>94.2350813681794</v>
      </c>
      <c r="L170" s="11">
        <f t="shared" si="13"/>
        <v>221938.6</v>
      </c>
      <c r="M170" s="11"/>
    </row>
    <row r="171" spans="1:13" s="1" customFormat="1" ht="63" customHeight="1" hidden="1">
      <c r="A171" s="71"/>
      <c r="B171" s="71"/>
      <c r="C171" s="28" t="s">
        <v>92</v>
      </c>
      <c r="D171" s="40" t="s">
        <v>115</v>
      </c>
      <c r="E171" s="11"/>
      <c r="F171" s="11"/>
      <c r="G171" s="11"/>
      <c r="H171" s="11"/>
      <c r="I171" s="11">
        <f t="shared" si="12"/>
        <v>0</v>
      </c>
      <c r="J171" s="11"/>
      <c r="K171" s="11"/>
      <c r="L171" s="11">
        <f t="shared" si="13"/>
        <v>0</v>
      </c>
      <c r="M171" s="11"/>
    </row>
    <row r="172" spans="1:13" s="1" customFormat="1" ht="31.5" customHeight="1" hidden="1">
      <c r="A172" s="71"/>
      <c r="B172" s="71"/>
      <c r="C172" s="28" t="s">
        <v>93</v>
      </c>
      <c r="D172" s="13" t="s">
        <v>114</v>
      </c>
      <c r="E172" s="11"/>
      <c r="F172" s="11"/>
      <c r="G172" s="11"/>
      <c r="H172" s="11"/>
      <c r="I172" s="11">
        <f t="shared" si="12"/>
        <v>0</v>
      </c>
      <c r="J172" s="11"/>
      <c r="K172" s="11"/>
      <c r="L172" s="11">
        <f t="shared" si="13"/>
        <v>0</v>
      </c>
      <c r="M172" s="11"/>
    </row>
    <row r="173" spans="1:13" s="1" customFormat="1" ht="15.75" customHeight="1">
      <c r="A173" s="71"/>
      <c r="B173" s="71"/>
      <c r="C173" s="31"/>
      <c r="D173" s="20" t="s">
        <v>85</v>
      </c>
      <c r="E173" s="3">
        <f>SUM(E163:E172)</f>
        <v>152039.30000000002</v>
      </c>
      <c r="F173" s="3">
        <f>SUM(F163:F172)</f>
        <v>513306</v>
      </c>
      <c r="G173" s="3">
        <f>SUM(G163:G172)</f>
        <v>385148.4</v>
      </c>
      <c r="H173" s="3">
        <f>SUM(H163:H172)</f>
        <v>424406.1</v>
      </c>
      <c r="I173" s="3">
        <f t="shared" si="12"/>
        <v>39257.69999999995</v>
      </c>
      <c r="J173" s="3">
        <f t="shared" si="15"/>
        <v>110.19287630430243</v>
      </c>
      <c r="K173" s="3">
        <f t="shared" si="16"/>
        <v>82.68091547731761</v>
      </c>
      <c r="L173" s="3">
        <f t="shared" si="13"/>
        <v>272366.79999999993</v>
      </c>
      <c r="M173" s="3">
        <f t="shared" si="14"/>
        <v>279.1423664802455</v>
      </c>
    </row>
    <row r="174" spans="1:13" ht="15.75" customHeight="1">
      <c r="A174" s="71"/>
      <c r="B174" s="71"/>
      <c r="C174" s="28" t="s">
        <v>99</v>
      </c>
      <c r="D174" s="13" t="s">
        <v>100</v>
      </c>
      <c r="E174" s="11">
        <v>345075.2</v>
      </c>
      <c r="F174" s="65">
        <v>1265720.5</v>
      </c>
      <c r="G174" s="65">
        <v>358617.9</v>
      </c>
      <c r="H174" s="11">
        <v>449386.4</v>
      </c>
      <c r="I174" s="11">
        <f t="shared" si="12"/>
        <v>90768.5</v>
      </c>
      <c r="J174" s="11">
        <f t="shared" si="15"/>
        <v>125.31064400299037</v>
      </c>
      <c r="K174" s="11">
        <f t="shared" si="16"/>
        <v>35.50439453260021</v>
      </c>
      <c r="L174" s="11">
        <f t="shared" si="13"/>
        <v>104311.20000000001</v>
      </c>
      <c r="M174" s="11">
        <f t="shared" si="14"/>
        <v>130.22854148892765</v>
      </c>
    </row>
    <row r="175" spans="1:13" ht="15.75" customHeight="1">
      <c r="A175" s="71"/>
      <c r="B175" s="71"/>
      <c r="C175" s="28" t="s">
        <v>4</v>
      </c>
      <c r="D175" s="13" t="s">
        <v>5</v>
      </c>
      <c r="E175" s="11">
        <v>10816</v>
      </c>
      <c r="F175" s="11">
        <v>15729.3</v>
      </c>
      <c r="G175" s="11">
        <v>11662</v>
      </c>
      <c r="H175" s="11">
        <v>13294.3</v>
      </c>
      <c r="I175" s="11">
        <f t="shared" si="12"/>
        <v>1632.2999999999993</v>
      </c>
      <c r="J175" s="11">
        <f t="shared" si="15"/>
        <v>113.99674155376435</v>
      </c>
      <c r="K175" s="11">
        <f t="shared" si="16"/>
        <v>84.51933652482946</v>
      </c>
      <c r="L175" s="11">
        <f t="shared" si="13"/>
        <v>2478.2999999999993</v>
      </c>
      <c r="M175" s="11">
        <f t="shared" si="14"/>
        <v>122.91327662721893</v>
      </c>
    </row>
    <row r="176" spans="1:13" s="1" customFormat="1" ht="15.75" customHeight="1">
      <c r="A176" s="71"/>
      <c r="B176" s="71"/>
      <c r="C176" s="31"/>
      <c r="D176" s="20" t="s">
        <v>7</v>
      </c>
      <c r="E176" s="3">
        <f>SUM(E174:E175)</f>
        <v>355891.2</v>
      </c>
      <c r="F176" s="3">
        <f>SUM(F174:F175)</f>
        <v>1281449.8</v>
      </c>
      <c r="G176" s="3">
        <f>SUM(G174:G175)</f>
        <v>370279.9</v>
      </c>
      <c r="H176" s="3">
        <f>SUM(H174:H175)</f>
        <v>462680.7</v>
      </c>
      <c r="I176" s="3">
        <f t="shared" si="12"/>
        <v>92400.79999999999</v>
      </c>
      <c r="J176" s="3">
        <f t="shared" si="15"/>
        <v>124.95431158969201</v>
      </c>
      <c r="K176" s="3">
        <f t="shared" si="16"/>
        <v>36.106033962469695</v>
      </c>
      <c r="L176" s="3">
        <f t="shared" si="13"/>
        <v>106789.5</v>
      </c>
      <c r="M176" s="3">
        <f t="shared" si="14"/>
        <v>130.00622100237376</v>
      </c>
    </row>
    <row r="177" spans="1:13" s="1" customFormat="1" ht="15.75" customHeight="1">
      <c r="A177" s="72"/>
      <c r="B177" s="72"/>
      <c r="C177" s="31"/>
      <c r="D177" s="20" t="s">
        <v>11</v>
      </c>
      <c r="E177" s="3">
        <f>E173+E176</f>
        <v>507930.5</v>
      </c>
      <c r="F177" s="3">
        <f>F173+F176</f>
        <v>1794755.8</v>
      </c>
      <c r="G177" s="3">
        <f>G173+G176</f>
        <v>755428.3</v>
      </c>
      <c r="H177" s="3">
        <f>H173+H176</f>
        <v>887086.8</v>
      </c>
      <c r="I177" s="3">
        <f t="shared" si="12"/>
        <v>131658.5</v>
      </c>
      <c r="J177" s="3">
        <f t="shared" si="15"/>
        <v>117.42832509716675</v>
      </c>
      <c r="K177" s="3">
        <f t="shared" si="16"/>
        <v>49.426601658008295</v>
      </c>
      <c r="L177" s="3">
        <f t="shared" si="13"/>
        <v>379156.30000000005</v>
      </c>
      <c r="M177" s="3">
        <f t="shared" si="14"/>
        <v>174.64727949985283</v>
      </c>
    </row>
    <row r="178" spans="1:13" s="1" customFormat="1" ht="15.75" customHeight="1">
      <c r="A178" s="70" t="s">
        <v>23</v>
      </c>
      <c r="B178" s="70" t="s">
        <v>78</v>
      </c>
      <c r="C178" s="28" t="s">
        <v>101</v>
      </c>
      <c r="D178" s="13" t="s">
        <v>41</v>
      </c>
      <c r="E178" s="11">
        <v>65</v>
      </c>
      <c r="F178" s="11">
        <v>535</v>
      </c>
      <c r="G178" s="11">
        <v>45</v>
      </c>
      <c r="H178" s="11">
        <v>215</v>
      </c>
      <c r="I178" s="11">
        <f t="shared" si="12"/>
        <v>170</v>
      </c>
      <c r="J178" s="11">
        <f t="shared" si="15"/>
        <v>477.77777777777777</v>
      </c>
      <c r="K178" s="11">
        <f t="shared" si="16"/>
        <v>40.18691588785047</v>
      </c>
      <c r="L178" s="11">
        <f t="shared" si="13"/>
        <v>150</v>
      </c>
      <c r="M178" s="11">
        <f t="shared" si="14"/>
        <v>330.7692307692308</v>
      </c>
    </row>
    <row r="179" spans="1:13" s="1" customFormat="1" ht="78.75">
      <c r="A179" s="71"/>
      <c r="B179" s="71"/>
      <c r="C179" s="30" t="s">
        <v>105</v>
      </c>
      <c r="D179" s="13" t="s">
        <v>87</v>
      </c>
      <c r="E179" s="11">
        <v>50887.8</v>
      </c>
      <c r="F179" s="11">
        <v>104458.4</v>
      </c>
      <c r="G179" s="11">
        <v>58620</v>
      </c>
      <c r="H179" s="11">
        <v>51552.6</v>
      </c>
      <c r="I179" s="11">
        <f t="shared" si="12"/>
        <v>-7067.4000000000015</v>
      </c>
      <c r="J179" s="11">
        <f t="shared" si="15"/>
        <v>87.9437052200614</v>
      </c>
      <c r="K179" s="11">
        <f t="shared" si="16"/>
        <v>49.35227803604114</v>
      </c>
      <c r="L179" s="11">
        <f t="shared" si="13"/>
        <v>664.7999999999956</v>
      </c>
      <c r="M179" s="11">
        <f t="shared" si="14"/>
        <v>101.30640349946351</v>
      </c>
    </row>
    <row r="180" spans="1:13" s="1" customFormat="1" ht="31.5" customHeight="1">
      <c r="A180" s="71"/>
      <c r="B180" s="71"/>
      <c r="C180" s="28" t="s">
        <v>91</v>
      </c>
      <c r="D180" s="13" t="s">
        <v>132</v>
      </c>
      <c r="E180" s="11">
        <v>15.1</v>
      </c>
      <c r="F180" s="3"/>
      <c r="G180" s="3"/>
      <c r="H180" s="11">
        <v>572.9</v>
      </c>
      <c r="I180" s="11">
        <f t="shared" si="12"/>
        <v>572.9</v>
      </c>
      <c r="J180" s="11"/>
      <c r="K180" s="11"/>
      <c r="L180" s="11">
        <f t="shared" si="13"/>
        <v>557.8</v>
      </c>
      <c r="M180" s="11">
        <f t="shared" si="14"/>
        <v>3794.039735099338</v>
      </c>
    </row>
    <row r="181" spans="1:13" s="1" customFormat="1" ht="15.75" customHeight="1">
      <c r="A181" s="71"/>
      <c r="B181" s="71"/>
      <c r="C181" s="28" t="s">
        <v>4</v>
      </c>
      <c r="D181" s="13" t="s">
        <v>5</v>
      </c>
      <c r="E181" s="11">
        <v>1.6</v>
      </c>
      <c r="F181" s="11"/>
      <c r="G181" s="11"/>
      <c r="H181" s="11">
        <v>70</v>
      </c>
      <c r="I181" s="11">
        <f t="shared" si="12"/>
        <v>70</v>
      </c>
      <c r="J181" s="11"/>
      <c r="K181" s="11"/>
      <c r="L181" s="11">
        <f t="shared" si="13"/>
        <v>68.4</v>
      </c>
      <c r="M181" s="11">
        <f t="shared" si="14"/>
        <v>4375</v>
      </c>
    </row>
    <row r="182" spans="1:13" s="1" customFormat="1" ht="16.5" customHeight="1">
      <c r="A182" s="71"/>
      <c r="B182" s="71"/>
      <c r="C182" s="28" t="s">
        <v>106</v>
      </c>
      <c r="D182" s="13" t="s">
        <v>6</v>
      </c>
      <c r="E182" s="11">
        <v>35.4</v>
      </c>
      <c r="F182" s="3"/>
      <c r="G182" s="3"/>
      <c r="H182" s="11"/>
      <c r="I182" s="11">
        <f t="shared" si="12"/>
        <v>0</v>
      </c>
      <c r="J182" s="11"/>
      <c r="K182" s="11"/>
      <c r="L182" s="11">
        <f t="shared" si="13"/>
        <v>-35.4</v>
      </c>
      <c r="M182" s="11">
        <f t="shared" si="14"/>
        <v>0</v>
      </c>
    </row>
    <row r="183" spans="1:13" s="1" customFormat="1" ht="15.75" customHeight="1">
      <c r="A183" s="71"/>
      <c r="B183" s="71"/>
      <c r="C183" s="28" t="s">
        <v>107</v>
      </c>
      <c r="D183" s="13" t="s">
        <v>31</v>
      </c>
      <c r="E183" s="11">
        <v>23322.4</v>
      </c>
      <c r="F183" s="11">
        <v>40799.5</v>
      </c>
      <c r="G183" s="11">
        <v>15210</v>
      </c>
      <c r="H183" s="11">
        <v>12956.3</v>
      </c>
      <c r="I183" s="11">
        <f t="shared" si="12"/>
        <v>-2253.7000000000007</v>
      </c>
      <c r="J183" s="11">
        <f t="shared" si="15"/>
        <v>85.1827744904668</v>
      </c>
      <c r="K183" s="11">
        <f t="shared" si="16"/>
        <v>31.756026421892425</v>
      </c>
      <c r="L183" s="11">
        <f t="shared" si="13"/>
        <v>-10366.100000000002</v>
      </c>
      <c r="M183" s="11">
        <f t="shared" si="14"/>
        <v>55.553030562892324</v>
      </c>
    </row>
    <row r="184" spans="1:13" s="1" customFormat="1" ht="78.75" customHeight="1" hidden="1">
      <c r="A184" s="71"/>
      <c r="B184" s="71"/>
      <c r="C184" s="28" t="s">
        <v>92</v>
      </c>
      <c r="D184" s="40" t="s">
        <v>115</v>
      </c>
      <c r="E184" s="11"/>
      <c r="F184" s="11"/>
      <c r="G184" s="11"/>
      <c r="H184" s="11"/>
      <c r="I184" s="11">
        <f aca="true" t="shared" si="17" ref="I184:I241">H184-G184</f>
        <v>0</v>
      </c>
      <c r="J184" s="11" t="e">
        <f t="shared" si="15"/>
        <v>#DIV/0!</v>
      </c>
      <c r="K184" s="11"/>
      <c r="L184" s="11">
        <f aca="true" t="shared" si="18" ref="L184:L241">H184-E184</f>
        <v>0</v>
      </c>
      <c r="M184" s="11"/>
    </row>
    <row r="185" spans="1:13" s="1" customFormat="1" ht="31.5" customHeight="1">
      <c r="A185" s="71"/>
      <c r="B185" s="71"/>
      <c r="C185" s="28" t="s">
        <v>93</v>
      </c>
      <c r="D185" s="13" t="s">
        <v>114</v>
      </c>
      <c r="E185" s="11">
        <v>-0.2</v>
      </c>
      <c r="F185" s="11"/>
      <c r="G185" s="11"/>
      <c r="H185" s="11">
        <v>-265</v>
      </c>
      <c r="I185" s="11">
        <f t="shared" si="17"/>
        <v>-265</v>
      </c>
      <c r="J185" s="11"/>
      <c r="K185" s="11"/>
      <c r="L185" s="11">
        <f t="shared" si="18"/>
        <v>-264.8</v>
      </c>
      <c r="M185" s="11">
        <f aca="true" t="shared" si="19" ref="M185:M241">H185/E185*100</f>
        <v>132500</v>
      </c>
    </row>
    <row r="186" spans="1:13" s="1" customFormat="1" ht="15.75" customHeight="1">
      <c r="A186" s="71"/>
      <c r="B186" s="71"/>
      <c r="C186" s="31"/>
      <c r="D186" s="20" t="s">
        <v>85</v>
      </c>
      <c r="E186" s="3">
        <f>SUM(E178:E185)</f>
        <v>74327.1</v>
      </c>
      <c r="F186" s="3">
        <f>SUM(F178:F185)</f>
        <v>145792.9</v>
      </c>
      <c r="G186" s="3">
        <f>SUM(G178:G185)</f>
        <v>73875</v>
      </c>
      <c r="H186" s="3">
        <f>SUM(H178:H185)</f>
        <v>65101.8</v>
      </c>
      <c r="I186" s="3">
        <f t="shared" si="17"/>
        <v>-8773.199999999997</v>
      </c>
      <c r="J186" s="3">
        <f>H186/G186*100</f>
        <v>88.12426395939087</v>
      </c>
      <c r="K186" s="3">
        <f>H186/F186*100</f>
        <v>44.65361481937735</v>
      </c>
      <c r="L186" s="3">
        <f t="shared" si="18"/>
        <v>-9225.300000000003</v>
      </c>
      <c r="M186" s="3">
        <f t="shared" si="19"/>
        <v>87.58824170457343</v>
      </c>
    </row>
    <row r="187" spans="1:13" ht="15.75" customHeight="1">
      <c r="A187" s="71"/>
      <c r="B187" s="71"/>
      <c r="C187" s="28" t="s">
        <v>24</v>
      </c>
      <c r="D187" s="13" t="s">
        <v>25</v>
      </c>
      <c r="E187" s="11">
        <v>4642828.5</v>
      </c>
      <c r="F187" s="11">
        <v>7926134.6</v>
      </c>
      <c r="G187" s="11">
        <v>4822844.1</v>
      </c>
      <c r="H187" s="11">
        <v>5036693.2</v>
      </c>
      <c r="I187" s="11">
        <f t="shared" si="17"/>
        <v>213849.10000000056</v>
      </c>
      <c r="J187" s="11">
        <f>H187/G187*100</f>
        <v>104.43408693223155</v>
      </c>
      <c r="K187" s="11">
        <f>H187/F187*100</f>
        <v>63.545390712895546</v>
      </c>
      <c r="L187" s="11">
        <f t="shared" si="18"/>
        <v>393864.7000000002</v>
      </c>
      <c r="M187" s="11">
        <f t="shared" si="19"/>
        <v>108.48329202769389</v>
      </c>
    </row>
    <row r="188" spans="1:13" ht="18" customHeight="1">
      <c r="A188" s="71"/>
      <c r="B188" s="71"/>
      <c r="C188" s="28" t="s">
        <v>48</v>
      </c>
      <c r="D188" s="13" t="s">
        <v>86</v>
      </c>
      <c r="E188" s="11">
        <v>378948.2</v>
      </c>
      <c r="F188" s="11">
        <v>534438.7</v>
      </c>
      <c r="G188" s="11">
        <v>392914.4</v>
      </c>
      <c r="H188" s="11">
        <v>354999.6</v>
      </c>
      <c r="I188" s="11">
        <f t="shared" si="17"/>
        <v>-37914.80000000005</v>
      </c>
      <c r="J188" s="11">
        <f>H188/G188*100</f>
        <v>90.35036639023663</v>
      </c>
      <c r="K188" s="11">
        <f>H188/F188*100</f>
        <v>66.42475554259076</v>
      </c>
      <c r="L188" s="11">
        <f t="shared" si="18"/>
        <v>-23948.600000000035</v>
      </c>
      <c r="M188" s="11">
        <f t="shared" si="19"/>
        <v>93.68024442390806</v>
      </c>
    </row>
    <row r="189" spans="1:13" ht="15.75" customHeight="1">
      <c r="A189" s="71"/>
      <c r="B189" s="71"/>
      <c r="C189" s="28" t="s">
        <v>49</v>
      </c>
      <c r="D189" s="13" t="s">
        <v>27</v>
      </c>
      <c r="E189" s="11">
        <v>830</v>
      </c>
      <c r="F189" s="11">
        <v>1948.6</v>
      </c>
      <c r="G189" s="11">
        <v>1529</v>
      </c>
      <c r="H189" s="11">
        <v>1096.2</v>
      </c>
      <c r="I189" s="11">
        <f t="shared" si="17"/>
        <v>-432.79999999999995</v>
      </c>
      <c r="J189" s="11">
        <f>H189/G189*100</f>
        <v>71.69391759319818</v>
      </c>
      <c r="K189" s="11">
        <f>H189/F189*100</f>
        <v>56.25577337575696</v>
      </c>
      <c r="L189" s="11">
        <f t="shared" si="18"/>
        <v>266.20000000000005</v>
      </c>
      <c r="M189" s="11">
        <f t="shared" si="19"/>
        <v>132.0722891566265</v>
      </c>
    </row>
    <row r="190" spans="1:13" ht="31.5" customHeight="1">
      <c r="A190" s="71"/>
      <c r="B190" s="71"/>
      <c r="C190" s="28" t="s">
        <v>97</v>
      </c>
      <c r="D190" s="13" t="s">
        <v>98</v>
      </c>
      <c r="E190" s="11">
        <v>20749.7</v>
      </c>
      <c r="F190" s="11">
        <v>45818.9</v>
      </c>
      <c r="G190" s="11">
        <v>27717.7</v>
      </c>
      <c r="H190" s="11">
        <v>27639.3</v>
      </c>
      <c r="I190" s="11">
        <f t="shared" si="17"/>
        <v>-78.40000000000146</v>
      </c>
      <c r="J190" s="11">
        <f>H190/G190*100</f>
        <v>99.71714824823127</v>
      </c>
      <c r="K190" s="11">
        <f>H190/F190*100</f>
        <v>60.3229235097307</v>
      </c>
      <c r="L190" s="11">
        <f t="shared" si="18"/>
        <v>6889.5999999999985</v>
      </c>
      <c r="M190" s="11">
        <f t="shared" si="19"/>
        <v>133.2033716150113</v>
      </c>
    </row>
    <row r="191" spans="1:13" ht="15.75" customHeight="1">
      <c r="A191" s="71"/>
      <c r="B191" s="71"/>
      <c r="C191" s="28" t="s">
        <v>4</v>
      </c>
      <c r="D191" s="13" t="s">
        <v>5</v>
      </c>
      <c r="E191" s="11">
        <v>22012.3</v>
      </c>
      <c r="F191" s="11">
        <v>25866.2</v>
      </c>
      <c r="G191" s="11">
        <v>16822</v>
      </c>
      <c r="H191" s="11">
        <v>22458.9</v>
      </c>
      <c r="I191" s="11">
        <f t="shared" si="17"/>
        <v>5636.9000000000015</v>
      </c>
      <c r="J191" s="11">
        <f>H191/G191*100</f>
        <v>133.50909523243374</v>
      </c>
      <c r="K191" s="11">
        <f>H191/F191*100</f>
        <v>86.82721080019485</v>
      </c>
      <c r="L191" s="11">
        <f t="shared" si="18"/>
        <v>446.6000000000022</v>
      </c>
      <c r="M191" s="11">
        <f t="shared" si="19"/>
        <v>102.02886567964275</v>
      </c>
    </row>
    <row r="192" spans="1:13" s="1" customFormat="1" ht="15.75" customHeight="1">
      <c r="A192" s="71"/>
      <c r="B192" s="71"/>
      <c r="C192" s="34"/>
      <c r="D192" s="20" t="s">
        <v>7</v>
      </c>
      <c r="E192" s="3">
        <f>SUM(E187:E191)</f>
        <v>5065368.7</v>
      </c>
      <c r="F192" s="3">
        <f>SUM(F187:F191)</f>
        <v>8534206.999999998</v>
      </c>
      <c r="G192" s="3">
        <f>SUM(G187:G191)</f>
        <v>5261827.2</v>
      </c>
      <c r="H192" s="3">
        <f>SUM(H187:H191)</f>
        <v>5442887.2</v>
      </c>
      <c r="I192" s="3">
        <f t="shared" si="17"/>
        <v>181060</v>
      </c>
      <c r="J192" s="3">
        <f>H192/G192*100</f>
        <v>103.44100999743968</v>
      </c>
      <c r="K192" s="3">
        <f>H192/F192*100</f>
        <v>63.77730467517371</v>
      </c>
      <c r="L192" s="3">
        <f t="shared" si="18"/>
        <v>377518.5</v>
      </c>
      <c r="M192" s="3">
        <f t="shared" si="19"/>
        <v>107.45293230086095</v>
      </c>
    </row>
    <row r="193" spans="1:13" s="1" customFormat="1" ht="15.75" customHeight="1">
      <c r="A193" s="72"/>
      <c r="B193" s="72"/>
      <c r="C193" s="31"/>
      <c r="D193" s="20" t="s">
        <v>11</v>
      </c>
      <c r="E193" s="3">
        <f>E186+E192</f>
        <v>5139695.8</v>
      </c>
      <c r="F193" s="3">
        <f>F186+F192</f>
        <v>8679999.899999999</v>
      </c>
      <c r="G193" s="3">
        <f>G186+G192</f>
        <v>5335702.2</v>
      </c>
      <c r="H193" s="3">
        <f>H186+H192</f>
        <v>5507989</v>
      </c>
      <c r="I193" s="3">
        <f t="shared" si="17"/>
        <v>172286.7999999998</v>
      </c>
      <c r="J193" s="3">
        <f>H193/G193*100</f>
        <v>103.22894332446064</v>
      </c>
      <c r="K193" s="3">
        <f>H193/F193*100</f>
        <v>63.4560952011071</v>
      </c>
      <c r="L193" s="3">
        <f t="shared" si="18"/>
        <v>368293.2000000002</v>
      </c>
      <c r="M193" s="3">
        <f t="shared" si="19"/>
        <v>107.16566143856218</v>
      </c>
    </row>
    <row r="194" spans="1:13" s="1" customFormat="1" ht="47.25" customHeight="1">
      <c r="A194" s="96">
        <v>955</v>
      </c>
      <c r="B194" s="70" t="s">
        <v>79</v>
      </c>
      <c r="C194" s="28" t="s">
        <v>131</v>
      </c>
      <c r="D194" s="11" t="s">
        <v>130</v>
      </c>
      <c r="E194" s="11"/>
      <c r="F194" s="48">
        <v>7500</v>
      </c>
      <c r="G194" s="48">
        <v>7500</v>
      </c>
      <c r="H194" s="11">
        <v>11282.5</v>
      </c>
      <c r="I194" s="11">
        <f t="shared" si="17"/>
        <v>3782.5</v>
      </c>
      <c r="J194" s="11">
        <f>H194/G194*100</f>
        <v>150.43333333333334</v>
      </c>
      <c r="K194" s="11">
        <f>H194/F194*100</f>
        <v>150.43333333333334</v>
      </c>
      <c r="L194" s="11">
        <f t="shared" si="18"/>
        <v>11282.5</v>
      </c>
      <c r="M194" s="11"/>
    </row>
    <row r="195" spans="1:13" s="1" customFormat="1" ht="31.5" customHeight="1">
      <c r="A195" s="97"/>
      <c r="B195" s="71"/>
      <c r="C195" s="28" t="s">
        <v>91</v>
      </c>
      <c r="D195" s="13" t="s">
        <v>132</v>
      </c>
      <c r="E195" s="11">
        <v>807.7</v>
      </c>
      <c r="F195" s="3"/>
      <c r="G195" s="3"/>
      <c r="H195" s="11">
        <v>310.5</v>
      </c>
      <c r="I195" s="11">
        <f t="shared" si="17"/>
        <v>310.5</v>
      </c>
      <c r="J195" s="11"/>
      <c r="K195" s="11"/>
      <c r="L195" s="11">
        <f t="shared" si="18"/>
        <v>-497.20000000000005</v>
      </c>
      <c r="M195" s="11">
        <f t="shared" si="19"/>
        <v>38.44249102389501</v>
      </c>
    </row>
    <row r="196" spans="1:13" s="1" customFormat="1" ht="15.75" customHeight="1">
      <c r="A196" s="97"/>
      <c r="B196" s="71"/>
      <c r="C196" s="28" t="s">
        <v>4</v>
      </c>
      <c r="D196" s="13" t="s">
        <v>5</v>
      </c>
      <c r="E196" s="11">
        <v>33</v>
      </c>
      <c r="F196" s="11"/>
      <c r="G196" s="11"/>
      <c r="H196" s="11">
        <v>127.9</v>
      </c>
      <c r="I196" s="11">
        <f t="shared" si="17"/>
        <v>127.9</v>
      </c>
      <c r="J196" s="11"/>
      <c r="K196" s="11"/>
      <c r="L196" s="11">
        <f t="shared" si="18"/>
        <v>94.9</v>
      </c>
      <c r="M196" s="11">
        <f t="shared" si="19"/>
        <v>387.5757575757576</v>
      </c>
    </row>
    <row r="197" spans="1:13" s="1" customFormat="1" ht="15.75" customHeight="1" hidden="1">
      <c r="A197" s="97"/>
      <c r="B197" s="71"/>
      <c r="C197" s="28" t="s">
        <v>106</v>
      </c>
      <c r="D197" s="13" t="s">
        <v>6</v>
      </c>
      <c r="E197" s="11"/>
      <c r="F197" s="66"/>
      <c r="G197" s="66"/>
      <c r="H197" s="11"/>
      <c r="I197" s="11">
        <f t="shared" si="17"/>
        <v>0</v>
      </c>
      <c r="J197" s="11"/>
      <c r="K197" s="11"/>
      <c r="L197" s="11">
        <f t="shared" si="18"/>
        <v>0</v>
      </c>
      <c r="M197" s="11"/>
    </row>
    <row r="198" spans="1:13" s="1" customFormat="1" ht="15.75" customHeight="1" hidden="1">
      <c r="A198" s="97"/>
      <c r="B198" s="71"/>
      <c r="C198" s="28" t="s">
        <v>107</v>
      </c>
      <c r="D198" s="13" t="s">
        <v>31</v>
      </c>
      <c r="E198" s="11"/>
      <c r="F198" s="11"/>
      <c r="G198" s="11"/>
      <c r="H198" s="11"/>
      <c r="I198" s="11">
        <f t="shared" si="17"/>
        <v>0</v>
      </c>
      <c r="J198" s="11"/>
      <c r="K198" s="11"/>
      <c r="L198" s="11">
        <f t="shared" si="18"/>
        <v>0</v>
      </c>
      <c r="M198" s="11"/>
    </row>
    <row r="199" spans="1:13" ht="15.75" customHeight="1">
      <c r="A199" s="97"/>
      <c r="B199" s="71"/>
      <c r="C199" s="28" t="s">
        <v>111</v>
      </c>
      <c r="D199" s="13" t="s">
        <v>112</v>
      </c>
      <c r="E199" s="11">
        <v>101003.4</v>
      </c>
      <c r="F199" s="11">
        <v>156668.3</v>
      </c>
      <c r="G199" s="11">
        <v>133145</v>
      </c>
      <c r="H199" s="47">
        <v>133145</v>
      </c>
      <c r="I199" s="47">
        <f t="shared" si="17"/>
        <v>0</v>
      </c>
      <c r="J199" s="47">
        <f>H199/G199*100</f>
        <v>100</v>
      </c>
      <c r="K199" s="47">
        <f>H199/F199*100</f>
        <v>84.98528419597329</v>
      </c>
      <c r="L199" s="47">
        <f t="shared" si="18"/>
        <v>32141.600000000006</v>
      </c>
      <c r="M199" s="47">
        <f t="shared" si="19"/>
        <v>131.82229509105633</v>
      </c>
    </row>
    <row r="200" spans="1:13" ht="31.5" customHeight="1" hidden="1">
      <c r="A200" s="97"/>
      <c r="B200" s="71"/>
      <c r="C200" s="28" t="s">
        <v>93</v>
      </c>
      <c r="D200" s="13" t="s">
        <v>114</v>
      </c>
      <c r="E200" s="47"/>
      <c r="F200" s="47"/>
      <c r="G200" s="47"/>
      <c r="H200" s="47"/>
      <c r="I200" s="47">
        <f t="shared" si="17"/>
        <v>0</v>
      </c>
      <c r="J200" s="47"/>
      <c r="K200" s="47"/>
      <c r="L200" s="47">
        <f t="shared" si="18"/>
        <v>0</v>
      </c>
      <c r="M200" s="47"/>
    </row>
    <row r="201" spans="1:13" s="1" customFormat="1" ht="15.75" customHeight="1">
      <c r="A201" s="98"/>
      <c r="B201" s="72"/>
      <c r="C201" s="29"/>
      <c r="D201" s="20" t="s">
        <v>11</v>
      </c>
      <c r="E201" s="46">
        <f>SUM(E194:E199)</f>
        <v>101844.09999999999</v>
      </c>
      <c r="F201" s="46">
        <f>SUM(F194:F199)</f>
        <v>164168.3</v>
      </c>
      <c r="G201" s="46">
        <f>SUM(G194:G199)</f>
        <v>140645</v>
      </c>
      <c r="H201" s="46">
        <f>SUM(H194:H199)</f>
        <v>144865.9</v>
      </c>
      <c r="I201" s="46">
        <f t="shared" si="17"/>
        <v>4220.899999999994</v>
      </c>
      <c r="J201" s="46">
        <f>H201/G201*100</f>
        <v>103.001102065484</v>
      </c>
      <c r="K201" s="46">
        <f>H201/F201*100</f>
        <v>88.24230987346522</v>
      </c>
      <c r="L201" s="46">
        <f t="shared" si="18"/>
        <v>43021.8</v>
      </c>
      <c r="M201" s="46">
        <f t="shared" si="19"/>
        <v>142.24280051569016</v>
      </c>
    </row>
    <row r="202" spans="1:13" s="1" customFormat="1" ht="31.5" customHeight="1">
      <c r="A202" s="70" t="s">
        <v>26</v>
      </c>
      <c r="B202" s="70" t="s">
        <v>80</v>
      </c>
      <c r="C202" s="28" t="s">
        <v>91</v>
      </c>
      <c r="D202" s="13" t="s">
        <v>132</v>
      </c>
      <c r="E202" s="47">
        <v>359.8</v>
      </c>
      <c r="F202" s="47">
        <v>410.4</v>
      </c>
      <c r="G202" s="47">
        <v>228</v>
      </c>
      <c r="H202" s="47">
        <v>250.2</v>
      </c>
      <c r="I202" s="47">
        <f t="shared" si="17"/>
        <v>22.19999999999999</v>
      </c>
      <c r="J202" s="47">
        <f>H202/G202*100</f>
        <v>109.73684210526315</v>
      </c>
      <c r="K202" s="47">
        <f>H202/F202*100</f>
        <v>60.96491228070175</v>
      </c>
      <c r="L202" s="47">
        <f t="shared" si="18"/>
        <v>-109.60000000000002</v>
      </c>
      <c r="M202" s="47">
        <f t="shared" si="19"/>
        <v>69.53863257365202</v>
      </c>
    </row>
    <row r="203" spans="1:13" s="1" customFormat="1" ht="78.75" customHeight="1">
      <c r="A203" s="71"/>
      <c r="B203" s="71"/>
      <c r="C203" s="30" t="s">
        <v>138</v>
      </c>
      <c r="D203" s="11" t="s">
        <v>139</v>
      </c>
      <c r="E203" s="47">
        <v>2.6</v>
      </c>
      <c r="F203" s="47"/>
      <c r="G203" s="47"/>
      <c r="H203" s="48">
        <v>2.1</v>
      </c>
      <c r="I203" s="48">
        <f t="shared" si="17"/>
        <v>2.1</v>
      </c>
      <c r="J203" s="48"/>
      <c r="K203" s="48"/>
      <c r="L203" s="48">
        <f t="shared" si="18"/>
        <v>-0.5</v>
      </c>
      <c r="M203" s="48">
        <f t="shared" si="19"/>
        <v>80.76923076923077</v>
      </c>
    </row>
    <row r="204" spans="1:13" ht="15.75" customHeight="1">
      <c r="A204" s="71"/>
      <c r="B204" s="71"/>
      <c r="C204" s="28" t="s">
        <v>4</v>
      </c>
      <c r="D204" s="13" t="s">
        <v>5</v>
      </c>
      <c r="E204" s="11">
        <v>1.9</v>
      </c>
      <c r="F204" s="11"/>
      <c r="G204" s="11"/>
      <c r="H204" s="11">
        <v>-30.8</v>
      </c>
      <c r="I204" s="11">
        <f t="shared" si="17"/>
        <v>-30.8</v>
      </c>
      <c r="J204" s="11"/>
      <c r="K204" s="11"/>
      <c r="L204" s="11">
        <f t="shared" si="18"/>
        <v>-32.7</v>
      </c>
      <c r="M204" s="11">
        <f t="shared" si="19"/>
        <v>-1621.0526315789475</v>
      </c>
    </row>
    <row r="205" spans="1:13" ht="15.75" customHeight="1" hidden="1">
      <c r="A205" s="71"/>
      <c r="B205" s="71"/>
      <c r="C205" s="28" t="s">
        <v>106</v>
      </c>
      <c r="D205" s="13" t="s">
        <v>6</v>
      </c>
      <c r="E205" s="11"/>
      <c r="F205" s="11"/>
      <c r="G205" s="11"/>
      <c r="H205" s="11"/>
      <c r="I205" s="11">
        <f t="shared" si="17"/>
        <v>0</v>
      </c>
      <c r="J205" s="11"/>
      <c r="K205" s="11"/>
      <c r="L205" s="11">
        <f t="shared" si="18"/>
        <v>0</v>
      </c>
      <c r="M205" s="11"/>
    </row>
    <row r="206" spans="1:13" ht="15.75" customHeight="1" hidden="1">
      <c r="A206" s="71"/>
      <c r="B206" s="71"/>
      <c r="C206" s="28" t="s">
        <v>107</v>
      </c>
      <c r="D206" s="13" t="s">
        <v>31</v>
      </c>
      <c r="E206" s="11"/>
      <c r="F206" s="11"/>
      <c r="G206" s="11"/>
      <c r="H206" s="11"/>
      <c r="I206" s="11">
        <f t="shared" si="17"/>
        <v>0</v>
      </c>
      <c r="J206" s="11"/>
      <c r="K206" s="11"/>
      <c r="L206" s="11">
        <f t="shared" si="18"/>
        <v>0</v>
      </c>
      <c r="M206" s="11"/>
    </row>
    <row r="207" spans="1:13" ht="31.5" customHeight="1">
      <c r="A207" s="71"/>
      <c r="B207" s="71"/>
      <c r="C207" s="28" t="s">
        <v>109</v>
      </c>
      <c r="D207" s="14" t="s">
        <v>110</v>
      </c>
      <c r="E207" s="11"/>
      <c r="F207" s="11">
        <v>831.5</v>
      </c>
      <c r="G207" s="11">
        <v>831.5</v>
      </c>
      <c r="H207" s="11">
        <v>831.5</v>
      </c>
      <c r="I207" s="11">
        <f t="shared" si="17"/>
        <v>0</v>
      </c>
      <c r="J207" s="11">
        <f>H207/G207*100</f>
        <v>100</v>
      </c>
      <c r="K207" s="11">
        <f>H207/F207*100</f>
        <v>100</v>
      </c>
      <c r="L207" s="11">
        <f t="shared" si="18"/>
        <v>831.5</v>
      </c>
      <c r="M207" s="11"/>
    </row>
    <row r="208" spans="1:13" ht="15.75" customHeight="1">
      <c r="A208" s="71"/>
      <c r="B208" s="71"/>
      <c r="C208" s="28" t="s">
        <v>111</v>
      </c>
      <c r="D208" s="13" t="s">
        <v>112</v>
      </c>
      <c r="E208" s="11">
        <v>15</v>
      </c>
      <c r="F208" s="11">
        <f>6463.4+39.1</f>
        <v>6502.5</v>
      </c>
      <c r="G208" s="11">
        <v>6502.5</v>
      </c>
      <c r="H208" s="11">
        <v>6502.5</v>
      </c>
      <c r="I208" s="11">
        <f t="shared" si="17"/>
        <v>0</v>
      </c>
      <c r="J208" s="11">
        <f>H208/G208*100</f>
        <v>100</v>
      </c>
      <c r="K208" s="11">
        <f>H208/F208*100</f>
        <v>100</v>
      </c>
      <c r="L208" s="11">
        <f t="shared" si="18"/>
        <v>6487.5</v>
      </c>
      <c r="M208" s="11">
        <f t="shared" si="19"/>
        <v>43350</v>
      </c>
    </row>
    <row r="209" spans="1:13" ht="15.75" customHeight="1" hidden="1">
      <c r="A209" s="71"/>
      <c r="B209" s="71"/>
      <c r="C209" s="28" t="s">
        <v>113</v>
      </c>
      <c r="D209" s="13" t="s">
        <v>9</v>
      </c>
      <c r="E209" s="11"/>
      <c r="F209" s="11"/>
      <c r="G209" s="11"/>
      <c r="H209" s="11"/>
      <c r="I209" s="11">
        <f t="shared" si="17"/>
        <v>0</v>
      </c>
      <c r="J209" s="11"/>
      <c r="K209" s="11"/>
      <c r="L209" s="11">
        <f t="shared" si="18"/>
        <v>0</v>
      </c>
      <c r="M209" s="11"/>
    </row>
    <row r="210" spans="1:13" ht="31.5" customHeight="1">
      <c r="A210" s="71"/>
      <c r="B210" s="71"/>
      <c r="C210" s="28" t="s">
        <v>93</v>
      </c>
      <c r="D210" s="13" t="s">
        <v>114</v>
      </c>
      <c r="E210" s="11">
        <v>-216.7</v>
      </c>
      <c r="F210" s="11"/>
      <c r="G210" s="11"/>
      <c r="H210" s="11"/>
      <c r="I210" s="11">
        <f t="shared" si="17"/>
        <v>0</v>
      </c>
      <c r="J210" s="11"/>
      <c r="K210" s="11"/>
      <c r="L210" s="11">
        <f t="shared" si="18"/>
        <v>216.7</v>
      </c>
      <c r="M210" s="11">
        <f t="shared" si="19"/>
        <v>0</v>
      </c>
    </row>
    <row r="211" spans="1:13" s="1" customFormat="1" ht="15.75" customHeight="1">
      <c r="A211" s="71"/>
      <c r="B211" s="71"/>
      <c r="C211" s="31"/>
      <c r="D211" s="20" t="s">
        <v>85</v>
      </c>
      <c r="E211" s="46">
        <f>SUM(E202:E210)</f>
        <v>162.60000000000002</v>
      </c>
      <c r="F211" s="46">
        <f>SUM(F202:F210)</f>
        <v>7744.4</v>
      </c>
      <c r="G211" s="46">
        <f>SUM(G202:G210)</f>
        <v>7562</v>
      </c>
      <c r="H211" s="46">
        <f>SUM(H202:H210)</f>
        <v>7555.5</v>
      </c>
      <c r="I211" s="46">
        <f t="shared" si="17"/>
        <v>-6.5</v>
      </c>
      <c r="J211" s="46">
        <f>H211/G211*100</f>
        <v>99.91404390372918</v>
      </c>
      <c r="K211" s="46">
        <f>H211/F211*100</f>
        <v>97.56081813955892</v>
      </c>
      <c r="L211" s="46">
        <f t="shared" si="18"/>
        <v>7392.9</v>
      </c>
      <c r="M211" s="46">
        <f t="shared" si="19"/>
        <v>4646.678966789667</v>
      </c>
    </row>
    <row r="212" spans="1:13" ht="15.75" customHeight="1">
      <c r="A212" s="71"/>
      <c r="B212" s="71"/>
      <c r="C212" s="28" t="s">
        <v>101</v>
      </c>
      <c r="D212" s="13" t="s">
        <v>41</v>
      </c>
      <c r="E212" s="11">
        <v>131301.7</v>
      </c>
      <c r="F212" s="11">
        <v>195596.9</v>
      </c>
      <c r="G212" s="11">
        <v>125757.8</v>
      </c>
      <c r="H212" s="11">
        <v>125922.7</v>
      </c>
      <c r="I212" s="11">
        <f t="shared" si="17"/>
        <v>164.89999999999418</v>
      </c>
      <c r="J212" s="11">
        <f>H212/G212*100</f>
        <v>100.13112506739144</v>
      </c>
      <c r="K212" s="11">
        <f>H212/F212*100</f>
        <v>64.37867880319168</v>
      </c>
      <c r="L212" s="11">
        <f t="shared" si="18"/>
        <v>-5379.000000000015</v>
      </c>
      <c r="M212" s="11">
        <f t="shared" si="19"/>
        <v>95.90332798432921</v>
      </c>
    </row>
    <row r="213" spans="1:13" ht="15.75" customHeight="1">
      <c r="A213" s="71"/>
      <c r="B213" s="71"/>
      <c r="C213" s="28" t="s">
        <v>4</v>
      </c>
      <c r="D213" s="13" t="s">
        <v>5</v>
      </c>
      <c r="E213" s="11">
        <v>38107.7</v>
      </c>
      <c r="F213" s="11">
        <v>40532</v>
      </c>
      <c r="G213" s="11">
        <v>27009.1</v>
      </c>
      <c r="H213" s="11">
        <v>37181.6</v>
      </c>
      <c r="I213" s="11">
        <f t="shared" si="17"/>
        <v>10172.5</v>
      </c>
      <c r="J213" s="11">
        <f>H213/G213*100</f>
        <v>137.66323202180007</v>
      </c>
      <c r="K213" s="11">
        <f>H213/F213*100</f>
        <v>91.73393861640186</v>
      </c>
      <c r="L213" s="11">
        <f t="shared" si="18"/>
        <v>-926.0999999999985</v>
      </c>
      <c r="M213" s="11">
        <f t="shared" si="19"/>
        <v>97.56978248490464</v>
      </c>
    </row>
    <row r="214" spans="1:13" s="1" customFormat="1" ht="15.75" customHeight="1">
      <c r="A214" s="71"/>
      <c r="B214" s="71"/>
      <c r="C214" s="31"/>
      <c r="D214" s="20" t="s">
        <v>7</v>
      </c>
      <c r="E214" s="46">
        <f>SUM(E212:E213)</f>
        <v>169409.40000000002</v>
      </c>
      <c r="F214" s="46">
        <f>SUM(F212:F213)</f>
        <v>236128.9</v>
      </c>
      <c r="G214" s="46">
        <f>SUM(G212:G213)</f>
        <v>152766.9</v>
      </c>
      <c r="H214" s="46">
        <f>SUM(H212:H213)</f>
        <v>163104.3</v>
      </c>
      <c r="I214" s="46">
        <f t="shared" si="17"/>
        <v>10337.399999999994</v>
      </c>
      <c r="J214" s="46">
        <f>H214/G214*100</f>
        <v>106.7667799765525</v>
      </c>
      <c r="K214" s="46">
        <f>H214/F214*100</f>
        <v>69.07426409897306</v>
      </c>
      <c r="L214" s="46">
        <f t="shared" si="18"/>
        <v>-6305.100000000035</v>
      </c>
      <c r="M214" s="46">
        <f t="shared" si="19"/>
        <v>96.2781876330357</v>
      </c>
    </row>
    <row r="215" spans="1:13" s="1" customFormat="1" ht="15.75" customHeight="1">
      <c r="A215" s="72"/>
      <c r="B215" s="72"/>
      <c r="C215" s="31"/>
      <c r="D215" s="20" t="s">
        <v>11</v>
      </c>
      <c r="E215" s="46">
        <f>E211+E214</f>
        <v>169572.00000000003</v>
      </c>
      <c r="F215" s="46">
        <f>F211+F214</f>
        <v>243873.3</v>
      </c>
      <c r="G215" s="46">
        <f>G211+G214</f>
        <v>160328.9</v>
      </c>
      <c r="H215" s="46">
        <f>H211+H214</f>
        <v>170659.8</v>
      </c>
      <c r="I215" s="46">
        <f t="shared" si="17"/>
        <v>10330.899999999994</v>
      </c>
      <c r="J215" s="46">
        <f>H215/G215*100</f>
        <v>106.4435669427034</v>
      </c>
      <c r="K215" s="46">
        <f>H215/F215*100</f>
        <v>69.97887837659965</v>
      </c>
      <c r="L215" s="46">
        <f t="shared" si="18"/>
        <v>1087.7999999999593</v>
      </c>
      <c r="M215" s="46">
        <f t="shared" si="19"/>
        <v>100.64149741702637</v>
      </c>
    </row>
    <row r="216" spans="1:13" s="1" customFormat="1" ht="15.75" customHeight="1">
      <c r="A216" s="70" t="s">
        <v>28</v>
      </c>
      <c r="B216" s="70" t="s">
        <v>81</v>
      </c>
      <c r="C216" s="28" t="s">
        <v>140</v>
      </c>
      <c r="D216" s="11" t="s">
        <v>141</v>
      </c>
      <c r="E216" s="47">
        <v>581.3</v>
      </c>
      <c r="F216" s="48">
        <v>763</v>
      </c>
      <c r="G216" s="48">
        <v>508.6</v>
      </c>
      <c r="H216" s="48">
        <v>613.5</v>
      </c>
      <c r="I216" s="48">
        <f t="shared" si="17"/>
        <v>104.89999999999998</v>
      </c>
      <c r="J216" s="48">
        <f>H216/G216*100</f>
        <v>120.62524577270939</v>
      </c>
      <c r="K216" s="48">
        <f>H216/F216*100</f>
        <v>80.40629095674967</v>
      </c>
      <c r="L216" s="48">
        <f t="shared" si="18"/>
        <v>32.200000000000045</v>
      </c>
      <c r="M216" s="48">
        <f t="shared" si="19"/>
        <v>105.53930844658525</v>
      </c>
    </row>
    <row r="217" spans="1:13" s="1" customFormat="1" ht="47.25" customHeight="1">
      <c r="A217" s="71"/>
      <c r="B217" s="71"/>
      <c r="C217" s="28" t="s">
        <v>131</v>
      </c>
      <c r="D217" s="11" t="s">
        <v>130</v>
      </c>
      <c r="E217" s="47">
        <v>10530</v>
      </c>
      <c r="F217" s="48"/>
      <c r="G217" s="48"/>
      <c r="H217" s="48"/>
      <c r="I217" s="48">
        <f t="shared" si="17"/>
        <v>0</v>
      </c>
      <c r="J217" s="48"/>
      <c r="K217" s="48"/>
      <c r="L217" s="48">
        <f t="shared" si="18"/>
        <v>-10530</v>
      </c>
      <c r="M217" s="48">
        <f t="shared" si="19"/>
        <v>0</v>
      </c>
    </row>
    <row r="218" spans="1:13" ht="31.5" customHeight="1">
      <c r="A218" s="71"/>
      <c r="B218" s="71"/>
      <c r="C218" s="28" t="s">
        <v>91</v>
      </c>
      <c r="D218" s="13" t="s">
        <v>132</v>
      </c>
      <c r="E218" s="11">
        <v>3107.8</v>
      </c>
      <c r="F218" s="11"/>
      <c r="G218" s="11"/>
      <c r="H218" s="11">
        <v>3013.2</v>
      </c>
      <c r="I218" s="11">
        <f t="shared" si="17"/>
        <v>3013.2</v>
      </c>
      <c r="J218" s="11"/>
      <c r="K218" s="11"/>
      <c r="L218" s="11">
        <f t="shared" si="18"/>
        <v>-94.60000000000036</v>
      </c>
      <c r="M218" s="11">
        <f t="shared" si="19"/>
        <v>96.95604607761116</v>
      </c>
    </row>
    <row r="219" spans="1:13" ht="15.75" customHeight="1">
      <c r="A219" s="71"/>
      <c r="B219" s="71"/>
      <c r="C219" s="28" t="s">
        <v>4</v>
      </c>
      <c r="D219" s="13" t="s">
        <v>5</v>
      </c>
      <c r="E219" s="11">
        <v>783.5</v>
      </c>
      <c r="F219" s="11"/>
      <c r="G219" s="11"/>
      <c r="H219" s="11">
        <v>1524.1</v>
      </c>
      <c r="I219" s="11">
        <f t="shared" si="17"/>
        <v>1524.1</v>
      </c>
      <c r="J219" s="11"/>
      <c r="K219" s="11"/>
      <c r="L219" s="11">
        <f t="shared" si="18"/>
        <v>740.5999999999999</v>
      </c>
      <c r="M219" s="11">
        <f t="shared" si="19"/>
        <v>194.52456924058708</v>
      </c>
    </row>
    <row r="220" spans="1:13" ht="15.75" customHeight="1" hidden="1">
      <c r="A220" s="71"/>
      <c r="B220" s="71"/>
      <c r="C220" s="28" t="s">
        <v>106</v>
      </c>
      <c r="D220" s="13" t="s">
        <v>6</v>
      </c>
      <c r="E220" s="11"/>
      <c r="F220" s="11"/>
      <c r="G220" s="11"/>
      <c r="H220" s="11"/>
      <c r="I220" s="11">
        <f t="shared" si="17"/>
        <v>0</v>
      </c>
      <c r="J220" s="11"/>
      <c r="K220" s="11"/>
      <c r="L220" s="11">
        <f t="shared" si="18"/>
        <v>0</v>
      </c>
      <c r="M220" s="11"/>
    </row>
    <row r="221" spans="1:13" ht="15.75" customHeight="1" hidden="1">
      <c r="A221" s="71"/>
      <c r="B221" s="71"/>
      <c r="C221" s="28" t="s">
        <v>107</v>
      </c>
      <c r="D221" s="13" t="s">
        <v>31</v>
      </c>
      <c r="E221" s="11"/>
      <c r="F221" s="11"/>
      <c r="G221" s="11"/>
      <c r="H221" s="11"/>
      <c r="I221" s="11">
        <f t="shared" si="17"/>
        <v>0</v>
      </c>
      <c r="J221" s="11"/>
      <c r="K221" s="11"/>
      <c r="L221" s="11">
        <f t="shared" si="18"/>
        <v>0</v>
      </c>
      <c r="M221" s="11"/>
    </row>
    <row r="222" spans="1:13" ht="31.5" customHeight="1">
      <c r="A222" s="71"/>
      <c r="B222" s="71"/>
      <c r="C222" s="28" t="s">
        <v>109</v>
      </c>
      <c r="D222" s="14" t="s">
        <v>110</v>
      </c>
      <c r="E222" s="11">
        <v>335.7</v>
      </c>
      <c r="F222" s="11"/>
      <c r="G222" s="11"/>
      <c r="H222" s="11"/>
      <c r="I222" s="11">
        <f t="shared" si="17"/>
        <v>0</v>
      </c>
      <c r="J222" s="11"/>
      <c r="K222" s="11"/>
      <c r="L222" s="11">
        <f t="shared" si="18"/>
        <v>-335.7</v>
      </c>
      <c r="M222" s="11">
        <f t="shared" si="19"/>
        <v>0</v>
      </c>
    </row>
    <row r="223" spans="1:13" ht="15" customHeight="1">
      <c r="A223" s="71"/>
      <c r="B223" s="71"/>
      <c r="C223" s="28" t="s">
        <v>111</v>
      </c>
      <c r="D223" s="13" t="s">
        <v>112</v>
      </c>
      <c r="E223" s="11">
        <v>1570.8</v>
      </c>
      <c r="F223" s="69">
        <v>0</v>
      </c>
      <c r="G223" s="69">
        <v>0</v>
      </c>
      <c r="H223" s="11"/>
      <c r="I223" s="11">
        <f t="shared" si="17"/>
        <v>0</v>
      </c>
      <c r="J223" s="11"/>
      <c r="K223" s="11"/>
      <c r="L223" s="11">
        <f t="shared" si="18"/>
        <v>-1570.8</v>
      </c>
      <c r="M223" s="11">
        <f t="shared" si="19"/>
        <v>0</v>
      </c>
    </row>
    <row r="224" spans="1:13" ht="15.75" customHeight="1" hidden="1">
      <c r="A224" s="71"/>
      <c r="B224" s="71"/>
      <c r="C224" s="28" t="s">
        <v>113</v>
      </c>
      <c r="D224" s="13" t="s">
        <v>9</v>
      </c>
      <c r="E224" s="11"/>
      <c r="F224" s="11"/>
      <c r="G224" s="11"/>
      <c r="H224" s="11"/>
      <c r="I224" s="11">
        <f t="shared" si="17"/>
        <v>0</v>
      </c>
      <c r="J224" s="11"/>
      <c r="K224" s="11"/>
      <c r="L224" s="11">
        <f t="shared" si="18"/>
        <v>0</v>
      </c>
      <c r="M224" s="11"/>
    </row>
    <row r="225" spans="1:13" ht="78.75" customHeight="1" hidden="1">
      <c r="A225" s="71"/>
      <c r="B225" s="71"/>
      <c r="C225" s="28" t="s">
        <v>92</v>
      </c>
      <c r="D225" s="40" t="s">
        <v>115</v>
      </c>
      <c r="E225" s="11"/>
      <c r="F225" s="11"/>
      <c r="G225" s="11"/>
      <c r="H225" s="11"/>
      <c r="I225" s="11">
        <f t="shared" si="17"/>
        <v>0</v>
      </c>
      <c r="J225" s="11"/>
      <c r="K225" s="11"/>
      <c r="L225" s="11">
        <f t="shared" si="18"/>
        <v>0</v>
      </c>
      <c r="M225" s="11"/>
    </row>
    <row r="226" spans="1:13" ht="31.5" customHeight="1">
      <c r="A226" s="71"/>
      <c r="B226" s="71"/>
      <c r="C226" s="28" t="s">
        <v>93</v>
      </c>
      <c r="D226" s="13" t="s">
        <v>114</v>
      </c>
      <c r="E226" s="11">
        <v>-72.3</v>
      </c>
      <c r="F226" s="11"/>
      <c r="G226" s="11"/>
      <c r="H226" s="11">
        <v>-0.8</v>
      </c>
      <c r="I226" s="11">
        <f t="shared" si="17"/>
        <v>-0.8</v>
      </c>
      <c r="J226" s="11"/>
      <c r="K226" s="11"/>
      <c r="L226" s="11">
        <f t="shared" si="18"/>
        <v>71.5</v>
      </c>
      <c r="M226" s="11">
        <f t="shared" si="19"/>
        <v>1.1065006915629323</v>
      </c>
    </row>
    <row r="227" spans="1:13" s="1" customFormat="1" ht="15.75" customHeight="1">
      <c r="A227" s="72"/>
      <c r="B227" s="72"/>
      <c r="C227" s="31"/>
      <c r="D227" s="20" t="s">
        <v>11</v>
      </c>
      <c r="E227" s="46">
        <f>SUM(E216:E226)</f>
        <v>16836.8</v>
      </c>
      <c r="F227" s="46">
        <f>SUM(F216:F226)</f>
        <v>763</v>
      </c>
      <c r="G227" s="46">
        <f>SUM(G216:G226)</f>
        <v>508.6</v>
      </c>
      <c r="H227" s="46">
        <f>SUM(H216:H226)</f>
        <v>5149.999999999999</v>
      </c>
      <c r="I227" s="46">
        <f t="shared" si="17"/>
        <v>4641.399999999999</v>
      </c>
      <c r="J227" s="46">
        <f>H227/G227*100</f>
        <v>1012.5835627211952</v>
      </c>
      <c r="K227" s="46">
        <f>H227/F227*100</f>
        <v>674.967234600262</v>
      </c>
      <c r="L227" s="46">
        <f t="shared" si="18"/>
        <v>-11686.8</v>
      </c>
      <c r="M227" s="46">
        <f t="shared" si="19"/>
        <v>30.587760144445497</v>
      </c>
    </row>
    <row r="228" spans="1:13" s="1" customFormat="1" ht="15.75" customHeight="1" hidden="1">
      <c r="A228" s="70" t="s">
        <v>29</v>
      </c>
      <c r="B228" s="70" t="s">
        <v>82</v>
      </c>
      <c r="C228" s="28" t="s">
        <v>140</v>
      </c>
      <c r="D228" s="11" t="s">
        <v>141</v>
      </c>
      <c r="E228" s="47"/>
      <c r="F228" s="48"/>
      <c r="G228" s="48"/>
      <c r="H228" s="47"/>
      <c r="I228" s="47">
        <f t="shared" si="17"/>
        <v>0</v>
      </c>
      <c r="J228" s="47"/>
      <c r="K228" s="47"/>
      <c r="L228" s="47">
        <f t="shared" si="18"/>
        <v>0</v>
      </c>
      <c r="M228" s="47"/>
    </row>
    <row r="229" spans="1:13" s="1" customFormat="1" ht="94.5" customHeight="1">
      <c r="A229" s="71"/>
      <c r="B229" s="71"/>
      <c r="C229" s="28" t="s">
        <v>126</v>
      </c>
      <c r="D229" s="13" t="s">
        <v>127</v>
      </c>
      <c r="E229" s="47"/>
      <c r="F229" s="48"/>
      <c r="G229" s="48"/>
      <c r="H229" s="47">
        <v>6.6</v>
      </c>
      <c r="I229" s="47">
        <f t="shared" si="17"/>
        <v>6.6</v>
      </c>
      <c r="J229" s="47"/>
      <c r="K229" s="47"/>
      <c r="L229" s="47">
        <f t="shared" si="18"/>
        <v>6.6</v>
      </c>
      <c r="M229" s="47"/>
    </row>
    <row r="230" spans="1:13" s="1" customFormat="1" ht="31.5" customHeight="1">
      <c r="A230" s="71"/>
      <c r="B230" s="71"/>
      <c r="C230" s="28" t="s">
        <v>91</v>
      </c>
      <c r="D230" s="13" t="s">
        <v>132</v>
      </c>
      <c r="E230" s="47">
        <v>484.3</v>
      </c>
      <c r="F230" s="47"/>
      <c r="G230" s="47"/>
      <c r="H230" s="47">
        <v>619.9</v>
      </c>
      <c r="I230" s="47">
        <f t="shared" si="17"/>
        <v>619.9</v>
      </c>
      <c r="J230" s="47"/>
      <c r="K230" s="47"/>
      <c r="L230" s="47">
        <f t="shared" si="18"/>
        <v>135.59999999999997</v>
      </c>
      <c r="M230" s="47">
        <f t="shared" si="19"/>
        <v>127.99917406566178</v>
      </c>
    </row>
    <row r="231" spans="1:13" s="1" customFormat="1" ht="15.75" customHeight="1">
      <c r="A231" s="71"/>
      <c r="B231" s="71"/>
      <c r="C231" s="28" t="s">
        <v>4</v>
      </c>
      <c r="D231" s="13" t="s">
        <v>5</v>
      </c>
      <c r="E231" s="47">
        <v>47.7</v>
      </c>
      <c r="F231" s="47"/>
      <c r="G231" s="47"/>
      <c r="H231" s="48">
        <v>18.1</v>
      </c>
      <c r="I231" s="48">
        <f t="shared" si="17"/>
        <v>18.1</v>
      </c>
      <c r="J231" s="48"/>
      <c r="K231" s="48"/>
      <c r="L231" s="48">
        <f t="shared" si="18"/>
        <v>-29.6</v>
      </c>
      <c r="M231" s="48">
        <f t="shared" si="19"/>
        <v>37.9454926624738</v>
      </c>
    </row>
    <row r="232" spans="1:13" s="1" customFormat="1" ht="15.75" customHeight="1" hidden="1">
      <c r="A232" s="71"/>
      <c r="B232" s="71"/>
      <c r="C232" s="28" t="s">
        <v>106</v>
      </c>
      <c r="D232" s="13" t="s">
        <v>6</v>
      </c>
      <c r="E232" s="47"/>
      <c r="F232" s="46"/>
      <c r="G232" s="46"/>
      <c r="H232" s="47"/>
      <c r="I232" s="47">
        <f t="shared" si="17"/>
        <v>0</v>
      </c>
      <c r="J232" s="47"/>
      <c r="K232" s="47"/>
      <c r="L232" s="47">
        <f t="shared" si="18"/>
        <v>0</v>
      </c>
      <c r="M232" s="47"/>
    </row>
    <row r="233" spans="1:13" s="1" customFormat="1" ht="15.75" customHeight="1" hidden="1">
      <c r="A233" s="71"/>
      <c r="B233" s="71"/>
      <c r="C233" s="28" t="s">
        <v>107</v>
      </c>
      <c r="D233" s="13" t="s">
        <v>31</v>
      </c>
      <c r="E233" s="47"/>
      <c r="F233" s="46"/>
      <c r="G233" s="46"/>
      <c r="H233" s="47"/>
      <c r="I233" s="47">
        <f t="shared" si="17"/>
        <v>0</v>
      </c>
      <c r="J233" s="47"/>
      <c r="K233" s="47"/>
      <c r="L233" s="47">
        <f t="shared" si="18"/>
        <v>0</v>
      </c>
      <c r="M233" s="47"/>
    </row>
    <row r="234" spans="1:13" ht="31.5" customHeight="1">
      <c r="A234" s="71"/>
      <c r="B234" s="71"/>
      <c r="C234" s="28" t="s">
        <v>109</v>
      </c>
      <c r="D234" s="14" t="s">
        <v>110</v>
      </c>
      <c r="E234" s="47">
        <v>194.2</v>
      </c>
      <c r="F234" s="48">
        <v>13670.9</v>
      </c>
      <c r="G234" s="48">
        <v>4220.9</v>
      </c>
      <c r="H234" s="47">
        <v>4220.9</v>
      </c>
      <c r="I234" s="47">
        <f t="shared" si="17"/>
        <v>0</v>
      </c>
      <c r="J234" s="47">
        <f>H234/G234*100</f>
        <v>100</v>
      </c>
      <c r="K234" s="47">
        <f>H234/F234*100</f>
        <v>30.87507040502088</v>
      </c>
      <c r="L234" s="47">
        <f t="shared" si="18"/>
        <v>4026.7</v>
      </c>
      <c r="M234" s="47">
        <f t="shared" si="19"/>
        <v>2173.480947476828</v>
      </c>
    </row>
    <row r="235" spans="1:13" ht="31.5" customHeight="1" hidden="1">
      <c r="A235" s="71"/>
      <c r="B235" s="71"/>
      <c r="C235" s="28" t="s">
        <v>111</v>
      </c>
      <c r="D235" s="13" t="s">
        <v>112</v>
      </c>
      <c r="E235" s="47"/>
      <c r="F235" s="47"/>
      <c r="G235" s="47"/>
      <c r="H235" s="47"/>
      <c r="I235" s="47">
        <f t="shared" si="17"/>
        <v>0</v>
      </c>
      <c r="J235" s="47"/>
      <c r="K235" s="47"/>
      <c r="L235" s="47">
        <f t="shared" si="18"/>
        <v>0</v>
      </c>
      <c r="M235" s="47"/>
    </row>
    <row r="236" spans="1:13" ht="15.75" customHeight="1" hidden="1">
      <c r="A236" s="71"/>
      <c r="B236" s="71"/>
      <c r="C236" s="28" t="s">
        <v>113</v>
      </c>
      <c r="D236" s="13" t="s">
        <v>9</v>
      </c>
      <c r="E236" s="47"/>
      <c r="F236" s="48"/>
      <c r="G236" s="48"/>
      <c r="H236" s="47"/>
      <c r="I236" s="47">
        <f t="shared" si="17"/>
        <v>0</v>
      </c>
      <c r="J236" s="47"/>
      <c r="K236" s="47"/>
      <c r="L236" s="47">
        <f t="shared" si="18"/>
        <v>0</v>
      </c>
      <c r="M236" s="47"/>
    </row>
    <row r="237" spans="1:13" ht="63" customHeight="1">
      <c r="A237" s="71"/>
      <c r="B237" s="71"/>
      <c r="C237" s="28" t="s">
        <v>92</v>
      </c>
      <c r="D237" s="40" t="s">
        <v>115</v>
      </c>
      <c r="E237" s="47">
        <v>356.3</v>
      </c>
      <c r="F237" s="47"/>
      <c r="G237" s="47"/>
      <c r="H237" s="47">
        <v>1185.3</v>
      </c>
      <c r="I237" s="47">
        <f t="shared" si="17"/>
        <v>1185.3</v>
      </c>
      <c r="J237" s="47"/>
      <c r="K237" s="47"/>
      <c r="L237" s="47">
        <f t="shared" si="18"/>
        <v>829</v>
      </c>
      <c r="M237" s="47">
        <f t="shared" si="19"/>
        <v>332.6690990738142</v>
      </c>
    </row>
    <row r="238" spans="1:13" ht="31.5" customHeight="1">
      <c r="A238" s="71"/>
      <c r="B238" s="71"/>
      <c r="C238" s="28" t="s">
        <v>93</v>
      </c>
      <c r="D238" s="13" t="s">
        <v>114</v>
      </c>
      <c r="E238" s="47">
        <v>-32.4</v>
      </c>
      <c r="F238" s="47"/>
      <c r="G238" s="47"/>
      <c r="H238" s="47">
        <v>-15.1</v>
      </c>
      <c r="I238" s="47">
        <f t="shared" si="17"/>
        <v>-15.1</v>
      </c>
      <c r="J238" s="47"/>
      <c r="K238" s="47"/>
      <c r="L238" s="47">
        <f t="shared" si="18"/>
        <v>17.299999999999997</v>
      </c>
      <c r="M238" s="47">
        <f t="shared" si="19"/>
        <v>46.60493827160494</v>
      </c>
    </row>
    <row r="239" spans="1:13" s="1" customFormat="1" ht="15.75" customHeight="1">
      <c r="A239" s="72"/>
      <c r="B239" s="72"/>
      <c r="C239" s="31"/>
      <c r="D239" s="20" t="s">
        <v>11</v>
      </c>
      <c r="E239" s="46">
        <f>SUM(E228:E238)</f>
        <v>1050.1</v>
      </c>
      <c r="F239" s="46">
        <f>SUM(F228:F238)</f>
        <v>13670.9</v>
      </c>
      <c r="G239" s="46">
        <f>SUM(G228:G238)</f>
        <v>4220.9</v>
      </c>
      <c r="H239" s="46">
        <f>SUM(H228:H238)</f>
        <v>6035.7</v>
      </c>
      <c r="I239" s="46">
        <f t="shared" si="17"/>
        <v>1814.8000000000002</v>
      </c>
      <c r="J239" s="46">
        <f>H239/G239*100</f>
        <v>142.99556966523727</v>
      </c>
      <c r="K239" s="46">
        <f>H239/F239*100</f>
        <v>44.149982810202694</v>
      </c>
      <c r="L239" s="46">
        <f t="shared" si="18"/>
        <v>4985.6</v>
      </c>
      <c r="M239" s="46">
        <f t="shared" si="19"/>
        <v>574.7738310637083</v>
      </c>
    </row>
    <row r="240" spans="1:13" s="1" customFormat="1" ht="31.5" customHeight="1">
      <c r="A240" s="90">
        <v>977</v>
      </c>
      <c r="B240" s="70" t="s">
        <v>30</v>
      </c>
      <c r="C240" s="28" t="s">
        <v>91</v>
      </c>
      <c r="D240" s="13" t="s">
        <v>132</v>
      </c>
      <c r="E240" s="47">
        <v>4.3</v>
      </c>
      <c r="F240" s="47"/>
      <c r="G240" s="47"/>
      <c r="H240" s="47">
        <v>147.3</v>
      </c>
      <c r="I240" s="47">
        <f t="shared" si="17"/>
        <v>147.3</v>
      </c>
      <c r="J240" s="47"/>
      <c r="K240" s="47"/>
      <c r="L240" s="47">
        <f t="shared" si="18"/>
        <v>143</v>
      </c>
      <c r="M240" s="47">
        <f t="shared" si="19"/>
        <v>3425.5813953488378</v>
      </c>
    </row>
    <row r="241" spans="1:13" s="1" customFormat="1" ht="15.75" customHeight="1">
      <c r="A241" s="91"/>
      <c r="B241" s="71"/>
      <c r="C241" s="28" t="s">
        <v>4</v>
      </c>
      <c r="D241" s="13" t="s">
        <v>5</v>
      </c>
      <c r="E241" s="47">
        <v>65</v>
      </c>
      <c r="F241" s="47"/>
      <c r="G241" s="47"/>
      <c r="H241" s="47">
        <v>76</v>
      </c>
      <c r="I241" s="47">
        <f t="shared" si="17"/>
        <v>76</v>
      </c>
      <c r="J241" s="47"/>
      <c r="K241" s="47"/>
      <c r="L241" s="47">
        <f t="shared" si="18"/>
        <v>11</v>
      </c>
      <c r="M241" s="47">
        <f t="shared" si="19"/>
        <v>116.92307692307693</v>
      </c>
    </row>
    <row r="242" spans="1:13" s="1" customFormat="1" ht="15.75" customHeight="1">
      <c r="A242" s="91"/>
      <c r="B242" s="71"/>
      <c r="C242" s="28" t="s">
        <v>106</v>
      </c>
      <c r="D242" s="13" t="s">
        <v>6</v>
      </c>
      <c r="E242" s="47"/>
      <c r="F242" s="47"/>
      <c r="G242" s="47"/>
      <c r="H242" s="47">
        <v>5</v>
      </c>
      <c r="I242" s="47">
        <f aca="true" t="shared" si="20" ref="I242:I280">H242-G242</f>
        <v>5</v>
      </c>
      <c r="J242" s="47"/>
      <c r="K242" s="47"/>
      <c r="L242" s="47">
        <f aca="true" t="shared" si="21" ref="L242:L280">H242-E242</f>
        <v>5</v>
      </c>
      <c r="M242" s="47"/>
    </row>
    <row r="243" spans="1:13" s="1" customFormat="1" ht="15.75" customHeight="1">
      <c r="A243" s="92"/>
      <c r="B243" s="72"/>
      <c r="C243" s="29"/>
      <c r="D243" s="20" t="s">
        <v>11</v>
      </c>
      <c r="E243" s="46">
        <f>SUM(E240:E242)</f>
        <v>69.3</v>
      </c>
      <c r="F243" s="46">
        <f>SUM(F240:F242)</f>
        <v>0</v>
      </c>
      <c r="G243" s="46">
        <f>SUM(G240:G242)</f>
        <v>0</v>
      </c>
      <c r="H243" s="46">
        <f>SUM(H240:H242)</f>
        <v>228.3</v>
      </c>
      <c r="I243" s="46">
        <f t="shared" si="20"/>
        <v>228.3</v>
      </c>
      <c r="J243" s="46"/>
      <c r="K243" s="46"/>
      <c r="L243" s="46">
        <f t="shared" si="21"/>
        <v>159</v>
      </c>
      <c r="M243" s="46">
        <f aca="true" t="shared" si="22" ref="M243:M280">H243/E243*100</f>
        <v>329.43722943722946</v>
      </c>
    </row>
    <row r="244" spans="1:13" s="1" customFormat="1" ht="15.75" customHeight="1">
      <c r="A244" s="90">
        <v>978</v>
      </c>
      <c r="B244" s="70" t="s">
        <v>60</v>
      </c>
      <c r="C244" s="28" t="s">
        <v>107</v>
      </c>
      <c r="D244" s="13" t="s">
        <v>31</v>
      </c>
      <c r="E244" s="47"/>
      <c r="F244" s="47"/>
      <c r="G244" s="47"/>
      <c r="H244" s="47">
        <v>0.6</v>
      </c>
      <c r="I244" s="47">
        <f t="shared" si="20"/>
        <v>0.6</v>
      </c>
      <c r="J244" s="47"/>
      <c r="K244" s="47"/>
      <c r="L244" s="47">
        <f t="shared" si="21"/>
        <v>0.6</v>
      </c>
      <c r="M244" s="47"/>
    </row>
    <row r="245" spans="1:13" s="1" customFormat="1" ht="15.75" customHeight="1">
      <c r="A245" s="91"/>
      <c r="B245" s="71"/>
      <c r="C245" s="28"/>
      <c r="D245" s="20" t="s">
        <v>85</v>
      </c>
      <c r="E245" s="46">
        <f>SUM(E244)</f>
        <v>0</v>
      </c>
      <c r="F245" s="46">
        <f>SUM(F244)</f>
        <v>0</v>
      </c>
      <c r="G245" s="46">
        <f>SUM(G244)</f>
        <v>0</v>
      </c>
      <c r="H245" s="46">
        <f>SUM(H244)</f>
        <v>0.6</v>
      </c>
      <c r="I245" s="46">
        <f t="shared" si="20"/>
        <v>0.6</v>
      </c>
      <c r="J245" s="46"/>
      <c r="K245" s="46"/>
      <c r="L245" s="46">
        <f t="shared" si="21"/>
        <v>0.6</v>
      </c>
      <c r="M245" s="46"/>
    </row>
    <row r="246" spans="1:13" s="1" customFormat="1" ht="15.75" customHeight="1">
      <c r="A246" s="91"/>
      <c r="B246" s="71"/>
      <c r="C246" s="28" t="s">
        <v>4</v>
      </c>
      <c r="D246" s="13" t="s">
        <v>5</v>
      </c>
      <c r="E246" s="47"/>
      <c r="F246" s="47"/>
      <c r="G246" s="47"/>
      <c r="H246" s="46"/>
      <c r="I246" s="46">
        <f t="shared" si="20"/>
        <v>0</v>
      </c>
      <c r="J246" s="46"/>
      <c r="K246" s="46"/>
      <c r="L246" s="46">
        <f t="shared" si="21"/>
        <v>0</v>
      </c>
      <c r="M246" s="46"/>
    </row>
    <row r="247" spans="1:13" s="1" customFormat="1" ht="15.75" customHeight="1">
      <c r="A247" s="91"/>
      <c r="B247" s="71"/>
      <c r="C247" s="29"/>
      <c r="D247" s="20" t="s">
        <v>7</v>
      </c>
      <c r="E247" s="46">
        <f>SUM(E246)</f>
        <v>0</v>
      </c>
      <c r="F247" s="46">
        <f>SUM(F246)</f>
        <v>0</v>
      </c>
      <c r="G247" s="46">
        <f>SUM(G246)</f>
        <v>0</v>
      </c>
      <c r="H247" s="46">
        <f>SUM(H246)</f>
        <v>0</v>
      </c>
      <c r="I247" s="46">
        <f t="shared" si="20"/>
        <v>0</v>
      </c>
      <c r="J247" s="46"/>
      <c r="K247" s="46"/>
      <c r="L247" s="46">
        <f t="shared" si="21"/>
        <v>0</v>
      </c>
      <c r="M247" s="46"/>
    </row>
    <row r="248" spans="1:13" s="1" customFormat="1" ht="15.75" customHeight="1">
      <c r="A248" s="92"/>
      <c r="B248" s="72"/>
      <c r="C248" s="29"/>
      <c r="D248" s="20" t="s">
        <v>11</v>
      </c>
      <c r="E248" s="46">
        <f>E245+E247</f>
        <v>0</v>
      </c>
      <c r="F248" s="46">
        <f>F245+F247</f>
        <v>0</v>
      </c>
      <c r="G248" s="46">
        <f>G245+G247</f>
        <v>0</v>
      </c>
      <c r="H248" s="46">
        <f>H245+H247</f>
        <v>0.6</v>
      </c>
      <c r="I248" s="46">
        <f t="shared" si="20"/>
        <v>0.6</v>
      </c>
      <c r="J248" s="46"/>
      <c r="K248" s="46"/>
      <c r="L248" s="46">
        <f t="shared" si="21"/>
        <v>0.6</v>
      </c>
      <c r="M248" s="46"/>
    </row>
    <row r="249" spans="1:13" s="1" customFormat="1" ht="31.5" customHeight="1">
      <c r="A249" s="90">
        <v>985</v>
      </c>
      <c r="B249" s="70" t="s">
        <v>32</v>
      </c>
      <c r="C249" s="28" t="s">
        <v>91</v>
      </c>
      <c r="D249" s="13" t="s">
        <v>132</v>
      </c>
      <c r="E249" s="47">
        <v>32.9</v>
      </c>
      <c r="F249" s="48"/>
      <c r="G249" s="48"/>
      <c r="H249" s="48">
        <v>3.4</v>
      </c>
      <c r="I249" s="48">
        <f t="shared" si="20"/>
        <v>3.4</v>
      </c>
      <c r="J249" s="48"/>
      <c r="K249" s="48"/>
      <c r="L249" s="48">
        <f t="shared" si="21"/>
        <v>-29.5</v>
      </c>
      <c r="M249" s="48">
        <f t="shared" si="22"/>
        <v>10.33434650455927</v>
      </c>
    </row>
    <row r="250" spans="1:13" s="1" customFormat="1" ht="15.75" customHeight="1">
      <c r="A250" s="91"/>
      <c r="B250" s="71"/>
      <c r="C250" s="28" t="s">
        <v>4</v>
      </c>
      <c r="D250" s="13" t="s">
        <v>5</v>
      </c>
      <c r="E250" s="47"/>
      <c r="F250" s="47"/>
      <c r="G250" s="47"/>
      <c r="H250" s="47">
        <v>17.1</v>
      </c>
      <c r="I250" s="47">
        <f t="shared" si="20"/>
        <v>17.1</v>
      </c>
      <c r="J250" s="47"/>
      <c r="K250" s="47"/>
      <c r="L250" s="47">
        <f t="shared" si="21"/>
        <v>17.1</v>
      </c>
      <c r="M250" s="47"/>
    </row>
    <row r="251" spans="1:13" s="1" customFormat="1" ht="15.75" customHeight="1">
      <c r="A251" s="91"/>
      <c r="B251" s="71"/>
      <c r="C251" s="28" t="s">
        <v>106</v>
      </c>
      <c r="D251" s="13" t="s">
        <v>6</v>
      </c>
      <c r="E251" s="47"/>
      <c r="F251" s="47"/>
      <c r="G251" s="47"/>
      <c r="H251" s="47"/>
      <c r="I251" s="47">
        <f t="shared" si="20"/>
        <v>0</v>
      </c>
      <c r="J251" s="47"/>
      <c r="K251" s="47"/>
      <c r="L251" s="47">
        <f t="shared" si="21"/>
        <v>0</v>
      </c>
      <c r="M251" s="47"/>
    </row>
    <row r="252" spans="1:13" s="1" customFormat="1" ht="15.75" customHeight="1">
      <c r="A252" s="92"/>
      <c r="B252" s="72"/>
      <c r="C252" s="31"/>
      <c r="D252" s="20" t="s">
        <v>11</v>
      </c>
      <c r="E252" s="46">
        <f>SUM(E249:E251)</f>
        <v>32.9</v>
      </c>
      <c r="F252" s="46">
        <f>SUM(F249:F251)</f>
        <v>0</v>
      </c>
      <c r="G252" s="46">
        <f>SUM(G249:G251)</f>
        <v>0</v>
      </c>
      <c r="H252" s="46">
        <f>SUM(H249:H251)</f>
        <v>20.5</v>
      </c>
      <c r="I252" s="46">
        <f t="shared" si="20"/>
        <v>20.5</v>
      </c>
      <c r="J252" s="46"/>
      <c r="K252" s="46"/>
      <c r="L252" s="46">
        <f t="shared" si="21"/>
        <v>-12.399999999999999</v>
      </c>
      <c r="M252" s="46">
        <f t="shared" si="22"/>
        <v>62.310030395136785</v>
      </c>
    </row>
    <row r="253" spans="1:13" s="1" customFormat="1" ht="94.5" customHeight="1" hidden="1">
      <c r="A253" s="70" t="s">
        <v>33</v>
      </c>
      <c r="B253" s="70" t="s">
        <v>83</v>
      </c>
      <c r="C253" s="28" t="s">
        <v>126</v>
      </c>
      <c r="D253" s="13" t="s">
        <v>127</v>
      </c>
      <c r="E253" s="46"/>
      <c r="F253" s="46"/>
      <c r="G253" s="46"/>
      <c r="H253" s="48"/>
      <c r="I253" s="48">
        <f t="shared" si="20"/>
        <v>0</v>
      </c>
      <c r="J253" s="48"/>
      <c r="K253" s="48"/>
      <c r="L253" s="48">
        <f t="shared" si="21"/>
        <v>0</v>
      </c>
      <c r="M253" s="48"/>
    </row>
    <row r="254" spans="1:13" s="1" customFormat="1" ht="78.75">
      <c r="A254" s="71"/>
      <c r="B254" s="71"/>
      <c r="C254" s="30" t="s">
        <v>105</v>
      </c>
      <c r="D254" s="13" t="s">
        <v>87</v>
      </c>
      <c r="E254" s="47">
        <v>23689.1</v>
      </c>
      <c r="F254" s="47">
        <v>29089.9</v>
      </c>
      <c r="G254" s="47">
        <v>18700</v>
      </c>
      <c r="H254" s="47">
        <v>27824.6</v>
      </c>
      <c r="I254" s="47">
        <f t="shared" si="20"/>
        <v>9124.599999999999</v>
      </c>
      <c r="J254" s="47">
        <f aca="true" t="shared" si="23" ref="J254:J280">H254/G254*100</f>
        <v>148.7946524064171</v>
      </c>
      <c r="K254" s="47">
        <f aca="true" t="shared" si="24" ref="K254:K280">H254/F254*100</f>
        <v>95.65038037256916</v>
      </c>
      <c r="L254" s="47">
        <f t="shared" si="21"/>
        <v>4135.5</v>
      </c>
      <c r="M254" s="47">
        <f t="shared" si="22"/>
        <v>117.4573960175777</v>
      </c>
    </row>
    <row r="255" spans="1:13" s="1" customFormat="1" ht="31.5" customHeight="1">
      <c r="A255" s="71"/>
      <c r="B255" s="71"/>
      <c r="C255" s="28" t="s">
        <v>91</v>
      </c>
      <c r="D255" s="13" t="s">
        <v>132</v>
      </c>
      <c r="E255" s="47">
        <v>3158.1</v>
      </c>
      <c r="F255" s="47">
        <v>12292.3</v>
      </c>
      <c r="G255" s="47">
        <v>12292.3</v>
      </c>
      <c r="H255" s="47">
        <v>12699.1</v>
      </c>
      <c r="I255" s="47">
        <f t="shared" si="20"/>
        <v>406.8000000000011</v>
      </c>
      <c r="J255" s="47">
        <f t="shared" si="23"/>
        <v>103.30938880437348</v>
      </c>
      <c r="K255" s="47">
        <f t="shared" si="24"/>
        <v>103.30938880437348</v>
      </c>
      <c r="L255" s="47">
        <f t="shared" si="21"/>
        <v>9541</v>
      </c>
      <c r="M255" s="47">
        <f t="shared" si="22"/>
        <v>402.1120293847566</v>
      </c>
    </row>
    <row r="256" spans="1:13" s="1" customFormat="1" ht="31.5" customHeight="1">
      <c r="A256" s="71"/>
      <c r="B256" s="71"/>
      <c r="C256" s="28" t="s">
        <v>135</v>
      </c>
      <c r="D256" s="13" t="s">
        <v>134</v>
      </c>
      <c r="E256" s="47">
        <v>994.5</v>
      </c>
      <c r="F256" s="47"/>
      <c r="G256" s="47"/>
      <c r="H256" s="47">
        <v>415.3</v>
      </c>
      <c r="I256" s="47">
        <f t="shared" si="20"/>
        <v>415.3</v>
      </c>
      <c r="J256" s="47"/>
      <c r="K256" s="47"/>
      <c r="L256" s="47">
        <f t="shared" si="21"/>
        <v>-579.2</v>
      </c>
      <c r="M256" s="47">
        <f t="shared" si="22"/>
        <v>41.759678230266466</v>
      </c>
    </row>
    <row r="257" spans="1:13" s="1" customFormat="1" ht="15.75" customHeight="1">
      <c r="A257" s="71"/>
      <c r="B257" s="71"/>
      <c r="C257" s="28" t="s">
        <v>4</v>
      </c>
      <c r="D257" s="13" t="s">
        <v>5</v>
      </c>
      <c r="E257" s="47">
        <v>2825.6</v>
      </c>
      <c r="F257" s="47"/>
      <c r="G257" s="47"/>
      <c r="H257" s="47">
        <v>978.4</v>
      </c>
      <c r="I257" s="47">
        <f t="shared" si="20"/>
        <v>978.4</v>
      </c>
      <c r="J257" s="47"/>
      <c r="K257" s="47"/>
      <c r="L257" s="47">
        <f t="shared" si="21"/>
        <v>-1847.1999999999998</v>
      </c>
      <c r="M257" s="47">
        <f t="shared" si="22"/>
        <v>34.626274065685166</v>
      </c>
    </row>
    <row r="258" spans="1:13" s="1" customFormat="1" ht="15.75" customHeight="1">
      <c r="A258" s="71"/>
      <c r="B258" s="71"/>
      <c r="C258" s="28" t="s">
        <v>106</v>
      </c>
      <c r="D258" s="13" t="s">
        <v>6</v>
      </c>
      <c r="E258" s="47">
        <v>575.9</v>
      </c>
      <c r="F258" s="47"/>
      <c r="G258" s="47"/>
      <c r="H258" s="48">
        <v>-0.2</v>
      </c>
      <c r="I258" s="48">
        <f t="shared" si="20"/>
        <v>-0.2</v>
      </c>
      <c r="J258" s="48"/>
      <c r="K258" s="48"/>
      <c r="L258" s="48">
        <f t="shared" si="21"/>
        <v>-576.1</v>
      </c>
      <c r="M258" s="48">
        <f t="shared" si="22"/>
        <v>-0.03472825143254037</v>
      </c>
    </row>
    <row r="259" spans="1:13" s="1" customFormat="1" ht="15.75" customHeight="1">
      <c r="A259" s="71"/>
      <c r="B259" s="71"/>
      <c r="C259" s="28" t="s">
        <v>107</v>
      </c>
      <c r="D259" s="13" t="s">
        <v>31</v>
      </c>
      <c r="E259" s="47">
        <v>36826.2</v>
      </c>
      <c r="F259" s="47"/>
      <c r="G259" s="47"/>
      <c r="H259" s="47"/>
      <c r="I259" s="47">
        <f t="shared" si="20"/>
        <v>0</v>
      </c>
      <c r="J259" s="47"/>
      <c r="K259" s="47"/>
      <c r="L259" s="47">
        <f t="shared" si="21"/>
        <v>-36826.2</v>
      </c>
      <c r="M259" s="47">
        <f t="shared" si="22"/>
        <v>0</v>
      </c>
    </row>
    <row r="260" spans="1:13" s="1" customFormat="1" ht="31.5" customHeight="1">
      <c r="A260" s="71"/>
      <c r="B260" s="71"/>
      <c r="C260" s="28" t="s">
        <v>109</v>
      </c>
      <c r="D260" s="14" t="s">
        <v>110</v>
      </c>
      <c r="E260" s="11">
        <v>33366.5</v>
      </c>
      <c r="F260" s="11">
        <v>263167.9</v>
      </c>
      <c r="G260" s="11">
        <v>59719.4</v>
      </c>
      <c r="H260" s="11">
        <v>17198.3</v>
      </c>
      <c r="I260" s="11">
        <f t="shared" si="20"/>
        <v>-42521.100000000006</v>
      </c>
      <c r="J260" s="11">
        <f t="shared" si="23"/>
        <v>28.798514385610037</v>
      </c>
      <c r="K260" s="11">
        <f t="shared" si="24"/>
        <v>6.535105535287547</v>
      </c>
      <c r="L260" s="11">
        <f t="shared" si="21"/>
        <v>-16168.2</v>
      </c>
      <c r="M260" s="11">
        <f t="shared" si="22"/>
        <v>51.54361410396655</v>
      </c>
    </row>
    <row r="261" spans="1:13" s="1" customFormat="1" ht="15.75" customHeight="1">
      <c r="A261" s="71"/>
      <c r="B261" s="71"/>
      <c r="C261" s="28" t="s">
        <v>111</v>
      </c>
      <c r="D261" s="13" t="s">
        <v>112</v>
      </c>
      <c r="E261" s="47">
        <v>31354.8</v>
      </c>
      <c r="F261" s="48">
        <v>207879.2</v>
      </c>
      <c r="G261" s="48">
        <v>154607</v>
      </c>
      <c r="H261" s="48">
        <v>154270.6</v>
      </c>
      <c r="I261" s="48">
        <f t="shared" si="20"/>
        <v>-336.3999999999942</v>
      </c>
      <c r="J261" s="48">
        <f t="shared" si="23"/>
        <v>99.78241606136851</v>
      </c>
      <c r="K261" s="48">
        <f t="shared" si="24"/>
        <v>74.21165753957105</v>
      </c>
      <c r="L261" s="48">
        <f t="shared" si="21"/>
        <v>122915.8</v>
      </c>
      <c r="M261" s="48">
        <f t="shared" si="22"/>
        <v>492.0158954928751</v>
      </c>
    </row>
    <row r="262" spans="1:13" s="1" customFormat="1" ht="15.75" customHeight="1">
      <c r="A262" s="71"/>
      <c r="B262" s="71"/>
      <c r="C262" s="28" t="s">
        <v>113</v>
      </c>
      <c r="D262" s="13" t="s">
        <v>9</v>
      </c>
      <c r="E262" s="47">
        <v>260.3</v>
      </c>
      <c r="F262" s="48">
        <v>44515.8</v>
      </c>
      <c r="G262" s="48">
        <v>12530.9</v>
      </c>
      <c r="H262" s="48">
        <v>12530.9</v>
      </c>
      <c r="I262" s="48">
        <f t="shared" si="20"/>
        <v>0</v>
      </c>
      <c r="J262" s="48">
        <f t="shared" si="23"/>
        <v>100</v>
      </c>
      <c r="K262" s="48">
        <f t="shared" si="24"/>
        <v>28.14933124868024</v>
      </c>
      <c r="L262" s="48">
        <f t="shared" si="21"/>
        <v>12270.6</v>
      </c>
      <c r="M262" s="48">
        <f t="shared" si="22"/>
        <v>4814.0222819823275</v>
      </c>
    </row>
    <row r="263" spans="1:13" s="1" customFormat="1" ht="31.5" customHeight="1">
      <c r="A263" s="71"/>
      <c r="B263" s="71"/>
      <c r="C263" s="28" t="s">
        <v>93</v>
      </c>
      <c r="D263" s="13" t="s">
        <v>114</v>
      </c>
      <c r="E263" s="47">
        <v>-34930.5</v>
      </c>
      <c r="F263" s="47"/>
      <c r="G263" s="47"/>
      <c r="H263" s="48">
        <v>-29295.4</v>
      </c>
      <c r="I263" s="48">
        <f t="shared" si="20"/>
        <v>-29295.4</v>
      </c>
      <c r="J263" s="48"/>
      <c r="K263" s="48"/>
      <c r="L263" s="48">
        <f t="shared" si="21"/>
        <v>5635.0999999999985</v>
      </c>
      <c r="M263" s="48">
        <f t="shared" si="22"/>
        <v>83.86768010764231</v>
      </c>
    </row>
    <row r="264" spans="1:13" s="1" customFormat="1" ht="15.75" customHeight="1">
      <c r="A264" s="72"/>
      <c r="B264" s="72"/>
      <c r="C264" s="31"/>
      <c r="D264" s="20" t="s">
        <v>11</v>
      </c>
      <c r="E264" s="46">
        <f>SUM(E254:E263)</f>
        <v>98120.49999999997</v>
      </c>
      <c r="F264" s="46">
        <f>SUM(F254:F263)</f>
        <v>556945.1000000001</v>
      </c>
      <c r="G264" s="46">
        <f>SUM(G254:G263)</f>
        <v>257849.6</v>
      </c>
      <c r="H264" s="46">
        <f>SUM(H253:H263)</f>
        <v>196621.6</v>
      </c>
      <c r="I264" s="46">
        <f t="shared" si="20"/>
        <v>-61228</v>
      </c>
      <c r="J264" s="46">
        <f t="shared" si="23"/>
        <v>76.25437464320287</v>
      </c>
      <c r="K264" s="46">
        <f t="shared" si="24"/>
        <v>35.30358737333356</v>
      </c>
      <c r="L264" s="46">
        <f t="shared" si="21"/>
        <v>98501.10000000003</v>
      </c>
      <c r="M264" s="46">
        <f t="shared" si="22"/>
        <v>200.38789040006938</v>
      </c>
    </row>
    <row r="265" spans="1:13" ht="63" customHeight="1">
      <c r="A265" s="70" t="s">
        <v>34</v>
      </c>
      <c r="B265" s="70" t="s">
        <v>84</v>
      </c>
      <c r="C265" s="30" t="s">
        <v>116</v>
      </c>
      <c r="D265" s="11" t="s">
        <v>117</v>
      </c>
      <c r="E265" s="11">
        <v>219484.6</v>
      </c>
      <c r="F265" s="11">
        <v>499043.5</v>
      </c>
      <c r="G265" s="11">
        <v>266437</v>
      </c>
      <c r="H265" s="11">
        <v>221676.2</v>
      </c>
      <c r="I265" s="11">
        <f t="shared" si="20"/>
        <v>-44760.79999999999</v>
      </c>
      <c r="J265" s="11">
        <f t="shared" si="23"/>
        <v>83.20023119912024</v>
      </c>
      <c r="K265" s="11">
        <f t="shared" si="24"/>
        <v>44.42021587296499</v>
      </c>
      <c r="L265" s="11">
        <f t="shared" si="21"/>
        <v>2191.600000000006</v>
      </c>
      <c r="M265" s="11">
        <f t="shared" si="22"/>
        <v>100.9985210807501</v>
      </c>
    </row>
    <row r="266" spans="1:13" ht="31.5" customHeight="1">
      <c r="A266" s="71"/>
      <c r="B266" s="71"/>
      <c r="C266" s="28" t="s">
        <v>118</v>
      </c>
      <c r="D266" s="11" t="s">
        <v>119</v>
      </c>
      <c r="E266" s="11">
        <v>40154.2</v>
      </c>
      <c r="F266" s="11">
        <v>54222.9</v>
      </c>
      <c r="G266" s="11">
        <v>38590</v>
      </c>
      <c r="H266" s="11">
        <v>49849.5</v>
      </c>
      <c r="I266" s="11">
        <f t="shared" si="20"/>
        <v>11259.5</v>
      </c>
      <c r="J266" s="11">
        <f t="shared" si="23"/>
        <v>129.1772479917077</v>
      </c>
      <c r="K266" s="11">
        <f t="shared" si="24"/>
        <v>91.93440409863729</v>
      </c>
      <c r="L266" s="11">
        <f t="shared" si="21"/>
        <v>9695.300000000003</v>
      </c>
      <c r="M266" s="11">
        <f t="shared" si="22"/>
        <v>124.14517036823047</v>
      </c>
    </row>
    <row r="267" spans="1:13" ht="94.5" customHeight="1">
      <c r="A267" s="71"/>
      <c r="B267" s="71"/>
      <c r="C267" s="28" t="s">
        <v>120</v>
      </c>
      <c r="D267" s="11" t="s">
        <v>121</v>
      </c>
      <c r="E267" s="11">
        <v>1391.6</v>
      </c>
      <c r="F267" s="11">
        <v>1807</v>
      </c>
      <c r="G267" s="11">
        <v>1080</v>
      </c>
      <c r="H267" s="11">
        <v>1222.8</v>
      </c>
      <c r="I267" s="11">
        <f t="shared" si="20"/>
        <v>142.79999999999995</v>
      </c>
      <c r="J267" s="11">
        <f t="shared" si="23"/>
        <v>113.22222222222223</v>
      </c>
      <c r="K267" s="11">
        <f t="shared" si="24"/>
        <v>67.67017155506365</v>
      </c>
      <c r="L267" s="11">
        <f t="shared" si="21"/>
        <v>-168.79999999999995</v>
      </c>
      <c r="M267" s="11">
        <f t="shared" si="22"/>
        <v>87.8700776085082</v>
      </c>
    </row>
    <row r="268" spans="1:13" ht="94.5" customHeight="1">
      <c r="A268" s="71"/>
      <c r="B268" s="71"/>
      <c r="C268" s="28" t="s">
        <v>126</v>
      </c>
      <c r="D268" s="44" t="s">
        <v>127</v>
      </c>
      <c r="E268" s="11">
        <v>169.8</v>
      </c>
      <c r="F268" s="11">
        <v>1356.7</v>
      </c>
      <c r="G268" s="11">
        <v>800</v>
      </c>
      <c r="H268" s="11">
        <v>162.3</v>
      </c>
      <c r="I268" s="11">
        <f t="shared" si="20"/>
        <v>-637.7</v>
      </c>
      <c r="J268" s="11">
        <f t="shared" si="23"/>
        <v>20.2875</v>
      </c>
      <c r="K268" s="11">
        <f t="shared" si="24"/>
        <v>11.96285103560109</v>
      </c>
      <c r="L268" s="11">
        <f t="shared" si="21"/>
        <v>-7.5</v>
      </c>
      <c r="M268" s="11">
        <f t="shared" si="22"/>
        <v>95.58303886925795</v>
      </c>
    </row>
    <row r="269" spans="1:13" ht="31.5" customHeight="1">
      <c r="A269" s="71"/>
      <c r="B269" s="71"/>
      <c r="C269" s="28" t="s">
        <v>91</v>
      </c>
      <c r="D269" s="13" t="s">
        <v>132</v>
      </c>
      <c r="E269" s="11">
        <v>121.9</v>
      </c>
      <c r="F269" s="11"/>
      <c r="G269" s="11"/>
      <c r="H269" s="11">
        <v>27.1</v>
      </c>
      <c r="I269" s="11">
        <f t="shared" si="20"/>
        <v>27.1</v>
      </c>
      <c r="J269" s="11"/>
      <c r="K269" s="11"/>
      <c r="L269" s="11">
        <f t="shared" si="21"/>
        <v>-94.80000000000001</v>
      </c>
      <c r="M269" s="11">
        <f t="shared" si="22"/>
        <v>22.231337161607875</v>
      </c>
    </row>
    <row r="270" spans="1:13" ht="47.25" customHeight="1">
      <c r="A270" s="71"/>
      <c r="B270" s="71"/>
      <c r="C270" s="30" t="s">
        <v>122</v>
      </c>
      <c r="D270" s="11" t="s">
        <v>123</v>
      </c>
      <c r="E270" s="11">
        <v>67040.1</v>
      </c>
      <c r="F270" s="11">
        <v>133407</v>
      </c>
      <c r="G270" s="11">
        <v>84500</v>
      </c>
      <c r="H270" s="11">
        <v>80945.2</v>
      </c>
      <c r="I270" s="11">
        <f t="shared" si="20"/>
        <v>-3554.800000000003</v>
      </c>
      <c r="J270" s="11">
        <f t="shared" si="23"/>
        <v>95.79313609467455</v>
      </c>
      <c r="K270" s="11">
        <f t="shared" si="24"/>
        <v>60.675376854288</v>
      </c>
      <c r="L270" s="11">
        <f t="shared" si="21"/>
        <v>13905.099999999991</v>
      </c>
      <c r="M270" s="11">
        <f t="shared" si="22"/>
        <v>120.74146667442321</v>
      </c>
    </row>
    <row r="271" spans="1:13" ht="48" customHeight="1">
      <c r="A271" s="71"/>
      <c r="B271" s="71"/>
      <c r="C271" s="30" t="s">
        <v>128</v>
      </c>
      <c r="D271" s="11" t="s">
        <v>129</v>
      </c>
      <c r="E271" s="11">
        <v>9445.3</v>
      </c>
      <c r="F271" s="11"/>
      <c r="G271" s="11"/>
      <c r="H271" s="11">
        <v>8786.1</v>
      </c>
      <c r="I271" s="11">
        <f t="shared" si="20"/>
        <v>8786.1</v>
      </c>
      <c r="J271" s="11"/>
      <c r="K271" s="11"/>
      <c r="L271" s="11">
        <f t="shared" si="21"/>
        <v>-659.1999999999989</v>
      </c>
      <c r="M271" s="11">
        <f t="shared" si="22"/>
        <v>93.02086752141278</v>
      </c>
    </row>
    <row r="272" spans="1:13" ht="78.75" customHeight="1">
      <c r="A272" s="71"/>
      <c r="B272" s="71"/>
      <c r="C272" s="30" t="s">
        <v>124</v>
      </c>
      <c r="D272" s="11" t="s">
        <v>125</v>
      </c>
      <c r="E272" s="11">
        <v>87402.8</v>
      </c>
      <c r="F272" s="11">
        <v>56735.3</v>
      </c>
      <c r="G272" s="11">
        <v>32900</v>
      </c>
      <c r="H272" s="11">
        <v>28152.8</v>
      </c>
      <c r="I272" s="11">
        <f t="shared" si="20"/>
        <v>-4747.200000000001</v>
      </c>
      <c r="J272" s="11">
        <f t="shared" si="23"/>
        <v>85.570820668693</v>
      </c>
      <c r="K272" s="11">
        <f t="shared" si="24"/>
        <v>49.62131159965665</v>
      </c>
      <c r="L272" s="11">
        <f t="shared" si="21"/>
        <v>-59250</v>
      </c>
      <c r="M272" s="11">
        <f t="shared" si="22"/>
        <v>32.21040973515723</v>
      </c>
    </row>
    <row r="273" spans="1:13" ht="15.75" customHeight="1">
      <c r="A273" s="71"/>
      <c r="B273" s="71"/>
      <c r="C273" s="28" t="s">
        <v>4</v>
      </c>
      <c r="D273" s="13" t="s">
        <v>5</v>
      </c>
      <c r="E273" s="11">
        <v>6.2</v>
      </c>
      <c r="F273" s="11"/>
      <c r="G273" s="11"/>
      <c r="H273" s="11"/>
      <c r="I273" s="11">
        <f t="shared" si="20"/>
        <v>0</v>
      </c>
      <c r="J273" s="11"/>
      <c r="K273" s="11"/>
      <c r="L273" s="11">
        <f t="shared" si="21"/>
        <v>-6.2</v>
      </c>
      <c r="M273" s="11">
        <f t="shared" si="22"/>
        <v>0</v>
      </c>
    </row>
    <row r="274" spans="1:13" ht="15.75" customHeight="1">
      <c r="A274" s="71"/>
      <c r="B274" s="71"/>
      <c r="C274" s="28" t="s">
        <v>106</v>
      </c>
      <c r="D274" s="13" t="s">
        <v>6</v>
      </c>
      <c r="E274" s="11">
        <v>-21.5</v>
      </c>
      <c r="F274" s="11"/>
      <c r="G274" s="11"/>
      <c r="H274" s="11">
        <v>-614.9</v>
      </c>
      <c r="I274" s="11">
        <f t="shared" si="20"/>
        <v>-614.9</v>
      </c>
      <c r="J274" s="11"/>
      <c r="K274" s="11"/>
      <c r="L274" s="11">
        <f t="shared" si="21"/>
        <v>-593.4</v>
      </c>
      <c r="M274" s="11">
        <f t="shared" si="22"/>
        <v>2860</v>
      </c>
    </row>
    <row r="275" spans="1:13" ht="15.75" customHeight="1">
      <c r="A275" s="71"/>
      <c r="B275" s="71"/>
      <c r="C275" s="28" t="s">
        <v>107</v>
      </c>
      <c r="D275" s="13" t="s">
        <v>31</v>
      </c>
      <c r="E275" s="11"/>
      <c r="F275" s="11"/>
      <c r="G275" s="11"/>
      <c r="H275" s="11"/>
      <c r="I275" s="11">
        <f t="shared" si="20"/>
        <v>0</v>
      </c>
      <c r="J275" s="11"/>
      <c r="K275" s="11"/>
      <c r="L275" s="11">
        <f t="shared" si="21"/>
        <v>0</v>
      </c>
      <c r="M275" s="11"/>
    </row>
    <row r="276" spans="1:13" s="1" customFormat="1" ht="15.75" customHeight="1">
      <c r="A276" s="71"/>
      <c r="B276" s="71"/>
      <c r="C276" s="29"/>
      <c r="D276" s="20" t="s">
        <v>85</v>
      </c>
      <c r="E276" s="46">
        <f>SUM(E265:E275)</f>
        <v>425194.99999999994</v>
      </c>
      <c r="F276" s="46">
        <f>SUM(F265:F275)</f>
        <v>746572.4</v>
      </c>
      <c r="G276" s="46">
        <f>SUM(G265:G275)</f>
        <v>424307</v>
      </c>
      <c r="H276" s="46">
        <f>SUM(H265:H275)</f>
        <v>390207.0999999999</v>
      </c>
      <c r="I276" s="46">
        <f t="shared" si="20"/>
        <v>-34099.90000000008</v>
      </c>
      <c r="J276" s="46">
        <f t="shared" si="23"/>
        <v>91.96338971546544</v>
      </c>
      <c r="K276" s="46">
        <f t="shared" si="24"/>
        <v>52.26647810714673</v>
      </c>
      <c r="L276" s="46">
        <f t="shared" si="21"/>
        <v>-34987.90000000002</v>
      </c>
      <c r="M276" s="46">
        <f t="shared" si="22"/>
        <v>91.77132844929973</v>
      </c>
    </row>
    <row r="277" spans="1:13" ht="15.75" customHeight="1">
      <c r="A277" s="71"/>
      <c r="B277" s="71"/>
      <c r="C277" s="28" t="s">
        <v>95</v>
      </c>
      <c r="D277" s="13" t="s">
        <v>35</v>
      </c>
      <c r="E277" s="11">
        <v>44273.2</v>
      </c>
      <c r="F277" s="11">
        <v>379493.3</v>
      </c>
      <c r="G277" s="11">
        <v>43000</v>
      </c>
      <c r="H277" s="11">
        <v>106598.29</v>
      </c>
      <c r="I277" s="11">
        <f t="shared" si="20"/>
        <v>63598.28999999999</v>
      </c>
      <c r="J277" s="11">
        <f t="shared" si="23"/>
        <v>247.903</v>
      </c>
      <c r="K277" s="11">
        <f t="shared" si="24"/>
        <v>28.089636892140124</v>
      </c>
      <c r="L277" s="11">
        <f t="shared" si="21"/>
        <v>62325.09</v>
      </c>
      <c r="M277" s="11">
        <f t="shared" si="22"/>
        <v>240.7738541600788</v>
      </c>
    </row>
    <row r="278" spans="1:13" ht="15.75" customHeight="1">
      <c r="A278" s="71"/>
      <c r="B278" s="71"/>
      <c r="C278" s="28" t="s">
        <v>36</v>
      </c>
      <c r="D278" s="13" t="s">
        <v>37</v>
      </c>
      <c r="E278" s="11">
        <v>1745255.1</v>
      </c>
      <c r="F278" s="11">
        <v>2668536.2</v>
      </c>
      <c r="G278" s="11">
        <v>1761614</v>
      </c>
      <c r="H278" s="11">
        <v>1501468.1</v>
      </c>
      <c r="I278" s="11">
        <f t="shared" si="20"/>
        <v>-260145.8999999999</v>
      </c>
      <c r="J278" s="11">
        <f t="shared" si="23"/>
        <v>85.2325254000025</v>
      </c>
      <c r="K278" s="11">
        <f t="shared" si="24"/>
        <v>56.26560733933458</v>
      </c>
      <c r="L278" s="11">
        <f t="shared" si="21"/>
        <v>-243787</v>
      </c>
      <c r="M278" s="11">
        <f t="shared" si="22"/>
        <v>86.03144033213253</v>
      </c>
    </row>
    <row r="279" spans="1:13" ht="31.5" hidden="1">
      <c r="A279" s="71"/>
      <c r="B279" s="71"/>
      <c r="C279" s="28" t="s">
        <v>10</v>
      </c>
      <c r="D279" s="14" t="s">
        <v>102</v>
      </c>
      <c r="E279" s="47"/>
      <c r="F279" s="11"/>
      <c r="G279" s="11"/>
      <c r="H279" s="11"/>
      <c r="I279" s="11">
        <f t="shared" si="20"/>
        <v>0</v>
      </c>
      <c r="J279" s="11"/>
      <c r="K279" s="11"/>
      <c r="L279" s="11">
        <f t="shared" si="21"/>
        <v>0</v>
      </c>
      <c r="M279" s="11"/>
    </row>
    <row r="280" spans="1:13" ht="15.75" customHeight="1">
      <c r="A280" s="71"/>
      <c r="B280" s="71"/>
      <c r="C280" s="28" t="s">
        <v>4</v>
      </c>
      <c r="D280" s="13" t="s">
        <v>5</v>
      </c>
      <c r="E280" s="11">
        <v>819.5</v>
      </c>
      <c r="F280" s="11">
        <v>4140</v>
      </c>
      <c r="G280" s="11">
        <v>2686.1</v>
      </c>
      <c r="H280" s="11">
        <v>1491.9</v>
      </c>
      <c r="I280" s="11">
        <f t="shared" si="20"/>
        <v>-1194.1999999999998</v>
      </c>
      <c r="J280" s="11">
        <f t="shared" si="23"/>
        <v>55.54149138155691</v>
      </c>
      <c r="K280" s="11">
        <f t="shared" si="24"/>
        <v>36.036231884057976</v>
      </c>
      <c r="L280" s="11">
        <f t="shared" si="21"/>
        <v>672.4000000000001</v>
      </c>
      <c r="M280" s="11">
        <f t="shared" si="22"/>
        <v>182.05003050640636</v>
      </c>
    </row>
    <row r="281" spans="1:13" s="1" customFormat="1" ht="15.75" customHeight="1">
      <c r="A281" s="71"/>
      <c r="B281" s="71"/>
      <c r="C281" s="29"/>
      <c r="D281" s="20" t="s">
        <v>7</v>
      </c>
      <c r="E281" s="46">
        <f>SUM(E277:E280)</f>
        <v>1790347.8</v>
      </c>
      <c r="F281" s="46">
        <f>SUM(F277:F280)</f>
        <v>3052169.5</v>
      </c>
      <c r="G281" s="46">
        <f>SUM(G277:G280)</f>
        <v>1807300.1</v>
      </c>
      <c r="H281" s="46">
        <f>SUM(H277:H280)</f>
        <v>1609558.29</v>
      </c>
      <c r="I281" s="46">
        <f aca="true" t="shared" si="25" ref="I281:I286">H281-G281</f>
        <v>-197741.81000000006</v>
      </c>
      <c r="J281" s="46">
        <f aca="true" t="shared" si="26" ref="J281:J286">H281/G281*100</f>
        <v>89.05871747586357</v>
      </c>
      <c r="K281" s="46">
        <f aca="true" t="shared" si="27" ref="K281:K286">H281/F281*100</f>
        <v>52.734892016973504</v>
      </c>
      <c r="L281" s="46">
        <f aca="true" t="shared" si="28" ref="L281:L286">H281-E281</f>
        <v>-180789.51</v>
      </c>
      <c r="M281" s="46">
        <f aca="true" t="shared" si="29" ref="M281:M286">H281/E281*100</f>
        <v>89.90198943467855</v>
      </c>
    </row>
    <row r="282" spans="1:13" s="1" customFormat="1" ht="15.75" customHeight="1">
      <c r="A282" s="72"/>
      <c r="B282" s="72"/>
      <c r="C282" s="29"/>
      <c r="D282" s="20" t="s">
        <v>11</v>
      </c>
      <c r="E282" s="46">
        <f>E276+E281</f>
        <v>2215542.8</v>
      </c>
      <c r="F282" s="46">
        <f>F276+F281</f>
        <v>3798741.9</v>
      </c>
      <c r="G282" s="46">
        <f>G276+G281</f>
        <v>2231607.1</v>
      </c>
      <c r="H282" s="46">
        <f>H276+H281</f>
        <v>1999765.39</v>
      </c>
      <c r="I282" s="46">
        <f t="shared" si="25"/>
        <v>-231841.7100000002</v>
      </c>
      <c r="J282" s="46">
        <f t="shared" si="26"/>
        <v>89.61099783201082</v>
      </c>
      <c r="K282" s="46">
        <f t="shared" si="27"/>
        <v>52.64283393404538</v>
      </c>
      <c r="L282" s="46">
        <f t="shared" si="28"/>
        <v>-215777.40999999992</v>
      </c>
      <c r="M282" s="46">
        <f t="shared" si="29"/>
        <v>90.26074287528998</v>
      </c>
    </row>
    <row r="283" spans="1:13" s="1" customFormat="1" ht="15.75">
      <c r="A283" s="102"/>
      <c r="B283" s="102"/>
      <c r="C283" s="99"/>
      <c r="D283" s="20"/>
      <c r="E283" s="46"/>
      <c r="F283" s="46"/>
      <c r="G283" s="46"/>
      <c r="H283" s="46"/>
      <c r="I283" s="46"/>
      <c r="J283" s="46"/>
      <c r="K283" s="46"/>
      <c r="L283" s="46"/>
      <c r="M283" s="46"/>
    </row>
    <row r="284" spans="1:13" s="1" customFormat="1" ht="15.75">
      <c r="A284" s="103"/>
      <c r="B284" s="103"/>
      <c r="C284" s="100"/>
      <c r="D284" s="20" t="s">
        <v>38</v>
      </c>
      <c r="E284" s="46">
        <f>E295+E306</f>
        <v>8494955.8</v>
      </c>
      <c r="F284" s="46">
        <f>F295+F306</f>
        <v>14938508.799999999</v>
      </c>
      <c r="G284" s="46">
        <f>G295+G306</f>
        <v>8602959.940000001</v>
      </c>
      <c r="H284" s="46">
        <f>H295+H306</f>
        <v>8684990.290000001</v>
      </c>
      <c r="I284" s="46">
        <f t="shared" si="25"/>
        <v>82030.34999999963</v>
      </c>
      <c r="J284" s="46">
        <f t="shared" si="26"/>
        <v>100.95351309981805</v>
      </c>
      <c r="K284" s="46">
        <f t="shared" si="27"/>
        <v>58.13826805792023</v>
      </c>
      <c r="L284" s="46">
        <f t="shared" si="28"/>
        <v>190034.49000000022</v>
      </c>
      <c r="M284" s="46">
        <f t="shared" si="29"/>
        <v>102.23702741337395</v>
      </c>
    </row>
    <row r="285" spans="1:13" s="1" customFormat="1" ht="15.75">
      <c r="A285" s="103"/>
      <c r="B285" s="103"/>
      <c r="C285" s="100"/>
      <c r="D285" s="20"/>
      <c r="E285" s="46"/>
      <c r="F285" s="46"/>
      <c r="G285" s="46"/>
      <c r="H285" s="46"/>
      <c r="I285" s="46"/>
      <c r="J285" s="46"/>
      <c r="K285" s="46"/>
      <c r="L285" s="46"/>
      <c r="M285" s="46"/>
    </row>
    <row r="286" spans="1:13" s="1" customFormat="1" ht="15.75">
      <c r="A286" s="104"/>
      <c r="B286" s="104"/>
      <c r="C286" s="101"/>
      <c r="D286" s="20" t="s">
        <v>46</v>
      </c>
      <c r="E286" s="3">
        <f>E18+E28+E36+E40+E53+E59+E71+E77+E84+E90+E97+E103+E110+E116+E122+E137+E145+E162+E177+E193+E201+E215+E227+E239+E243+E248+E252+E264+E282</f>
        <v>14376898.8</v>
      </c>
      <c r="F286" s="3">
        <f>F18+F28+F36+F40+F53+F59+F71+F77+F84+F90+F97+F103+F110+F116+F122+F137+F145+F162+F177+F193+F201+F215+F227+F239+F243+F248+F252+F264+F282</f>
        <v>26680511.299999997</v>
      </c>
      <c r="G286" s="3">
        <f>G18+G28+G36+G40+G53+G59+G71+G77+G84+G90+G97+G103+G110+G116+G122+G137+G145+G162+G177+G193+G201+G215+G227+G239+G243+G248+G252+G264+G282</f>
        <v>15561063.639999999</v>
      </c>
      <c r="H286" s="3">
        <f>H18+H28+H36+H40+H53+H59+H71+H77+H84+H90+H97+H103+H110+H116+H122+H137+H145+H162+H177+H193+H201+H215+H227+H239+H243+H248+H252+H264+H282</f>
        <v>15501353.890000002</v>
      </c>
      <c r="I286" s="3">
        <f t="shared" si="25"/>
        <v>-59709.749999996275</v>
      </c>
      <c r="J286" s="3">
        <f t="shared" si="26"/>
        <v>99.6162874763489</v>
      </c>
      <c r="K286" s="3">
        <f t="shared" si="27"/>
        <v>58.09991313772163</v>
      </c>
      <c r="L286" s="3">
        <f t="shared" si="28"/>
        <v>1124455.0900000017</v>
      </c>
      <c r="M286" s="3">
        <f t="shared" si="29"/>
        <v>107.82126316420897</v>
      </c>
    </row>
    <row r="287" spans="1:13" ht="15.75">
      <c r="A287" s="15"/>
      <c r="B287" s="15"/>
      <c r="C287" s="35"/>
      <c r="D287" s="27"/>
      <c r="E287" s="38"/>
      <c r="F287" s="38"/>
      <c r="G287" s="38"/>
      <c r="H287" s="38"/>
      <c r="I287" s="53"/>
      <c r="J287" s="53"/>
      <c r="K287" s="54"/>
      <c r="L287" s="54"/>
      <c r="M287" s="54"/>
    </row>
    <row r="288" spans="1:13" ht="15.75">
      <c r="A288" s="15"/>
      <c r="B288" s="15"/>
      <c r="C288" s="35"/>
      <c r="D288" s="22" t="s">
        <v>39</v>
      </c>
      <c r="E288" s="38"/>
      <c r="F288" s="38"/>
      <c r="G288" s="38"/>
      <c r="H288" s="38"/>
      <c r="I288" s="53"/>
      <c r="J288" s="53"/>
      <c r="K288" s="54"/>
      <c r="L288" s="54"/>
      <c r="M288" s="54"/>
    </row>
    <row r="289" spans="1:13" ht="15.75" hidden="1">
      <c r="A289" s="15"/>
      <c r="B289" s="15"/>
      <c r="C289" s="35"/>
      <c r="D289" s="7"/>
      <c r="E289" s="50">
        <f aca="true" t="shared" si="30" ref="E289:M289">E286-E336</f>
        <v>0</v>
      </c>
      <c r="F289" s="50">
        <f t="shared" si="30"/>
        <v>0</v>
      </c>
      <c r="G289" s="50">
        <f t="shared" si="30"/>
        <v>0</v>
      </c>
      <c r="H289" s="50">
        <f t="shared" si="30"/>
        <v>0</v>
      </c>
      <c r="I289" s="50">
        <f t="shared" si="30"/>
        <v>7.450580596923828E-09</v>
      </c>
      <c r="J289" s="50">
        <f t="shared" si="30"/>
        <v>0</v>
      </c>
      <c r="K289" s="50">
        <f t="shared" si="30"/>
        <v>0</v>
      </c>
      <c r="L289" s="50">
        <f t="shared" si="30"/>
        <v>5.587935447692871E-09</v>
      </c>
      <c r="M289" s="50">
        <f t="shared" si="30"/>
        <v>0</v>
      </c>
    </row>
    <row r="290" spans="1:13" ht="15.75">
      <c r="A290" s="15"/>
      <c r="B290" s="15"/>
      <c r="C290" s="35"/>
      <c r="D290" s="22"/>
      <c r="E290" s="39"/>
      <c r="F290" s="39"/>
      <c r="G290" s="39"/>
      <c r="H290" s="61"/>
      <c r="I290" s="55"/>
      <c r="J290" s="55"/>
      <c r="K290" s="54"/>
      <c r="L290" s="54"/>
      <c r="M290" s="54"/>
    </row>
    <row r="291" spans="1:13" ht="15.75">
      <c r="A291" s="105" t="s">
        <v>148</v>
      </c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</row>
    <row r="292" spans="1:13" ht="15.75">
      <c r="A292" s="16"/>
      <c r="B292" s="59"/>
      <c r="C292" s="36"/>
      <c r="D292" s="23"/>
      <c r="E292" s="59"/>
      <c r="F292" s="60"/>
      <c r="G292" s="60"/>
      <c r="H292" s="62"/>
      <c r="J292" s="52"/>
      <c r="M292" s="52" t="s">
        <v>44</v>
      </c>
    </row>
    <row r="293" spans="1:13" ht="45" customHeight="1">
      <c r="A293" s="77" t="s">
        <v>0</v>
      </c>
      <c r="B293" s="79" t="s">
        <v>58</v>
      </c>
      <c r="C293" s="81" t="s">
        <v>1</v>
      </c>
      <c r="D293" s="81" t="s">
        <v>59</v>
      </c>
      <c r="E293" s="88" t="s">
        <v>149</v>
      </c>
      <c r="F293" s="84" t="s">
        <v>147</v>
      </c>
      <c r="G293" s="86" t="s">
        <v>150</v>
      </c>
      <c r="H293" s="82" t="s">
        <v>151</v>
      </c>
      <c r="I293" s="82" t="s">
        <v>152</v>
      </c>
      <c r="J293" s="82" t="s">
        <v>153</v>
      </c>
      <c r="K293" s="82" t="s">
        <v>2</v>
      </c>
      <c r="L293" s="82" t="s">
        <v>145</v>
      </c>
      <c r="M293" s="82" t="s">
        <v>146</v>
      </c>
    </row>
    <row r="294" spans="1:13" ht="39.75" customHeight="1">
      <c r="A294" s="78"/>
      <c r="B294" s="80"/>
      <c r="C294" s="81"/>
      <c r="D294" s="81"/>
      <c r="E294" s="89"/>
      <c r="F294" s="85"/>
      <c r="G294" s="87"/>
      <c r="H294" s="83"/>
      <c r="I294" s="83"/>
      <c r="J294" s="83"/>
      <c r="K294" s="83"/>
      <c r="L294" s="83"/>
      <c r="M294" s="83"/>
    </row>
    <row r="295" spans="1:13" s="1" customFormat="1" ht="15.75">
      <c r="A295" s="70"/>
      <c r="B295" s="70"/>
      <c r="C295" s="29"/>
      <c r="D295" s="20" t="s">
        <v>40</v>
      </c>
      <c r="E295" s="2">
        <f>SUM(E296:E305)</f>
        <v>7340707.100000001</v>
      </c>
      <c r="F295" s="2">
        <f>SUM(F296:F305)</f>
        <v>13069436.899999999</v>
      </c>
      <c r="G295" s="2">
        <f>SUM(G296:G305)</f>
        <v>7568177.800000001</v>
      </c>
      <c r="H295" s="2">
        <f>SUM(H296:H305)</f>
        <v>7637141.49</v>
      </c>
      <c r="I295" s="2">
        <f>H295-G295</f>
        <v>68963.68999999948</v>
      </c>
      <c r="J295" s="2">
        <f>H295/G295*100</f>
        <v>100.91123242374141</v>
      </c>
      <c r="K295" s="2">
        <f>H295/F295*100</f>
        <v>58.43512270983917</v>
      </c>
      <c r="L295" s="2">
        <f>H295-E295</f>
        <v>296434.38999999966</v>
      </c>
      <c r="M295" s="2">
        <f>H295/E295*100</f>
        <v>104.03822664440597</v>
      </c>
    </row>
    <row r="296" spans="1:13" ht="15.75">
      <c r="A296" s="71"/>
      <c r="B296" s="71"/>
      <c r="C296" s="28" t="s">
        <v>24</v>
      </c>
      <c r="D296" s="13" t="s">
        <v>25</v>
      </c>
      <c r="E296" s="10">
        <f aca="true" t="shared" si="31" ref="E296:H305">SUMIF($C$6:$C$286,$C296,E$6:E$286)</f>
        <v>4642828.5</v>
      </c>
      <c r="F296" s="10">
        <f t="shared" si="31"/>
        <v>7926134.6</v>
      </c>
      <c r="G296" s="10">
        <f t="shared" si="31"/>
        <v>4822844.1</v>
      </c>
      <c r="H296" s="19">
        <f t="shared" si="31"/>
        <v>5036693.2</v>
      </c>
      <c r="I296" s="19">
        <f aca="true" t="shared" si="32" ref="I296:I307">H296-G296</f>
        <v>213849.10000000056</v>
      </c>
      <c r="J296" s="19">
        <f aca="true" t="shared" si="33" ref="J296:J306">H296/G296*100</f>
        <v>104.43408693223155</v>
      </c>
      <c r="K296" s="19">
        <f aca="true" t="shared" si="34" ref="K296:K307">H296/F296*100</f>
        <v>63.545390712895546</v>
      </c>
      <c r="L296" s="19">
        <f aca="true" t="shared" si="35" ref="L296:L307">H296-E296</f>
        <v>393864.7000000002</v>
      </c>
      <c r="M296" s="19">
        <f aca="true" t="shared" si="36" ref="M296:M307">H296/E296*100</f>
        <v>108.48329202769389</v>
      </c>
    </row>
    <row r="297" spans="1:13" ht="31.5">
      <c r="A297" s="71"/>
      <c r="B297" s="71"/>
      <c r="C297" s="28" t="s">
        <v>57</v>
      </c>
      <c r="D297" s="13" t="s">
        <v>96</v>
      </c>
      <c r="E297" s="10">
        <f t="shared" si="31"/>
        <v>29726.8</v>
      </c>
      <c r="F297" s="10">
        <f t="shared" si="31"/>
        <v>48752.4</v>
      </c>
      <c r="G297" s="10">
        <f t="shared" si="31"/>
        <v>32499.5</v>
      </c>
      <c r="H297" s="19">
        <f t="shared" si="31"/>
        <v>31777.8</v>
      </c>
      <c r="I297" s="19">
        <f t="shared" si="32"/>
        <v>-721.7000000000007</v>
      </c>
      <c r="J297" s="19">
        <f t="shared" si="33"/>
        <v>97.77935045154541</v>
      </c>
      <c r="K297" s="19">
        <f t="shared" si="34"/>
        <v>65.18202180815713</v>
      </c>
      <c r="L297" s="19">
        <f t="shared" si="35"/>
        <v>2051</v>
      </c>
      <c r="M297" s="19">
        <f t="shared" si="36"/>
        <v>106.89949809599419</v>
      </c>
    </row>
    <row r="298" spans="1:13" ht="18" customHeight="1">
      <c r="A298" s="71"/>
      <c r="B298" s="71"/>
      <c r="C298" s="28" t="s">
        <v>48</v>
      </c>
      <c r="D298" s="13" t="s">
        <v>86</v>
      </c>
      <c r="E298" s="10">
        <f t="shared" si="31"/>
        <v>378948.2</v>
      </c>
      <c r="F298" s="10">
        <f t="shared" si="31"/>
        <v>534438.7</v>
      </c>
      <c r="G298" s="10">
        <f t="shared" si="31"/>
        <v>392914.4</v>
      </c>
      <c r="H298" s="19">
        <f t="shared" si="31"/>
        <v>354999.6</v>
      </c>
      <c r="I298" s="19">
        <f t="shared" si="32"/>
        <v>-37914.80000000005</v>
      </c>
      <c r="J298" s="19">
        <f t="shared" si="33"/>
        <v>90.35036639023663</v>
      </c>
      <c r="K298" s="19">
        <f t="shared" si="34"/>
        <v>66.42475554259076</v>
      </c>
      <c r="L298" s="19">
        <f t="shared" si="35"/>
        <v>-23948.600000000035</v>
      </c>
      <c r="M298" s="19">
        <f t="shared" si="36"/>
        <v>93.68024442390806</v>
      </c>
    </row>
    <row r="299" spans="1:13" ht="15.75">
      <c r="A299" s="71"/>
      <c r="B299" s="71"/>
      <c r="C299" s="28" t="s">
        <v>49</v>
      </c>
      <c r="D299" s="13" t="s">
        <v>27</v>
      </c>
      <c r="E299" s="10">
        <f t="shared" si="31"/>
        <v>830</v>
      </c>
      <c r="F299" s="10">
        <f t="shared" si="31"/>
        <v>1948.6</v>
      </c>
      <c r="G299" s="10">
        <f t="shared" si="31"/>
        <v>1529</v>
      </c>
      <c r="H299" s="19">
        <f t="shared" si="31"/>
        <v>1096.2</v>
      </c>
      <c r="I299" s="19">
        <f t="shared" si="32"/>
        <v>-432.79999999999995</v>
      </c>
      <c r="J299" s="19">
        <f t="shared" si="33"/>
        <v>71.69391759319818</v>
      </c>
      <c r="K299" s="19">
        <f t="shared" si="34"/>
        <v>56.25577337575696</v>
      </c>
      <c r="L299" s="19">
        <f t="shared" si="35"/>
        <v>266.20000000000005</v>
      </c>
      <c r="M299" s="19">
        <f t="shared" si="36"/>
        <v>132.0722891566265</v>
      </c>
    </row>
    <row r="300" spans="1:13" ht="31.5">
      <c r="A300" s="71"/>
      <c r="B300" s="71"/>
      <c r="C300" s="28" t="s">
        <v>97</v>
      </c>
      <c r="D300" s="13" t="s">
        <v>98</v>
      </c>
      <c r="E300" s="10">
        <f t="shared" si="31"/>
        <v>20749.7</v>
      </c>
      <c r="F300" s="10">
        <f t="shared" si="31"/>
        <v>45818.9</v>
      </c>
      <c r="G300" s="10">
        <f t="shared" si="31"/>
        <v>27717.7</v>
      </c>
      <c r="H300" s="10">
        <f t="shared" si="31"/>
        <v>27639.3</v>
      </c>
      <c r="I300" s="10">
        <f t="shared" si="32"/>
        <v>-78.40000000000146</v>
      </c>
      <c r="J300" s="10">
        <f t="shared" si="33"/>
        <v>99.71714824823127</v>
      </c>
      <c r="K300" s="10">
        <f t="shared" si="34"/>
        <v>60.3229235097307</v>
      </c>
      <c r="L300" s="10">
        <f t="shared" si="35"/>
        <v>6889.5999999999985</v>
      </c>
      <c r="M300" s="10">
        <f t="shared" si="36"/>
        <v>133.2033716150113</v>
      </c>
    </row>
    <row r="301" spans="1:13" ht="15.75">
      <c r="A301" s="71"/>
      <c r="B301" s="71"/>
      <c r="C301" s="28" t="s">
        <v>95</v>
      </c>
      <c r="D301" s="13" t="s">
        <v>35</v>
      </c>
      <c r="E301" s="10">
        <f t="shared" si="31"/>
        <v>44273.2</v>
      </c>
      <c r="F301" s="10">
        <f t="shared" si="31"/>
        <v>379493.3</v>
      </c>
      <c r="G301" s="10">
        <f t="shared" si="31"/>
        <v>43000</v>
      </c>
      <c r="H301" s="10">
        <f t="shared" si="31"/>
        <v>106598.29</v>
      </c>
      <c r="I301" s="10">
        <f t="shared" si="32"/>
        <v>63598.28999999999</v>
      </c>
      <c r="J301" s="10">
        <f t="shared" si="33"/>
        <v>247.903</v>
      </c>
      <c r="K301" s="10">
        <f t="shared" si="34"/>
        <v>28.089636892140124</v>
      </c>
      <c r="L301" s="10">
        <f t="shared" si="35"/>
        <v>62325.09</v>
      </c>
      <c r="M301" s="10">
        <f t="shared" si="36"/>
        <v>240.7738541600788</v>
      </c>
    </row>
    <row r="302" spans="1:13" ht="15.75">
      <c r="A302" s="71"/>
      <c r="B302" s="71"/>
      <c r="C302" s="28" t="s">
        <v>99</v>
      </c>
      <c r="D302" s="13" t="s">
        <v>100</v>
      </c>
      <c r="E302" s="10">
        <f t="shared" si="31"/>
        <v>345075.2</v>
      </c>
      <c r="F302" s="10">
        <f t="shared" si="31"/>
        <v>1265720.5</v>
      </c>
      <c r="G302" s="10">
        <f t="shared" si="31"/>
        <v>358617.9</v>
      </c>
      <c r="H302" s="10">
        <f t="shared" si="31"/>
        <v>449386.4</v>
      </c>
      <c r="I302" s="10">
        <f t="shared" si="32"/>
        <v>90768.5</v>
      </c>
      <c r="J302" s="10">
        <f t="shared" si="33"/>
        <v>125.31064400299037</v>
      </c>
      <c r="K302" s="10">
        <f t="shared" si="34"/>
        <v>35.50439453260021</v>
      </c>
      <c r="L302" s="10">
        <f t="shared" si="35"/>
        <v>104311.20000000001</v>
      </c>
      <c r="M302" s="10">
        <f t="shared" si="36"/>
        <v>130.22854148892765</v>
      </c>
    </row>
    <row r="303" spans="1:13" ht="15.75">
      <c r="A303" s="71"/>
      <c r="B303" s="71"/>
      <c r="C303" s="28" t="s">
        <v>36</v>
      </c>
      <c r="D303" s="13" t="s">
        <v>37</v>
      </c>
      <c r="E303" s="10">
        <f t="shared" si="31"/>
        <v>1745255.1</v>
      </c>
      <c r="F303" s="10">
        <f t="shared" si="31"/>
        <v>2668536.2</v>
      </c>
      <c r="G303" s="10">
        <f t="shared" si="31"/>
        <v>1761614</v>
      </c>
      <c r="H303" s="10">
        <f t="shared" si="31"/>
        <v>1501468.1</v>
      </c>
      <c r="I303" s="10">
        <f t="shared" si="32"/>
        <v>-260145.8999999999</v>
      </c>
      <c r="J303" s="10">
        <f t="shared" si="33"/>
        <v>85.2325254000025</v>
      </c>
      <c r="K303" s="10">
        <f t="shared" si="34"/>
        <v>56.26560733933458</v>
      </c>
      <c r="L303" s="10">
        <f t="shared" si="35"/>
        <v>-243787</v>
      </c>
      <c r="M303" s="10">
        <f t="shared" si="36"/>
        <v>86.03144033213253</v>
      </c>
    </row>
    <row r="304" spans="1:13" ht="15.75">
      <c r="A304" s="71"/>
      <c r="B304" s="71"/>
      <c r="C304" s="28" t="s">
        <v>101</v>
      </c>
      <c r="D304" s="13" t="s">
        <v>41</v>
      </c>
      <c r="E304" s="10">
        <f t="shared" si="31"/>
        <v>133020.1</v>
      </c>
      <c r="F304" s="10">
        <f t="shared" si="31"/>
        <v>198593.69999999998</v>
      </c>
      <c r="G304" s="10">
        <f t="shared" si="31"/>
        <v>127441.2</v>
      </c>
      <c r="H304" s="19">
        <f t="shared" si="31"/>
        <v>127482.59999999999</v>
      </c>
      <c r="I304" s="19">
        <f t="shared" si="32"/>
        <v>41.39999999999418</v>
      </c>
      <c r="J304" s="19">
        <f t="shared" si="33"/>
        <v>100.03248556981572</v>
      </c>
      <c r="K304" s="19">
        <f t="shared" si="34"/>
        <v>64.19267076448044</v>
      </c>
      <c r="L304" s="19">
        <f t="shared" si="35"/>
        <v>-5537.500000000015</v>
      </c>
      <c r="M304" s="19">
        <f t="shared" si="36"/>
        <v>95.8370952961244</v>
      </c>
    </row>
    <row r="305" spans="1:13" ht="31.5">
      <c r="A305" s="71"/>
      <c r="B305" s="71"/>
      <c r="C305" s="28" t="s">
        <v>10</v>
      </c>
      <c r="D305" s="13" t="s">
        <v>102</v>
      </c>
      <c r="E305" s="10">
        <f t="shared" si="31"/>
        <v>0.3</v>
      </c>
      <c r="F305" s="10">
        <f t="shared" si="31"/>
        <v>0</v>
      </c>
      <c r="G305" s="10">
        <f t="shared" si="31"/>
        <v>0</v>
      </c>
      <c r="H305" s="19">
        <f t="shared" si="31"/>
        <v>0</v>
      </c>
      <c r="I305" s="19">
        <f t="shared" si="32"/>
        <v>0</v>
      </c>
      <c r="J305" s="19"/>
      <c r="K305" s="19"/>
      <c r="L305" s="19">
        <f>H305-E305</f>
        <v>-0.3</v>
      </c>
      <c r="M305" s="19">
        <f>H305/E305*100</f>
        <v>0</v>
      </c>
    </row>
    <row r="306" spans="1:13" s="1" customFormat="1" ht="15.75">
      <c r="A306" s="71"/>
      <c r="B306" s="71"/>
      <c r="C306" s="29"/>
      <c r="D306" s="20" t="s">
        <v>42</v>
      </c>
      <c r="E306" s="2">
        <f>SUM(E307:E327)</f>
        <v>1154248.7</v>
      </c>
      <c r="F306" s="2">
        <f>SUM(F307:F327)</f>
        <v>1869071.9</v>
      </c>
      <c r="G306" s="2">
        <f>SUM(G307:G327)</f>
        <v>1034782.1400000001</v>
      </c>
      <c r="H306" s="2">
        <f>SUM(H307:H327)</f>
        <v>1047848.8</v>
      </c>
      <c r="I306" s="2">
        <f t="shared" si="32"/>
        <v>13066.659999999916</v>
      </c>
      <c r="J306" s="2">
        <f t="shared" si="33"/>
        <v>101.26274502573071</v>
      </c>
      <c r="K306" s="2">
        <f t="shared" si="34"/>
        <v>56.062519585255124</v>
      </c>
      <c r="L306" s="2">
        <f t="shared" si="35"/>
        <v>-106399.8999999999</v>
      </c>
      <c r="M306" s="2">
        <f t="shared" si="36"/>
        <v>90.78189128564755</v>
      </c>
    </row>
    <row r="307" spans="1:13" ht="78.75">
      <c r="A307" s="71"/>
      <c r="B307" s="71"/>
      <c r="C307" s="33" t="s">
        <v>103</v>
      </c>
      <c r="D307" s="41" t="s">
        <v>104</v>
      </c>
      <c r="E307" s="10">
        <f aca="true" t="shared" si="37" ref="E307:H327">SUMIF($C$6:$C$286,$C307,E$6:E$286)</f>
        <v>2639.4</v>
      </c>
      <c r="F307" s="10">
        <f t="shared" si="37"/>
        <v>547.3</v>
      </c>
      <c r="G307" s="10">
        <f t="shared" si="37"/>
        <v>547.3</v>
      </c>
      <c r="H307" s="19">
        <f t="shared" si="37"/>
        <v>577.8</v>
      </c>
      <c r="I307" s="19">
        <f t="shared" si="32"/>
        <v>30.5</v>
      </c>
      <c r="J307" s="19"/>
      <c r="K307" s="19">
        <f t="shared" si="34"/>
        <v>105.57281198611366</v>
      </c>
      <c r="L307" s="19">
        <f t="shared" si="35"/>
        <v>-2061.6000000000004</v>
      </c>
      <c r="M307" s="19">
        <f t="shared" si="36"/>
        <v>21.89133894066833</v>
      </c>
    </row>
    <row r="308" spans="1:13" ht="63">
      <c r="A308" s="71"/>
      <c r="B308" s="71"/>
      <c r="C308" s="30" t="s">
        <v>116</v>
      </c>
      <c r="D308" s="11" t="s">
        <v>117</v>
      </c>
      <c r="E308" s="10">
        <f t="shared" si="37"/>
        <v>219484.6</v>
      </c>
      <c r="F308" s="10">
        <f t="shared" si="37"/>
        <v>499043.5</v>
      </c>
      <c r="G308" s="10">
        <f t="shared" si="37"/>
        <v>266437</v>
      </c>
      <c r="H308" s="19">
        <f t="shared" si="37"/>
        <v>221676.2</v>
      </c>
      <c r="I308" s="19">
        <f aca="true" t="shared" si="38" ref="I308:I327">H308-G308</f>
        <v>-44760.79999999999</v>
      </c>
      <c r="J308" s="19">
        <f aca="true" t="shared" si="39" ref="J308:J327">H308/G308*100</f>
        <v>83.20023119912024</v>
      </c>
      <c r="K308" s="19">
        <f aca="true" t="shared" si="40" ref="K308:K327">H308/F308*100</f>
        <v>44.42021587296499</v>
      </c>
      <c r="L308" s="19">
        <f aca="true" t="shared" si="41" ref="L308:L327">H308-E308</f>
        <v>2191.600000000006</v>
      </c>
      <c r="M308" s="19">
        <f aca="true" t="shared" si="42" ref="M308:M327">H308/E308*100</f>
        <v>100.9985210807501</v>
      </c>
    </row>
    <row r="309" spans="1:13" ht="31.5">
      <c r="A309" s="71"/>
      <c r="B309" s="71"/>
      <c r="C309" s="28" t="s">
        <v>118</v>
      </c>
      <c r="D309" s="11" t="s">
        <v>119</v>
      </c>
      <c r="E309" s="10">
        <f t="shared" si="37"/>
        <v>40154.2</v>
      </c>
      <c r="F309" s="10">
        <f t="shared" si="37"/>
        <v>54222.9</v>
      </c>
      <c r="G309" s="10">
        <f t="shared" si="37"/>
        <v>38590</v>
      </c>
      <c r="H309" s="19">
        <f t="shared" si="37"/>
        <v>49849.5</v>
      </c>
      <c r="I309" s="19">
        <f t="shared" si="38"/>
        <v>11259.5</v>
      </c>
      <c r="J309" s="19">
        <f t="shared" si="39"/>
        <v>129.1772479917077</v>
      </c>
      <c r="K309" s="19">
        <f t="shared" si="40"/>
        <v>91.93440409863729</v>
      </c>
      <c r="L309" s="19">
        <f t="shared" si="41"/>
        <v>9695.300000000003</v>
      </c>
      <c r="M309" s="19">
        <f t="shared" si="42"/>
        <v>124.14517036823047</v>
      </c>
    </row>
    <row r="310" spans="1:13" ht="15.75">
      <c r="A310" s="71"/>
      <c r="B310" s="71"/>
      <c r="C310" s="28" t="s">
        <v>140</v>
      </c>
      <c r="D310" s="11" t="s">
        <v>141</v>
      </c>
      <c r="E310" s="10">
        <f t="shared" si="37"/>
        <v>1547.6999999999998</v>
      </c>
      <c r="F310" s="10">
        <f t="shared" si="37"/>
        <v>2108.4</v>
      </c>
      <c r="G310" s="10">
        <f t="shared" si="37"/>
        <v>1405.5</v>
      </c>
      <c r="H310" s="19">
        <f t="shared" si="37"/>
        <v>1566</v>
      </c>
      <c r="I310" s="19">
        <f t="shared" si="38"/>
        <v>160.5</v>
      </c>
      <c r="J310" s="19">
        <f t="shared" si="39"/>
        <v>111.41942369263606</v>
      </c>
      <c r="K310" s="19">
        <f t="shared" si="40"/>
        <v>74.2743312464428</v>
      </c>
      <c r="L310" s="19">
        <f t="shared" si="41"/>
        <v>18.300000000000182</v>
      </c>
      <c r="M310" s="19">
        <f t="shared" si="42"/>
        <v>101.18239968986238</v>
      </c>
    </row>
    <row r="311" spans="1:13" ht="47.25">
      <c r="A311" s="71"/>
      <c r="B311" s="71"/>
      <c r="C311" s="28" t="s">
        <v>136</v>
      </c>
      <c r="D311" s="11" t="s">
        <v>137</v>
      </c>
      <c r="E311" s="10">
        <f t="shared" si="37"/>
        <v>102639.5</v>
      </c>
      <c r="F311" s="10">
        <f t="shared" si="37"/>
        <v>113786.1</v>
      </c>
      <c r="G311" s="10">
        <f t="shared" si="37"/>
        <v>71500</v>
      </c>
      <c r="H311" s="19">
        <f t="shared" si="37"/>
        <v>76956.4</v>
      </c>
      <c r="I311" s="19">
        <f t="shared" si="38"/>
        <v>5456.399999999994</v>
      </c>
      <c r="J311" s="19">
        <f t="shared" si="39"/>
        <v>107.63132867132865</v>
      </c>
      <c r="K311" s="19">
        <f t="shared" si="40"/>
        <v>67.63251398896702</v>
      </c>
      <c r="L311" s="19">
        <f t="shared" si="41"/>
        <v>-25683.100000000006</v>
      </c>
      <c r="M311" s="19">
        <f t="shared" si="42"/>
        <v>74.97737225921793</v>
      </c>
    </row>
    <row r="312" spans="1:13" ht="63">
      <c r="A312" s="71"/>
      <c r="B312" s="71"/>
      <c r="C312" s="28" t="s">
        <v>142</v>
      </c>
      <c r="D312" s="11" t="s">
        <v>143</v>
      </c>
      <c r="E312" s="10">
        <f t="shared" si="37"/>
        <v>26946.5</v>
      </c>
      <c r="F312" s="10">
        <f t="shared" si="37"/>
        <v>54233.8</v>
      </c>
      <c r="G312" s="10">
        <f t="shared" si="37"/>
        <v>29546.4</v>
      </c>
      <c r="H312" s="19">
        <f t="shared" si="37"/>
        <v>31983.6</v>
      </c>
      <c r="I312" s="19">
        <f t="shared" si="38"/>
        <v>2437.199999999997</v>
      </c>
      <c r="J312" s="19">
        <f t="shared" si="39"/>
        <v>108.2487206563236</v>
      </c>
      <c r="K312" s="19">
        <f t="shared" si="40"/>
        <v>58.973555236771155</v>
      </c>
      <c r="L312" s="19">
        <f t="shared" si="41"/>
        <v>5037.0999999999985</v>
      </c>
      <c r="M312" s="19">
        <f t="shared" si="42"/>
        <v>118.69296569127717</v>
      </c>
    </row>
    <row r="313" spans="1:13" ht="110.25">
      <c r="A313" s="71"/>
      <c r="B313" s="71"/>
      <c r="C313" s="28" t="s">
        <v>120</v>
      </c>
      <c r="D313" s="11" t="s">
        <v>121</v>
      </c>
      <c r="E313" s="10">
        <f t="shared" si="37"/>
        <v>1391.6</v>
      </c>
      <c r="F313" s="10">
        <f t="shared" si="37"/>
        <v>1807</v>
      </c>
      <c r="G313" s="10">
        <f t="shared" si="37"/>
        <v>1080</v>
      </c>
      <c r="H313" s="19">
        <f t="shared" si="37"/>
        <v>1222.8</v>
      </c>
      <c r="I313" s="19">
        <f t="shared" si="38"/>
        <v>142.79999999999995</v>
      </c>
      <c r="J313" s="19">
        <f t="shared" si="39"/>
        <v>113.22222222222223</v>
      </c>
      <c r="K313" s="19">
        <f t="shared" si="40"/>
        <v>67.67017155506365</v>
      </c>
      <c r="L313" s="19">
        <f t="shared" si="41"/>
        <v>-168.79999999999995</v>
      </c>
      <c r="M313" s="19">
        <f t="shared" si="42"/>
        <v>87.8700776085082</v>
      </c>
    </row>
    <row r="314" spans="1:13" ht="94.5">
      <c r="A314" s="71"/>
      <c r="B314" s="71"/>
      <c r="C314" s="28" t="s">
        <v>126</v>
      </c>
      <c r="D314" s="44" t="s">
        <v>127</v>
      </c>
      <c r="E314" s="10">
        <f t="shared" si="37"/>
        <v>684</v>
      </c>
      <c r="F314" s="10">
        <f t="shared" si="37"/>
        <v>1457.6000000000001</v>
      </c>
      <c r="G314" s="10">
        <f t="shared" si="37"/>
        <v>899</v>
      </c>
      <c r="H314" s="19">
        <f t="shared" si="37"/>
        <v>1106.1</v>
      </c>
      <c r="I314" s="19">
        <f t="shared" si="38"/>
        <v>207.0999999999999</v>
      </c>
      <c r="J314" s="19">
        <f t="shared" si="39"/>
        <v>123.03670745272524</v>
      </c>
      <c r="K314" s="19">
        <f t="shared" si="40"/>
        <v>75.8850164654226</v>
      </c>
      <c r="L314" s="19">
        <f t="shared" si="41"/>
        <v>422.0999999999999</v>
      </c>
      <c r="M314" s="19">
        <f t="shared" si="42"/>
        <v>161.71052631578945</v>
      </c>
    </row>
    <row r="315" spans="1:13" ht="47.25">
      <c r="A315" s="71"/>
      <c r="B315" s="71"/>
      <c r="C315" s="28" t="s">
        <v>131</v>
      </c>
      <c r="D315" s="11" t="s">
        <v>130</v>
      </c>
      <c r="E315" s="10">
        <f t="shared" si="37"/>
        <v>32196.5</v>
      </c>
      <c r="F315" s="10">
        <f t="shared" si="37"/>
        <v>18492.7</v>
      </c>
      <c r="G315" s="10">
        <f t="shared" si="37"/>
        <v>18492.7</v>
      </c>
      <c r="H315" s="19">
        <f t="shared" si="37"/>
        <v>22072.199999999997</v>
      </c>
      <c r="I315" s="19">
        <f t="shared" si="38"/>
        <v>3579.4999999999964</v>
      </c>
      <c r="J315" s="19">
        <f t="shared" si="39"/>
        <v>119.35628653468665</v>
      </c>
      <c r="K315" s="19">
        <f t="shared" si="40"/>
        <v>119.35628653468665</v>
      </c>
      <c r="L315" s="19">
        <f t="shared" si="41"/>
        <v>-10124.300000000003</v>
      </c>
      <c r="M315" s="19">
        <f t="shared" si="42"/>
        <v>68.55465656204866</v>
      </c>
    </row>
    <row r="316" spans="1:13" ht="78.75">
      <c r="A316" s="71"/>
      <c r="B316" s="71"/>
      <c r="C316" s="30" t="s">
        <v>105</v>
      </c>
      <c r="D316" s="41" t="s">
        <v>87</v>
      </c>
      <c r="E316" s="10">
        <f t="shared" si="37"/>
        <v>74839.5</v>
      </c>
      <c r="F316" s="10">
        <f t="shared" si="37"/>
        <v>134105.3</v>
      </c>
      <c r="G316" s="10">
        <f t="shared" si="37"/>
        <v>77553.2</v>
      </c>
      <c r="H316" s="19">
        <f t="shared" si="37"/>
        <v>79640.9</v>
      </c>
      <c r="I316" s="19">
        <f t="shared" si="38"/>
        <v>2087.699999999997</v>
      </c>
      <c r="J316" s="19">
        <f t="shared" si="39"/>
        <v>102.69195855232279</v>
      </c>
      <c r="K316" s="19">
        <f t="shared" si="40"/>
        <v>59.38684004286184</v>
      </c>
      <c r="L316" s="19">
        <f t="shared" si="41"/>
        <v>4801.399999999994</v>
      </c>
      <c r="M316" s="19">
        <f t="shared" si="42"/>
        <v>106.41559604219697</v>
      </c>
    </row>
    <row r="317" spans="1:13" ht="15.75">
      <c r="A317" s="71"/>
      <c r="B317" s="71"/>
      <c r="C317" s="28" t="s">
        <v>94</v>
      </c>
      <c r="D317" s="13" t="s">
        <v>88</v>
      </c>
      <c r="E317" s="10">
        <f t="shared" si="37"/>
        <v>5184.5</v>
      </c>
      <c r="F317" s="10">
        <f t="shared" si="37"/>
        <v>6473</v>
      </c>
      <c r="G317" s="10">
        <f t="shared" si="37"/>
        <v>4834.3</v>
      </c>
      <c r="H317" s="19">
        <f t="shared" si="37"/>
        <v>7941</v>
      </c>
      <c r="I317" s="19">
        <f t="shared" si="38"/>
        <v>3106.7</v>
      </c>
      <c r="J317" s="19">
        <f t="shared" si="39"/>
        <v>164.26369898434106</v>
      </c>
      <c r="K317" s="19">
        <f t="shared" si="40"/>
        <v>122.67881971265255</v>
      </c>
      <c r="L317" s="19">
        <f t="shared" si="41"/>
        <v>2756.5</v>
      </c>
      <c r="M317" s="19">
        <f t="shared" si="42"/>
        <v>153.168097212846</v>
      </c>
    </row>
    <row r="318" spans="1:13" ht="31.5">
      <c r="A318" s="71"/>
      <c r="B318" s="71"/>
      <c r="C318" s="28" t="s">
        <v>91</v>
      </c>
      <c r="D318" s="13" t="s">
        <v>132</v>
      </c>
      <c r="E318" s="10">
        <f t="shared" si="37"/>
        <v>126382.6</v>
      </c>
      <c r="F318" s="10">
        <f t="shared" si="37"/>
        <v>194293.8</v>
      </c>
      <c r="G318" s="10">
        <f t="shared" si="37"/>
        <v>117727.3</v>
      </c>
      <c r="H318" s="19">
        <f t="shared" si="37"/>
        <v>153829.1</v>
      </c>
      <c r="I318" s="19">
        <f t="shared" si="38"/>
        <v>36101.8</v>
      </c>
      <c r="J318" s="19">
        <f t="shared" si="39"/>
        <v>130.66561451761828</v>
      </c>
      <c r="K318" s="19">
        <f t="shared" si="40"/>
        <v>79.17344763445875</v>
      </c>
      <c r="L318" s="19">
        <f t="shared" si="41"/>
        <v>27446.5</v>
      </c>
      <c r="M318" s="19">
        <f t="shared" si="42"/>
        <v>121.71699268728449</v>
      </c>
    </row>
    <row r="319" spans="1:13" ht="31.5">
      <c r="A319" s="71"/>
      <c r="B319" s="71"/>
      <c r="C319" s="28" t="s">
        <v>135</v>
      </c>
      <c r="D319" s="13" t="s">
        <v>134</v>
      </c>
      <c r="E319" s="10">
        <f t="shared" si="37"/>
        <v>994.5</v>
      </c>
      <c r="F319" s="10">
        <f t="shared" si="37"/>
        <v>0</v>
      </c>
      <c r="G319" s="10">
        <f t="shared" si="37"/>
        <v>0</v>
      </c>
      <c r="H319" s="19">
        <f t="shared" si="37"/>
        <v>415.3</v>
      </c>
      <c r="I319" s="19">
        <f t="shared" si="38"/>
        <v>415.3</v>
      </c>
      <c r="J319" s="19"/>
      <c r="K319" s="19"/>
      <c r="L319" s="19">
        <f t="shared" si="41"/>
        <v>-579.2</v>
      </c>
      <c r="M319" s="19">
        <f t="shared" si="42"/>
        <v>41.759678230266466</v>
      </c>
    </row>
    <row r="320" spans="1:13" ht="78.75">
      <c r="A320" s="71"/>
      <c r="B320" s="71"/>
      <c r="C320" s="30" t="s">
        <v>138</v>
      </c>
      <c r="D320" s="11" t="s">
        <v>139</v>
      </c>
      <c r="E320" s="10">
        <f t="shared" si="37"/>
        <v>96.2</v>
      </c>
      <c r="F320" s="10">
        <f t="shared" si="37"/>
        <v>0</v>
      </c>
      <c r="G320" s="10">
        <f t="shared" si="37"/>
        <v>0</v>
      </c>
      <c r="H320" s="19">
        <f t="shared" si="37"/>
        <v>174.99999999999997</v>
      </c>
      <c r="I320" s="19">
        <f t="shared" si="38"/>
        <v>174.99999999999997</v>
      </c>
      <c r="J320" s="19"/>
      <c r="K320" s="19"/>
      <c r="L320" s="19">
        <f t="shared" si="41"/>
        <v>78.79999999999997</v>
      </c>
      <c r="M320" s="19">
        <f t="shared" si="42"/>
        <v>181.91268191268188</v>
      </c>
    </row>
    <row r="321" spans="1:13" ht="78.75">
      <c r="A321" s="71"/>
      <c r="B321" s="71"/>
      <c r="C321" s="28" t="s">
        <v>133</v>
      </c>
      <c r="D321" s="14" t="s">
        <v>144</v>
      </c>
      <c r="E321" s="10">
        <f t="shared" si="37"/>
        <v>82299.9</v>
      </c>
      <c r="F321" s="10">
        <f t="shared" si="37"/>
        <v>178316.8</v>
      </c>
      <c r="G321" s="10">
        <f t="shared" si="37"/>
        <v>44137.3</v>
      </c>
      <c r="H321" s="19">
        <f t="shared" si="37"/>
        <v>38948</v>
      </c>
      <c r="I321" s="19">
        <f t="shared" si="38"/>
        <v>-5189.300000000003</v>
      </c>
      <c r="J321" s="19">
        <f t="shared" si="39"/>
        <v>88.24282409662575</v>
      </c>
      <c r="K321" s="19">
        <f t="shared" si="40"/>
        <v>21.842024980259854</v>
      </c>
      <c r="L321" s="19">
        <f t="shared" si="41"/>
        <v>-43351.899999999994</v>
      </c>
      <c r="M321" s="19">
        <f t="shared" si="42"/>
        <v>47.324480345662636</v>
      </c>
    </row>
    <row r="322" spans="1:13" ht="47.25">
      <c r="A322" s="71"/>
      <c r="B322" s="71"/>
      <c r="C322" s="30" t="s">
        <v>122</v>
      </c>
      <c r="D322" s="11" t="s">
        <v>123</v>
      </c>
      <c r="E322" s="10">
        <f t="shared" si="37"/>
        <v>67040.1</v>
      </c>
      <c r="F322" s="10">
        <f t="shared" si="37"/>
        <v>133407</v>
      </c>
      <c r="G322" s="10">
        <f t="shared" si="37"/>
        <v>84500</v>
      </c>
      <c r="H322" s="19">
        <f t="shared" si="37"/>
        <v>80945.2</v>
      </c>
      <c r="I322" s="19">
        <f t="shared" si="38"/>
        <v>-3554.800000000003</v>
      </c>
      <c r="J322" s="19">
        <f t="shared" si="39"/>
        <v>95.79313609467455</v>
      </c>
      <c r="K322" s="19">
        <f t="shared" si="40"/>
        <v>60.675376854288</v>
      </c>
      <c r="L322" s="19">
        <f t="shared" si="41"/>
        <v>13905.099999999991</v>
      </c>
      <c r="M322" s="19">
        <f t="shared" si="42"/>
        <v>120.74146667442321</v>
      </c>
    </row>
    <row r="323" spans="1:13" ht="63">
      <c r="A323" s="71"/>
      <c r="B323" s="71"/>
      <c r="C323" s="30" t="s">
        <v>128</v>
      </c>
      <c r="D323" s="11" t="s">
        <v>129</v>
      </c>
      <c r="E323" s="10">
        <f t="shared" si="37"/>
        <v>9445.3</v>
      </c>
      <c r="F323" s="10">
        <f t="shared" si="37"/>
        <v>0</v>
      </c>
      <c r="G323" s="10">
        <f t="shared" si="37"/>
        <v>0</v>
      </c>
      <c r="H323" s="19">
        <f t="shared" si="37"/>
        <v>8786.1</v>
      </c>
      <c r="I323" s="19">
        <f t="shared" si="38"/>
        <v>8786.1</v>
      </c>
      <c r="J323" s="19"/>
      <c r="K323" s="19"/>
      <c r="L323" s="19">
        <f t="shared" si="41"/>
        <v>-659.1999999999989</v>
      </c>
      <c r="M323" s="19">
        <f t="shared" si="42"/>
        <v>93.02086752141278</v>
      </c>
    </row>
    <row r="324" spans="1:13" ht="78.75">
      <c r="A324" s="71"/>
      <c r="B324" s="71"/>
      <c r="C324" s="30" t="s">
        <v>124</v>
      </c>
      <c r="D324" s="11" t="s">
        <v>125</v>
      </c>
      <c r="E324" s="10">
        <f t="shared" si="37"/>
        <v>87402.8</v>
      </c>
      <c r="F324" s="10">
        <f t="shared" si="37"/>
        <v>56735.3</v>
      </c>
      <c r="G324" s="10">
        <f t="shared" si="37"/>
        <v>32900</v>
      </c>
      <c r="H324" s="19">
        <f t="shared" si="37"/>
        <v>28152.8</v>
      </c>
      <c r="I324" s="19">
        <f t="shared" si="38"/>
        <v>-4747.200000000001</v>
      </c>
      <c r="J324" s="19">
        <f t="shared" si="39"/>
        <v>85.570820668693</v>
      </c>
      <c r="K324" s="19">
        <f t="shared" si="40"/>
        <v>49.62131159965665</v>
      </c>
      <c r="L324" s="19">
        <f t="shared" si="41"/>
        <v>-59250</v>
      </c>
      <c r="M324" s="19">
        <f t="shared" si="42"/>
        <v>32.21040973515723</v>
      </c>
    </row>
    <row r="325" spans="1:13" ht="15.75">
      <c r="A325" s="71"/>
      <c r="B325" s="71"/>
      <c r="C325" s="28" t="s">
        <v>4</v>
      </c>
      <c r="D325" s="13" t="s">
        <v>5</v>
      </c>
      <c r="E325" s="19">
        <f t="shared" si="37"/>
        <v>202792.80000000002</v>
      </c>
      <c r="F325" s="10">
        <f t="shared" si="37"/>
        <v>301774.5</v>
      </c>
      <c r="G325" s="19">
        <f t="shared" si="37"/>
        <v>207994.14</v>
      </c>
      <c r="H325" s="19">
        <f t="shared" si="37"/>
        <v>219633.4</v>
      </c>
      <c r="I325" s="19">
        <f t="shared" si="38"/>
        <v>11639.25999999998</v>
      </c>
      <c r="J325" s="19">
        <f t="shared" si="39"/>
        <v>105.59595573221436</v>
      </c>
      <c r="K325" s="19">
        <f t="shared" si="40"/>
        <v>72.78063587214957</v>
      </c>
      <c r="L325" s="19">
        <f t="shared" si="41"/>
        <v>16840.599999999977</v>
      </c>
      <c r="M325" s="19">
        <f t="shared" si="42"/>
        <v>108.30433822108081</v>
      </c>
    </row>
    <row r="326" spans="1:13" ht="15.75">
      <c r="A326" s="71"/>
      <c r="B326" s="71"/>
      <c r="C326" s="28" t="s">
        <v>106</v>
      </c>
      <c r="D326" s="13" t="s">
        <v>6</v>
      </c>
      <c r="E326" s="19">
        <f t="shared" si="37"/>
        <v>605.1</v>
      </c>
      <c r="F326" s="10">
        <f t="shared" si="37"/>
        <v>0</v>
      </c>
      <c r="G326" s="10">
        <f t="shared" si="37"/>
        <v>0</v>
      </c>
      <c r="H326" s="19">
        <f t="shared" si="37"/>
        <v>-636.9</v>
      </c>
      <c r="I326" s="19">
        <f t="shared" si="38"/>
        <v>-636.9</v>
      </c>
      <c r="J326" s="19"/>
      <c r="K326" s="19"/>
      <c r="L326" s="19">
        <f t="shared" si="41"/>
        <v>-1242</v>
      </c>
      <c r="M326" s="19">
        <f t="shared" si="42"/>
        <v>-105.25532969757063</v>
      </c>
    </row>
    <row r="327" spans="1:13" ht="15.75">
      <c r="A327" s="71"/>
      <c r="B327" s="71"/>
      <c r="C327" s="28" t="s">
        <v>107</v>
      </c>
      <c r="D327" s="13" t="s">
        <v>31</v>
      </c>
      <c r="E327" s="10">
        <f t="shared" si="37"/>
        <v>69481.4</v>
      </c>
      <c r="F327" s="10">
        <f t="shared" si="37"/>
        <v>118266.90000000001</v>
      </c>
      <c r="G327" s="10">
        <f t="shared" si="37"/>
        <v>36638</v>
      </c>
      <c r="H327" s="19">
        <f t="shared" si="37"/>
        <v>23008.299999999996</v>
      </c>
      <c r="I327" s="19">
        <f t="shared" si="38"/>
        <v>-13629.700000000004</v>
      </c>
      <c r="J327" s="19">
        <f t="shared" si="39"/>
        <v>62.79900649598776</v>
      </c>
      <c r="K327" s="19">
        <f t="shared" si="40"/>
        <v>19.45455575482235</v>
      </c>
      <c r="L327" s="19">
        <f t="shared" si="41"/>
        <v>-46473.1</v>
      </c>
      <c r="M327" s="19">
        <f t="shared" si="42"/>
        <v>33.114329878212004</v>
      </c>
    </row>
    <row r="328" spans="1:13" s="18" customFormat="1" ht="15.75">
      <c r="A328" s="71"/>
      <c r="B328" s="71"/>
      <c r="C328" s="31"/>
      <c r="D328" s="20" t="s">
        <v>38</v>
      </c>
      <c r="E328" s="17">
        <f>E295+E306</f>
        <v>8494955.8</v>
      </c>
      <c r="F328" s="17">
        <f>F295+F306</f>
        <v>14938508.799999999</v>
      </c>
      <c r="G328" s="17">
        <f>G295+G306</f>
        <v>8602959.940000001</v>
      </c>
      <c r="H328" s="2">
        <f>H295+H306</f>
        <v>8684990.290000001</v>
      </c>
      <c r="I328" s="2">
        <f aca="true" t="shared" si="43" ref="I328:I336">H328-G328</f>
        <v>82030.34999999963</v>
      </c>
      <c r="J328" s="2">
        <f aca="true" t="shared" si="44" ref="J328:J336">H328/G328*100</f>
        <v>100.95351309981805</v>
      </c>
      <c r="K328" s="2">
        <f aca="true" t="shared" si="45" ref="K328:K336">H328/F328*100</f>
        <v>58.13826805792023</v>
      </c>
      <c r="L328" s="2">
        <f aca="true" t="shared" si="46" ref="L328:L336">H328-E328</f>
        <v>190034.49000000022</v>
      </c>
      <c r="M328" s="2">
        <f aca="true" t="shared" si="47" ref="M328:M336">H328/E328*100</f>
        <v>102.23702741337395</v>
      </c>
    </row>
    <row r="329" spans="1:13" s="1" customFormat="1" ht="31.5">
      <c r="A329" s="71"/>
      <c r="B329" s="71"/>
      <c r="C329" s="31" t="s">
        <v>54</v>
      </c>
      <c r="D329" s="20" t="s">
        <v>43</v>
      </c>
      <c r="E329" s="2">
        <f>SUM(E330:E335)</f>
        <v>5881943</v>
      </c>
      <c r="F329" s="2">
        <f>SUM(F330:F335)</f>
        <v>11742002.5</v>
      </c>
      <c r="G329" s="2">
        <f>SUM(G330:G335)</f>
        <v>6958103.699999998</v>
      </c>
      <c r="H329" s="2">
        <f>SUM(H330:H335)</f>
        <v>6816363.599999997</v>
      </c>
      <c r="I329" s="2">
        <f t="shared" si="43"/>
        <v>-141740.1000000015</v>
      </c>
      <c r="J329" s="2">
        <f t="shared" si="44"/>
        <v>97.96294930183348</v>
      </c>
      <c r="K329" s="2">
        <f t="shared" si="45"/>
        <v>58.051116919792825</v>
      </c>
      <c r="L329" s="2">
        <f t="shared" si="46"/>
        <v>934420.5999999968</v>
      </c>
      <c r="M329" s="2">
        <f t="shared" si="47"/>
        <v>115.88625731327211</v>
      </c>
    </row>
    <row r="330" spans="1:13" ht="15.75">
      <c r="A330" s="71"/>
      <c r="B330" s="71"/>
      <c r="C330" s="28" t="s">
        <v>89</v>
      </c>
      <c r="D330" s="43" t="s">
        <v>108</v>
      </c>
      <c r="E330" s="10">
        <f aca="true" t="shared" si="48" ref="E330:H335">SUMIF($C$6:$C$286,$C330,E$6:E$286)</f>
        <v>193894.8</v>
      </c>
      <c r="F330" s="10">
        <f t="shared" si="48"/>
        <v>355543.6</v>
      </c>
      <c r="G330" s="10">
        <f t="shared" si="48"/>
        <v>237029.2</v>
      </c>
      <c r="H330" s="10">
        <f t="shared" si="48"/>
        <v>237029.2</v>
      </c>
      <c r="I330" s="10">
        <f t="shared" si="43"/>
        <v>0</v>
      </c>
      <c r="J330" s="10">
        <f t="shared" si="44"/>
        <v>100</v>
      </c>
      <c r="K330" s="10">
        <f t="shared" si="45"/>
        <v>66.66670416792766</v>
      </c>
      <c r="L330" s="10">
        <f t="shared" si="46"/>
        <v>43134.40000000002</v>
      </c>
      <c r="M330" s="10">
        <f t="shared" si="47"/>
        <v>122.24629025636584</v>
      </c>
    </row>
    <row r="331" spans="1:13" ht="31.5">
      <c r="A331" s="71"/>
      <c r="B331" s="71"/>
      <c r="C331" s="28" t="s">
        <v>109</v>
      </c>
      <c r="D331" s="13" t="s">
        <v>110</v>
      </c>
      <c r="E331" s="10">
        <f t="shared" si="48"/>
        <v>577497.7999999999</v>
      </c>
      <c r="F331" s="10">
        <f t="shared" si="48"/>
        <v>2040799.7999999998</v>
      </c>
      <c r="G331" s="10">
        <f t="shared" si="48"/>
        <v>557545</v>
      </c>
      <c r="H331" s="10">
        <f t="shared" si="48"/>
        <v>473557.1</v>
      </c>
      <c r="I331" s="10">
        <f t="shared" si="43"/>
        <v>-83987.90000000002</v>
      </c>
      <c r="J331" s="10">
        <f t="shared" si="44"/>
        <v>84.93612174802033</v>
      </c>
      <c r="K331" s="10">
        <f t="shared" si="45"/>
        <v>23.20448580992609</v>
      </c>
      <c r="L331" s="10">
        <f t="shared" si="46"/>
        <v>-103940.69999999995</v>
      </c>
      <c r="M331" s="10">
        <f t="shared" si="47"/>
        <v>82.00154182405544</v>
      </c>
    </row>
    <row r="332" spans="1:13" ht="31.5">
      <c r="A332" s="71"/>
      <c r="B332" s="71"/>
      <c r="C332" s="28" t="s">
        <v>111</v>
      </c>
      <c r="D332" s="13" t="s">
        <v>112</v>
      </c>
      <c r="E332" s="10">
        <f t="shared" si="48"/>
        <v>5072432.1</v>
      </c>
      <c r="F332" s="10">
        <f t="shared" si="48"/>
        <v>8461268</v>
      </c>
      <c r="G332" s="10">
        <f t="shared" si="48"/>
        <v>5496885.3999999985</v>
      </c>
      <c r="H332" s="19">
        <f t="shared" si="48"/>
        <v>5496549.099999998</v>
      </c>
      <c r="I332" s="19">
        <f t="shared" si="43"/>
        <v>-336.30000000074506</v>
      </c>
      <c r="J332" s="19">
        <f t="shared" si="44"/>
        <v>99.99388198997198</v>
      </c>
      <c r="K332" s="19">
        <f t="shared" si="45"/>
        <v>64.96129303551191</v>
      </c>
      <c r="L332" s="19">
        <f t="shared" si="46"/>
        <v>424116.99999999814</v>
      </c>
      <c r="M332" s="19">
        <f t="shared" si="47"/>
        <v>108.3612159145511</v>
      </c>
    </row>
    <row r="333" spans="1:13" ht="15.75">
      <c r="A333" s="71"/>
      <c r="B333" s="71"/>
      <c r="C333" s="28" t="s">
        <v>113</v>
      </c>
      <c r="D333" s="13" t="s">
        <v>9</v>
      </c>
      <c r="E333" s="10">
        <f t="shared" si="48"/>
        <v>166390.4</v>
      </c>
      <c r="F333" s="10">
        <f t="shared" si="48"/>
        <v>884391.1000000001</v>
      </c>
      <c r="G333" s="10">
        <f t="shared" si="48"/>
        <v>666644.1</v>
      </c>
      <c r="H333" s="10">
        <f t="shared" si="48"/>
        <v>666127.1</v>
      </c>
      <c r="I333" s="10">
        <f t="shared" si="43"/>
        <v>-517</v>
      </c>
      <c r="J333" s="10">
        <f t="shared" si="44"/>
        <v>99.92244737484364</v>
      </c>
      <c r="K333" s="10">
        <f t="shared" si="45"/>
        <v>75.32042102187594</v>
      </c>
      <c r="L333" s="10">
        <f t="shared" si="46"/>
        <v>499736.69999999995</v>
      </c>
      <c r="M333" s="10">
        <f t="shared" si="47"/>
        <v>400.3398633575014</v>
      </c>
    </row>
    <row r="334" spans="1:13" ht="66.75" customHeight="1">
      <c r="A334" s="71"/>
      <c r="B334" s="71"/>
      <c r="C334" s="28" t="s">
        <v>92</v>
      </c>
      <c r="D334" s="24" t="s">
        <v>115</v>
      </c>
      <c r="E334" s="10">
        <f t="shared" si="48"/>
        <v>3119.5</v>
      </c>
      <c r="F334" s="10">
        <f t="shared" si="48"/>
        <v>0</v>
      </c>
      <c r="G334" s="10">
        <f t="shared" si="48"/>
        <v>0</v>
      </c>
      <c r="H334" s="19">
        <f t="shared" si="48"/>
        <v>13805.8</v>
      </c>
      <c r="I334" s="19">
        <f t="shared" si="43"/>
        <v>13805.8</v>
      </c>
      <c r="J334" s="10"/>
      <c r="K334" s="10"/>
      <c r="L334" s="19">
        <f t="shared" si="46"/>
        <v>10686.3</v>
      </c>
      <c r="M334" s="19">
        <f t="shared" si="47"/>
        <v>442.5645135438371</v>
      </c>
    </row>
    <row r="335" spans="1:13" ht="31.5">
      <c r="A335" s="71"/>
      <c r="B335" s="71"/>
      <c r="C335" s="28" t="s">
        <v>93</v>
      </c>
      <c r="D335" s="13" t="s">
        <v>114</v>
      </c>
      <c r="E335" s="10">
        <f t="shared" si="48"/>
        <v>-131391.59999999998</v>
      </c>
      <c r="F335" s="10">
        <f t="shared" si="48"/>
        <v>0</v>
      </c>
      <c r="G335" s="10">
        <f t="shared" si="48"/>
        <v>0</v>
      </c>
      <c r="H335" s="19">
        <f t="shared" si="48"/>
        <v>-70704.7</v>
      </c>
      <c r="I335" s="19">
        <f t="shared" si="43"/>
        <v>-70704.7</v>
      </c>
      <c r="J335" s="10"/>
      <c r="K335" s="10"/>
      <c r="L335" s="19">
        <f t="shared" si="46"/>
        <v>60686.89999999998</v>
      </c>
      <c r="M335" s="19">
        <f t="shared" si="47"/>
        <v>53.812191951388066</v>
      </c>
    </row>
    <row r="336" spans="1:13" s="1" customFormat="1" ht="15.75">
      <c r="A336" s="72"/>
      <c r="B336" s="72"/>
      <c r="C336" s="45"/>
      <c r="D336" s="20" t="s">
        <v>47</v>
      </c>
      <c r="E336" s="2">
        <f>E328+E329</f>
        <v>14376898.8</v>
      </c>
      <c r="F336" s="2">
        <f>F328+F329</f>
        <v>26680511.299999997</v>
      </c>
      <c r="G336" s="2">
        <f>G328+G329</f>
        <v>15561063.64</v>
      </c>
      <c r="H336" s="2">
        <f>H328+H329</f>
        <v>15501353.889999997</v>
      </c>
      <c r="I336" s="2">
        <f t="shared" si="43"/>
        <v>-59709.750000003725</v>
      </c>
      <c r="J336" s="2">
        <f t="shared" si="44"/>
        <v>99.61628747634886</v>
      </c>
      <c r="K336" s="2">
        <f t="shared" si="45"/>
        <v>58.099913137721614</v>
      </c>
      <c r="L336" s="2">
        <f t="shared" si="46"/>
        <v>1124455.0899999961</v>
      </c>
      <c r="M336" s="2">
        <f t="shared" si="47"/>
        <v>107.82126316420893</v>
      </c>
    </row>
    <row r="337" spans="1:9" ht="15.75">
      <c r="A337" s="4"/>
      <c r="B337" s="5"/>
      <c r="C337" s="37"/>
      <c r="D337" s="24"/>
      <c r="E337" s="56"/>
      <c r="F337" s="68"/>
      <c r="G337" s="68"/>
      <c r="H337" s="56"/>
      <c r="I337" s="57"/>
    </row>
    <row r="338" spans="1:8" ht="15.75">
      <c r="A338" s="6"/>
      <c r="B338" s="5"/>
      <c r="C338" s="37"/>
      <c r="D338" s="24"/>
      <c r="E338" s="56"/>
      <c r="F338" s="68"/>
      <c r="G338" s="68"/>
      <c r="H338" s="63"/>
    </row>
    <row r="339" spans="1:8" ht="15.75">
      <c r="A339" s="6"/>
      <c r="B339" s="5"/>
      <c r="C339" s="37"/>
      <c r="D339" s="24"/>
      <c r="E339" s="56"/>
      <c r="F339" s="68"/>
      <c r="G339" s="68"/>
      <c r="H339" s="63"/>
    </row>
    <row r="340" spans="1:8" ht="15.75">
      <c r="A340" s="6"/>
      <c r="B340" s="5"/>
      <c r="C340" s="37"/>
      <c r="D340" s="24"/>
      <c r="E340" s="56"/>
      <c r="F340" s="68"/>
      <c r="G340" s="68"/>
      <c r="H340" s="63"/>
    </row>
    <row r="341" spans="1:8" ht="15.75">
      <c r="A341" s="6"/>
      <c r="B341" s="5"/>
      <c r="C341" s="37"/>
      <c r="D341" s="24"/>
      <c r="E341" s="56"/>
      <c r="F341" s="68"/>
      <c r="G341" s="68"/>
      <c r="H341" s="63"/>
    </row>
    <row r="342" spans="1:8" ht="15.75">
      <c r="A342" s="6"/>
      <c r="B342" s="5"/>
      <c r="C342" s="37"/>
      <c r="D342" s="24"/>
      <c r="E342" s="56"/>
      <c r="F342" s="68"/>
      <c r="G342" s="68"/>
      <c r="H342" s="63"/>
    </row>
    <row r="343" spans="1:8" ht="15.75">
      <c r="A343" s="6"/>
      <c r="B343" s="5"/>
      <c r="C343" s="37"/>
      <c r="D343" s="24"/>
      <c r="E343" s="56"/>
      <c r="F343" s="68"/>
      <c r="G343" s="68"/>
      <c r="H343" s="63"/>
    </row>
    <row r="344" spans="1:8" ht="15.75">
      <c r="A344" s="6"/>
      <c r="B344" s="5"/>
      <c r="C344" s="37"/>
      <c r="D344" s="24"/>
      <c r="E344" s="56"/>
      <c r="F344" s="68"/>
      <c r="G344" s="68"/>
      <c r="H344" s="63"/>
    </row>
    <row r="345" spans="1:8" ht="15.75">
      <c r="A345" s="6"/>
      <c r="B345" s="5"/>
      <c r="C345" s="37"/>
      <c r="D345" s="24"/>
      <c r="E345" s="56"/>
      <c r="F345" s="68"/>
      <c r="G345" s="68"/>
      <c r="H345" s="63"/>
    </row>
    <row r="346" spans="1:8" ht="15.75">
      <c r="A346" s="6"/>
      <c r="B346" s="5"/>
      <c r="C346" s="37"/>
      <c r="D346" s="24"/>
      <c r="E346" s="56"/>
      <c r="F346" s="68"/>
      <c r="G346" s="68"/>
      <c r="H346" s="63"/>
    </row>
    <row r="347" spans="1:8" ht="15.75">
      <c r="A347" s="6"/>
      <c r="B347" s="5"/>
      <c r="C347" s="37"/>
      <c r="D347" s="24"/>
      <c r="E347" s="56"/>
      <c r="F347" s="68"/>
      <c r="G347" s="68"/>
      <c r="H347" s="63"/>
    </row>
    <row r="348" spans="1:8" ht="15.75">
      <c r="A348" s="6"/>
      <c r="B348" s="5"/>
      <c r="C348" s="37"/>
      <c r="D348" s="24"/>
      <c r="E348" s="56"/>
      <c r="F348" s="68"/>
      <c r="G348" s="68"/>
      <c r="H348" s="63"/>
    </row>
    <row r="349" spans="1:8" ht="15.75">
      <c r="A349" s="6"/>
      <c r="B349" s="5"/>
      <c r="C349" s="37"/>
      <c r="D349" s="24"/>
      <c r="E349" s="56"/>
      <c r="F349" s="68"/>
      <c r="G349" s="68"/>
      <c r="H349" s="63"/>
    </row>
    <row r="350" spans="1:8" ht="15.75">
      <c r="A350" s="6"/>
      <c r="B350" s="5"/>
      <c r="C350" s="37"/>
      <c r="D350" s="24"/>
      <c r="E350" s="56"/>
      <c r="F350" s="68"/>
      <c r="G350" s="68"/>
      <c r="H350" s="63"/>
    </row>
    <row r="351" spans="1:8" ht="15.75">
      <c r="A351" s="6"/>
      <c r="B351" s="5"/>
      <c r="C351" s="37"/>
      <c r="D351" s="24"/>
      <c r="E351" s="56"/>
      <c r="F351" s="68"/>
      <c r="G351" s="68"/>
      <c r="H351" s="63"/>
    </row>
    <row r="352" spans="1:8" ht="15.75">
      <c r="A352" s="6"/>
      <c r="B352" s="5"/>
      <c r="C352" s="37"/>
      <c r="D352" s="24"/>
      <c r="E352" s="56"/>
      <c r="F352" s="68"/>
      <c r="G352" s="68"/>
      <c r="H352" s="63"/>
    </row>
    <row r="353" spans="1:8" ht="15.75">
      <c r="A353" s="6"/>
      <c r="B353" s="5"/>
      <c r="C353" s="37"/>
      <c r="D353" s="24"/>
      <c r="E353" s="56"/>
      <c r="F353" s="68"/>
      <c r="G353" s="68"/>
      <c r="H353" s="63"/>
    </row>
    <row r="354" spans="1:8" ht="15.75">
      <c r="A354" s="6"/>
      <c r="B354" s="5"/>
      <c r="C354" s="37"/>
      <c r="D354" s="24"/>
      <c r="E354" s="56"/>
      <c r="F354" s="68"/>
      <c r="G354" s="68"/>
      <c r="H354" s="63"/>
    </row>
    <row r="355" spans="1:8" ht="15.75">
      <c r="A355" s="6"/>
      <c r="B355" s="5"/>
      <c r="C355" s="37"/>
      <c r="D355" s="24"/>
      <c r="E355" s="56"/>
      <c r="F355" s="68"/>
      <c r="G355" s="68"/>
      <c r="H355" s="63"/>
    </row>
    <row r="356" spans="1:8" ht="15.75">
      <c r="A356" s="6"/>
      <c r="B356" s="5"/>
      <c r="C356" s="37"/>
      <c r="D356" s="24"/>
      <c r="E356" s="56"/>
      <c r="F356" s="68"/>
      <c r="G356" s="68"/>
      <c r="H356" s="63"/>
    </row>
    <row r="357" spans="2:8" ht="15.75">
      <c r="B357" s="12"/>
      <c r="C357" s="37"/>
      <c r="D357" s="24"/>
      <c r="E357" s="56"/>
      <c r="F357" s="68"/>
      <c r="G357" s="68"/>
      <c r="H357" s="63"/>
    </row>
    <row r="358" spans="2:8" ht="15.75">
      <c r="B358" s="12"/>
      <c r="C358" s="37"/>
      <c r="D358" s="24"/>
      <c r="E358" s="56"/>
      <c r="F358" s="68"/>
      <c r="G358" s="68"/>
      <c r="H358" s="63"/>
    </row>
    <row r="359" spans="1:8" ht="15.75">
      <c r="A359" s="7"/>
      <c r="B359" s="12"/>
      <c r="C359" s="37"/>
      <c r="D359" s="24"/>
      <c r="E359" s="56"/>
      <c r="F359" s="68"/>
      <c r="G359" s="68"/>
      <c r="H359" s="63"/>
    </row>
    <row r="360" spans="1:8" ht="15.75">
      <c r="A360" s="7"/>
      <c r="B360" s="12"/>
      <c r="C360" s="37"/>
      <c r="D360" s="24"/>
      <c r="E360" s="56"/>
      <c r="F360" s="68"/>
      <c r="G360" s="68"/>
      <c r="H360" s="63"/>
    </row>
    <row r="361" spans="1:8" ht="15.75">
      <c r="A361" s="7"/>
      <c r="B361" s="12"/>
      <c r="C361" s="37"/>
      <c r="D361" s="24"/>
      <c r="E361" s="56"/>
      <c r="F361" s="68"/>
      <c r="G361" s="68"/>
      <c r="H361" s="63"/>
    </row>
    <row r="362" spans="1:8" ht="15.75">
      <c r="A362" s="7"/>
      <c r="B362" s="12"/>
      <c r="C362" s="37"/>
      <c r="D362" s="24"/>
      <c r="E362" s="56"/>
      <c r="F362" s="68"/>
      <c r="G362" s="68"/>
      <c r="H362" s="63"/>
    </row>
    <row r="363" spans="1:8" ht="15.75">
      <c r="A363" s="7"/>
      <c r="B363" s="12"/>
      <c r="C363" s="37"/>
      <c r="D363" s="24"/>
      <c r="E363" s="56"/>
      <c r="F363" s="68"/>
      <c r="G363" s="68"/>
      <c r="H363" s="63"/>
    </row>
    <row r="364" spans="1:8" ht="15.75">
      <c r="A364" s="7"/>
      <c r="B364" s="12"/>
      <c r="C364" s="37"/>
      <c r="D364" s="24"/>
      <c r="E364" s="56"/>
      <c r="F364" s="68"/>
      <c r="G364" s="68"/>
      <c r="H364" s="63"/>
    </row>
    <row r="365" spans="1:8" ht="15.75">
      <c r="A365" s="7"/>
      <c r="B365" s="12"/>
      <c r="C365" s="37"/>
      <c r="D365" s="24"/>
      <c r="E365" s="56"/>
      <c r="F365" s="68"/>
      <c r="G365" s="68"/>
      <c r="H365" s="63"/>
    </row>
    <row r="366" spans="1:8" ht="15.75">
      <c r="A366" s="7"/>
      <c r="B366" s="12"/>
      <c r="C366" s="37"/>
      <c r="D366" s="24"/>
      <c r="E366" s="56"/>
      <c r="F366" s="68"/>
      <c r="G366" s="68"/>
      <c r="H366" s="63"/>
    </row>
    <row r="367" spans="1:8" ht="15.75">
      <c r="A367" s="7"/>
      <c r="B367" s="12"/>
      <c r="C367" s="37"/>
      <c r="D367" s="24"/>
      <c r="E367" s="56"/>
      <c r="F367" s="68"/>
      <c r="G367" s="68"/>
      <c r="H367" s="63"/>
    </row>
    <row r="368" spans="1:8" ht="15.75">
      <c r="A368" s="7"/>
      <c r="B368" s="12"/>
      <c r="C368" s="37"/>
      <c r="D368" s="24"/>
      <c r="E368" s="56"/>
      <c r="F368" s="68"/>
      <c r="G368" s="68"/>
      <c r="H368" s="63"/>
    </row>
    <row r="369" spans="1:8" ht="15.75">
      <c r="A369" s="7"/>
      <c r="B369" s="12"/>
      <c r="C369" s="37"/>
      <c r="D369" s="24"/>
      <c r="E369" s="56"/>
      <c r="F369" s="68"/>
      <c r="G369" s="68"/>
      <c r="H369" s="63"/>
    </row>
    <row r="370" spans="1:8" ht="15.75">
      <c r="A370" s="7"/>
      <c r="B370" s="12"/>
      <c r="C370" s="37"/>
      <c r="D370" s="24"/>
      <c r="E370" s="56"/>
      <c r="F370" s="68"/>
      <c r="G370" s="68"/>
      <c r="H370" s="63"/>
    </row>
    <row r="371" spans="1:8" ht="15.75">
      <c r="A371" s="7"/>
      <c r="B371" s="12"/>
      <c r="C371" s="37"/>
      <c r="D371" s="24"/>
      <c r="E371" s="56"/>
      <c r="F371" s="68"/>
      <c r="G371" s="68"/>
      <c r="H371" s="63"/>
    </row>
    <row r="372" spans="1:8" ht="15.75">
      <c r="A372" s="7"/>
      <c r="B372" s="12"/>
      <c r="C372" s="37"/>
      <c r="D372" s="24"/>
      <c r="E372" s="56"/>
      <c r="F372" s="68"/>
      <c r="G372" s="68"/>
      <c r="H372" s="63"/>
    </row>
    <row r="373" spans="1:8" ht="15.75">
      <c r="A373" s="7"/>
      <c r="B373" s="12"/>
      <c r="C373" s="37"/>
      <c r="D373" s="24"/>
      <c r="E373" s="56"/>
      <c r="F373" s="68"/>
      <c r="G373" s="68"/>
      <c r="H373" s="63"/>
    </row>
    <row r="374" spans="1:8" ht="15.75">
      <c r="A374" s="7"/>
      <c r="B374" s="12"/>
      <c r="C374" s="37"/>
      <c r="D374" s="24"/>
      <c r="E374" s="56"/>
      <c r="F374" s="68"/>
      <c r="G374" s="68"/>
      <c r="H374" s="63"/>
    </row>
    <row r="375" spans="1:8" ht="15.75">
      <c r="A375" s="7"/>
      <c r="B375" s="12"/>
      <c r="C375" s="37"/>
      <c r="D375" s="24"/>
      <c r="E375" s="56"/>
      <c r="F375" s="68"/>
      <c r="G375" s="68"/>
      <c r="H375" s="63"/>
    </row>
    <row r="376" spans="1:8" ht="15.75">
      <c r="A376" s="7"/>
      <c r="B376" s="12"/>
      <c r="C376" s="37"/>
      <c r="D376" s="24"/>
      <c r="E376" s="56"/>
      <c r="F376" s="68"/>
      <c r="G376" s="68"/>
      <c r="H376" s="63"/>
    </row>
    <row r="377" spans="1:8" ht="15.75">
      <c r="A377" s="7"/>
      <c r="B377" s="12"/>
      <c r="C377" s="37"/>
      <c r="D377" s="24"/>
      <c r="E377" s="56"/>
      <c r="F377" s="68"/>
      <c r="G377" s="68"/>
      <c r="H377" s="63"/>
    </row>
    <row r="378" spans="1:8" ht="15.75">
      <c r="A378" s="7"/>
      <c r="B378" s="12"/>
      <c r="C378" s="37"/>
      <c r="D378" s="24"/>
      <c r="E378" s="56"/>
      <c r="F378" s="68"/>
      <c r="G378" s="68"/>
      <c r="H378" s="63"/>
    </row>
    <row r="379" spans="1:8" ht="15.75">
      <c r="A379" s="7"/>
      <c r="B379" s="12"/>
      <c r="C379" s="37"/>
      <c r="D379" s="24"/>
      <c r="E379" s="56"/>
      <c r="F379" s="68"/>
      <c r="G379" s="68"/>
      <c r="H379" s="63"/>
    </row>
    <row r="380" spans="1:8" ht="15.75">
      <c r="A380" s="7"/>
      <c r="B380" s="12"/>
      <c r="C380" s="37"/>
      <c r="D380" s="24"/>
      <c r="E380" s="56"/>
      <c r="F380" s="68"/>
      <c r="G380" s="68"/>
      <c r="H380" s="63"/>
    </row>
    <row r="381" spans="1:8" ht="15.75">
      <c r="A381" s="7"/>
      <c r="B381" s="12"/>
      <c r="C381" s="37"/>
      <c r="D381" s="24"/>
      <c r="E381" s="56"/>
      <c r="F381" s="68"/>
      <c r="G381" s="68"/>
      <c r="H381" s="63"/>
    </row>
    <row r="382" spans="1:8" ht="15.75">
      <c r="A382" s="7"/>
      <c r="B382" s="12"/>
      <c r="C382" s="37"/>
      <c r="D382" s="24"/>
      <c r="E382" s="56"/>
      <c r="F382" s="68"/>
      <c r="G382" s="68"/>
      <c r="H382" s="63"/>
    </row>
    <row r="383" spans="1:8" ht="15.75">
      <c r="A383" s="7"/>
      <c r="B383" s="12"/>
      <c r="C383" s="37"/>
      <c r="D383" s="24"/>
      <c r="E383" s="56"/>
      <c r="F383" s="68"/>
      <c r="G383" s="68"/>
      <c r="H383" s="63"/>
    </row>
    <row r="384" spans="1:8" ht="15.75">
      <c r="A384" s="7"/>
      <c r="B384" s="12"/>
      <c r="C384" s="37"/>
      <c r="D384" s="24"/>
      <c r="E384" s="56"/>
      <c r="F384" s="68"/>
      <c r="G384" s="68"/>
      <c r="H384" s="63"/>
    </row>
    <row r="385" spans="1:8" ht="15.75">
      <c r="A385" s="7"/>
      <c r="B385" s="12"/>
      <c r="C385" s="37"/>
      <c r="D385" s="24"/>
      <c r="E385" s="56"/>
      <c r="F385" s="68"/>
      <c r="G385" s="68"/>
      <c r="H385" s="63"/>
    </row>
    <row r="386" spans="1:8" ht="15.75">
      <c r="A386" s="7"/>
      <c r="B386" s="12"/>
      <c r="C386" s="37"/>
      <c r="D386" s="24"/>
      <c r="E386" s="56"/>
      <c r="F386" s="68"/>
      <c r="G386" s="68"/>
      <c r="H386" s="63"/>
    </row>
    <row r="387" spans="1:8" ht="15.75">
      <c r="A387" s="7"/>
      <c r="B387" s="12"/>
      <c r="C387" s="37"/>
      <c r="D387" s="24"/>
      <c r="E387" s="56"/>
      <c r="F387" s="68"/>
      <c r="G387" s="68"/>
      <c r="H387" s="63"/>
    </row>
    <row r="388" spans="1:8" ht="15.75">
      <c r="A388" s="7"/>
      <c r="B388" s="12"/>
      <c r="C388" s="37"/>
      <c r="D388" s="24"/>
      <c r="E388" s="56"/>
      <c r="F388" s="68"/>
      <c r="G388" s="68"/>
      <c r="H388" s="63"/>
    </row>
    <row r="389" spans="1:8" ht="15.75">
      <c r="A389" s="7"/>
      <c r="B389" s="12"/>
      <c r="C389" s="37"/>
      <c r="D389" s="24"/>
      <c r="E389" s="56"/>
      <c r="F389" s="68"/>
      <c r="G389" s="68"/>
      <c r="H389" s="63"/>
    </row>
    <row r="390" spans="1:8" ht="15.75">
      <c r="A390" s="7"/>
      <c r="B390" s="12"/>
      <c r="C390" s="37"/>
      <c r="D390" s="24"/>
      <c r="E390" s="56"/>
      <c r="F390" s="68"/>
      <c r="G390" s="68"/>
      <c r="H390" s="63"/>
    </row>
    <row r="391" spans="1:8" ht="15.75">
      <c r="A391" s="7"/>
      <c r="B391" s="12"/>
      <c r="C391" s="37"/>
      <c r="D391" s="24"/>
      <c r="E391" s="56"/>
      <c r="F391" s="68"/>
      <c r="G391" s="68"/>
      <c r="H391" s="63"/>
    </row>
    <row r="392" spans="1:8" ht="15.75">
      <c r="A392" s="7"/>
      <c r="B392" s="12"/>
      <c r="C392" s="37"/>
      <c r="D392" s="24"/>
      <c r="E392" s="56"/>
      <c r="F392" s="68"/>
      <c r="G392" s="68"/>
      <c r="H392" s="63"/>
    </row>
    <row r="393" spans="1:8" ht="15.75">
      <c r="A393" s="7"/>
      <c r="B393" s="12"/>
      <c r="C393" s="37"/>
      <c r="D393" s="24"/>
      <c r="E393" s="56"/>
      <c r="F393" s="68"/>
      <c r="G393" s="68"/>
      <c r="H393" s="63"/>
    </row>
    <row r="394" spans="1:8" ht="15.75">
      <c r="A394" s="7"/>
      <c r="B394" s="12"/>
      <c r="C394" s="37"/>
      <c r="D394" s="24"/>
      <c r="E394" s="56"/>
      <c r="F394" s="68"/>
      <c r="G394" s="68"/>
      <c r="H394" s="63"/>
    </row>
    <row r="395" spans="1:8" ht="15.75">
      <c r="A395" s="7"/>
      <c r="B395" s="12"/>
      <c r="C395" s="37"/>
      <c r="D395" s="24"/>
      <c r="E395" s="56"/>
      <c r="F395" s="68"/>
      <c r="G395" s="68"/>
      <c r="H395" s="63"/>
    </row>
    <row r="396" spans="1:8" ht="15.75">
      <c r="A396" s="7"/>
      <c r="B396" s="12"/>
      <c r="C396" s="37"/>
      <c r="D396" s="24"/>
      <c r="E396" s="56"/>
      <c r="F396" s="68"/>
      <c r="G396" s="68"/>
      <c r="H396" s="63"/>
    </row>
    <row r="397" spans="1:8" ht="15.75">
      <c r="A397" s="7"/>
      <c r="B397" s="12"/>
      <c r="C397" s="37"/>
      <c r="D397" s="24"/>
      <c r="E397" s="56"/>
      <c r="F397" s="68"/>
      <c r="G397" s="68"/>
      <c r="H397" s="63"/>
    </row>
    <row r="398" spans="1:8" ht="15.75">
      <c r="A398" s="7"/>
      <c r="B398" s="12"/>
      <c r="C398" s="37"/>
      <c r="D398" s="24"/>
      <c r="E398" s="56"/>
      <c r="F398" s="68"/>
      <c r="G398" s="68"/>
      <c r="H398" s="63"/>
    </row>
    <row r="399" spans="1:8" ht="15.75">
      <c r="A399" s="7"/>
      <c r="B399" s="12"/>
      <c r="C399" s="37"/>
      <c r="D399" s="24"/>
      <c r="E399" s="56"/>
      <c r="F399" s="68"/>
      <c r="G399" s="68"/>
      <c r="H399" s="63"/>
    </row>
    <row r="400" spans="1:8" ht="15.75">
      <c r="A400" s="7"/>
      <c r="B400" s="12"/>
      <c r="C400" s="37"/>
      <c r="D400" s="24"/>
      <c r="E400" s="56"/>
      <c r="F400" s="68"/>
      <c r="G400" s="68"/>
      <c r="H400" s="63"/>
    </row>
    <row r="401" spans="1:8" ht="15.75">
      <c r="A401" s="7"/>
      <c r="B401" s="12"/>
      <c r="C401" s="37"/>
      <c r="D401" s="24"/>
      <c r="E401" s="56"/>
      <c r="F401" s="68"/>
      <c r="G401" s="68"/>
      <c r="H401" s="63"/>
    </row>
    <row r="402" spans="1:8" ht="15.75">
      <c r="A402" s="7"/>
      <c r="B402" s="12"/>
      <c r="C402" s="37"/>
      <c r="D402" s="24"/>
      <c r="E402" s="56"/>
      <c r="F402" s="68"/>
      <c r="G402" s="68"/>
      <c r="H402" s="63"/>
    </row>
    <row r="403" spans="1:8" ht="15.75">
      <c r="A403" s="7"/>
      <c r="B403" s="12"/>
      <c r="C403" s="37"/>
      <c r="D403" s="24"/>
      <c r="E403" s="56"/>
      <c r="F403" s="68"/>
      <c r="G403" s="68"/>
      <c r="H403" s="63"/>
    </row>
    <row r="404" spans="1:8" ht="15.75">
      <c r="A404" s="7"/>
      <c r="B404" s="12"/>
      <c r="C404" s="37"/>
      <c r="D404" s="24"/>
      <c r="E404" s="56"/>
      <c r="F404" s="68"/>
      <c r="G404" s="68"/>
      <c r="H404" s="63"/>
    </row>
    <row r="405" spans="1:8" ht="15.75">
      <c r="A405" s="7"/>
      <c r="B405" s="12"/>
      <c r="C405" s="37"/>
      <c r="D405" s="24"/>
      <c r="E405" s="56"/>
      <c r="F405" s="68"/>
      <c r="G405" s="68"/>
      <c r="H405" s="63"/>
    </row>
    <row r="406" spans="1:8" ht="15.75">
      <c r="A406" s="7"/>
      <c r="B406" s="12"/>
      <c r="C406" s="37"/>
      <c r="D406" s="24"/>
      <c r="E406" s="56"/>
      <c r="F406" s="68"/>
      <c r="G406" s="68"/>
      <c r="H406" s="63"/>
    </row>
    <row r="407" spans="1:8" ht="15.75">
      <c r="A407" s="7"/>
      <c r="B407" s="12"/>
      <c r="C407" s="37"/>
      <c r="D407" s="24"/>
      <c r="E407" s="56"/>
      <c r="F407" s="68"/>
      <c r="G407" s="68"/>
      <c r="H407" s="63"/>
    </row>
    <row r="408" spans="1:8" ht="15.75">
      <c r="A408" s="7"/>
      <c r="B408" s="12"/>
      <c r="C408" s="37"/>
      <c r="D408" s="25"/>
      <c r="E408" s="56"/>
      <c r="F408" s="68"/>
      <c r="G408" s="68"/>
      <c r="H408" s="63"/>
    </row>
    <row r="409" spans="1:8" ht="15.75">
      <c r="A409" s="7"/>
      <c r="B409" s="12"/>
      <c r="C409" s="37"/>
      <c r="D409" s="25"/>
      <c r="E409" s="56"/>
      <c r="F409" s="68"/>
      <c r="G409" s="68"/>
      <c r="H409" s="63"/>
    </row>
    <row r="410" spans="1:8" ht="15.75">
      <c r="A410" s="7"/>
      <c r="B410" s="12"/>
      <c r="C410" s="37"/>
      <c r="D410" s="25"/>
      <c r="E410" s="56"/>
      <c r="F410" s="68"/>
      <c r="G410" s="68"/>
      <c r="H410" s="63"/>
    </row>
    <row r="411" spans="1:8" ht="15.75">
      <c r="A411" s="7"/>
      <c r="B411" s="12"/>
      <c r="C411" s="37"/>
      <c r="D411" s="25"/>
      <c r="E411" s="56"/>
      <c r="F411" s="68"/>
      <c r="G411" s="68"/>
      <c r="H411" s="63"/>
    </row>
    <row r="412" spans="1:8" ht="15.75">
      <c r="A412" s="7"/>
      <c r="B412" s="12"/>
      <c r="C412" s="37"/>
      <c r="D412" s="25"/>
      <c r="E412" s="56"/>
      <c r="F412" s="68"/>
      <c r="G412" s="68"/>
      <c r="H412" s="63"/>
    </row>
    <row r="413" spans="1:8" ht="15.75">
      <c r="A413" s="7"/>
      <c r="B413" s="12"/>
      <c r="C413" s="37"/>
      <c r="D413" s="25"/>
      <c r="E413" s="56"/>
      <c r="F413" s="68"/>
      <c r="G413" s="68"/>
      <c r="H413" s="63"/>
    </row>
    <row r="414" spans="1:8" ht="15.75">
      <c r="A414" s="7"/>
      <c r="B414" s="12"/>
      <c r="C414" s="37"/>
      <c r="D414" s="25"/>
      <c r="E414" s="56"/>
      <c r="F414" s="68"/>
      <c r="G414" s="68"/>
      <c r="H414" s="63"/>
    </row>
    <row r="415" spans="1:8" ht="15.75">
      <c r="A415" s="7"/>
      <c r="B415" s="12"/>
      <c r="C415" s="37"/>
      <c r="D415" s="25"/>
      <c r="E415" s="56"/>
      <c r="F415" s="68"/>
      <c r="G415" s="68"/>
      <c r="H415" s="63"/>
    </row>
    <row r="416" spans="1:8" ht="15.75">
      <c r="A416" s="7"/>
      <c r="B416" s="12"/>
      <c r="C416" s="37"/>
      <c r="D416" s="25"/>
      <c r="E416" s="56"/>
      <c r="F416" s="68"/>
      <c r="G416" s="68"/>
      <c r="H416" s="63"/>
    </row>
    <row r="417" spans="1:8" ht="15.75">
      <c r="A417" s="7"/>
      <c r="B417" s="12"/>
      <c r="C417" s="37"/>
      <c r="D417" s="25"/>
      <c r="E417" s="56"/>
      <c r="F417" s="68"/>
      <c r="G417" s="68"/>
      <c r="H417" s="63"/>
    </row>
    <row r="418" spans="1:8" ht="15.75">
      <c r="A418" s="7"/>
      <c r="B418" s="12"/>
      <c r="C418" s="37"/>
      <c r="D418" s="25"/>
      <c r="E418" s="56"/>
      <c r="F418" s="68"/>
      <c r="G418" s="68"/>
      <c r="H418" s="63"/>
    </row>
    <row r="419" spans="1:8" ht="15.75">
      <c r="A419" s="7"/>
      <c r="B419" s="12"/>
      <c r="C419" s="37"/>
      <c r="D419" s="25"/>
      <c r="E419" s="56"/>
      <c r="F419" s="68"/>
      <c r="G419" s="68"/>
      <c r="H419" s="63"/>
    </row>
    <row r="420" spans="1:8" ht="15.75">
      <c r="A420" s="7"/>
      <c r="B420" s="12"/>
      <c r="C420" s="37"/>
      <c r="D420" s="25"/>
      <c r="E420" s="56"/>
      <c r="F420" s="68"/>
      <c r="G420" s="68"/>
      <c r="H420" s="63"/>
    </row>
    <row r="421" spans="1:8" ht="15.75">
      <c r="A421" s="7"/>
      <c r="B421" s="12"/>
      <c r="C421" s="37"/>
      <c r="D421" s="25"/>
      <c r="E421" s="56"/>
      <c r="F421" s="68"/>
      <c r="G421" s="68"/>
      <c r="H421" s="63"/>
    </row>
    <row r="422" spans="1:8" ht="15.75">
      <c r="A422" s="7"/>
      <c r="B422" s="12"/>
      <c r="C422" s="37"/>
      <c r="D422" s="25"/>
      <c r="E422" s="56"/>
      <c r="F422" s="68"/>
      <c r="G422" s="68"/>
      <c r="H422" s="63"/>
    </row>
    <row r="423" spans="1:8" ht="15.75">
      <c r="A423" s="7"/>
      <c r="B423" s="12"/>
      <c r="C423" s="37"/>
      <c r="D423" s="25"/>
      <c r="E423" s="56"/>
      <c r="F423" s="68"/>
      <c r="G423" s="68"/>
      <c r="H423" s="63"/>
    </row>
    <row r="424" spans="1:8" ht="15.75">
      <c r="A424" s="7"/>
      <c r="B424" s="12"/>
      <c r="C424" s="37"/>
      <c r="D424" s="25"/>
      <c r="E424" s="56"/>
      <c r="F424" s="68"/>
      <c r="G424" s="68"/>
      <c r="H424" s="63"/>
    </row>
    <row r="425" spans="1:8" ht="15.75">
      <c r="A425" s="7"/>
      <c r="B425" s="12"/>
      <c r="C425" s="37"/>
      <c r="D425" s="25"/>
      <c r="E425" s="56"/>
      <c r="F425" s="68"/>
      <c r="G425" s="68"/>
      <c r="H425" s="63"/>
    </row>
    <row r="426" spans="1:8" ht="15.75">
      <c r="A426" s="7"/>
      <c r="B426" s="12"/>
      <c r="C426" s="37"/>
      <c r="D426" s="25"/>
      <c r="E426" s="56"/>
      <c r="F426" s="68"/>
      <c r="G426" s="68"/>
      <c r="H426" s="63"/>
    </row>
    <row r="427" spans="1:8" ht="15.75">
      <c r="A427" s="7"/>
      <c r="B427" s="12"/>
      <c r="C427" s="37"/>
      <c r="D427" s="25"/>
      <c r="E427" s="56"/>
      <c r="F427" s="68"/>
      <c r="G427" s="68"/>
      <c r="H427" s="63"/>
    </row>
    <row r="428" spans="1:8" ht="15.75">
      <c r="A428" s="7"/>
      <c r="B428" s="12"/>
      <c r="C428" s="37"/>
      <c r="D428" s="25"/>
      <c r="E428" s="56"/>
      <c r="F428" s="68"/>
      <c r="G428" s="68"/>
      <c r="H428" s="63"/>
    </row>
    <row r="429" spans="1:8" ht="15.75">
      <c r="A429" s="7"/>
      <c r="B429" s="12"/>
      <c r="C429" s="37"/>
      <c r="D429" s="25"/>
      <c r="E429" s="56"/>
      <c r="F429" s="68"/>
      <c r="G429" s="68"/>
      <c r="H429" s="63"/>
    </row>
    <row r="430" spans="1:8" ht="15.75">
      <c r="A430" s="7"/>
      <c r="B430" s="12"/>
      <c r="C430" s="37"/>
      <c r="D430" s="25"/>
      <c r="E430" s="56"/>
      <c r="F430" s="68"/>
      <c r="G430" s="68"/>
      <c r="H430" s="63"/>
    </row>
    <row r="431" spans="1:8" ht="15.75">
      <c r="A431" s="7"/>
      <c r="B431" s="12"/>
      <c r="C431" s="37"/>
      <c r="D431" s="25"/>
      <c r="E431" s="56"/>
      <c r="F431" s="68"/>
      <c r="G431" s="68"/>
      <c r="H431" s="63"/>
    </row>
    <row r="432" spans="1:8" ht="15.75">
      <c r="A432" s="7"/>
      <c r="B432" s="12"/>
      <c r="C432" s="37"/>
      <c r="D432" s="25"/>
      <c r="E432" s="56"/>
      <c r="F432" s="68"/>
      <c r="G432" s="68"/>
      <c r="H432" s="63"/>
    </row>
    <row r="433" spans="1:8" ht="15.75">
      <c r="A433" s="7"/>
      <c r="B433" s="12"/>
      <c r="C433" s="37"/>
      <c r="D433" s="25"/>
      <c r="E433" s="56"/>
      <c r="F433" s="68"/>
      <c r="G433" s="68"/>
      <c r="H433" s="63"/>
    </row>
    <row r="434" spans="1:8" ht="15.75">
      <c r="A434" s="7"/>
      <c r="B434" s="12"/>
      <c r="C434" s="37"/>
      <c r="D434" s="25"/>
      <c r="E434" s="56"/>
      <c r="F434" s="68"/>
      <c r="G434" s="68"/>
      <c r="H434" s="63"/>
    </row>
    <row r="435" spans="1:8" ht="15.75">
      <c r="A435" s="7"/>
      <c r="B435" s="12"/>
      <c r="C435" s="37"/>
      <c r="D435" s="25"/>
      <c r="E435" s="56"/>
      <c r="F435" s="68"/>
      <c r="G435" s="68"/>
      <c r="H435" s="63"/>
    </row>
    <row r="436" spans="1:8" ht="15.75">
      <c r="A436" s="7"/>
      <c r="B436" s="12"/>
      <c r="C436" s="37"/>
      <c r="D436" s="25"/>
      <c r="E436" s="56"/>
      <c r="F436" s="68"/>
      <c r="G436" s="68"/>
      <c r="H436" s="63"/>
    </row>
    <row r="437" spans="1:8" ht="15.75">
      <c r="A437" s="7"/>
      <c r="B437" s="12"/>
      <c r="C437" s="37"/>
      <c r="D437" s="25"/>
      <c r="E437" s="56"/>
      <c r="F437" s="68"/>
      <c r="G437" s="68"/>
      <c r="H437" s="63"/>
    </row>
    <row r="438" spans="1:8" ht="15.75">
      <c r="A438" s="7"/>
      <c r="B438" s="12"/>
      <c r="C438" s="37"/>
      <c r="D438" s="25"/>
      <c r="E438" s="56"/>
      <c r="F438" s="68"/>
      <c r="G438" s="68"/>
      <c r="H438" s="63"/>
    </row>
    <row r="439" spans="1:8" ht="15.75">
      <c r="A439" s="7"/>
      <c r="B439" s="12"/>
      <c r="C439" s="37"/>
      <c r="D439" s="25"/>
      <c r="E439" s="56"/>
      <c r="F439" s="68"/>
      <c r="G439" s="68"/>
      <c r="H439" s="63"/>
    </row>
    <row r="440" spans="1:8" ht="15.75">
      <c r="A440" s="7"/>
      <c r="B440" s="12"/>
      <c r="C440" s="37"/>
      <c r="D440" s="25"/>
      <c r="E440" s="56"/>
      <c r="F440" s="68"/>
      <c r="G440" s="68"/>
      <c r="H440" s="63"/>
    </row>
    <row r="441" spans="1:8" ht="15.75">
      <c r="A441" s="7"/>
      <c r="B441" s="12"/>
      <c r="C441" s="37"/>
      <c r="D441" s="25"/>
      <c r="E441" s="56"/>
      <c r="F441" s="68"/>
      <c r="G441" s="68"/>
      <c r="H441" s="63"/>
    </row>
    <row r="442" spans="1:8" ht="15.75">
      <c r="A442" s="7"/>
      <c r="B442" s="12"/>
      <c r="C442" s="37"/>
      <c r="D442" s="25"/>
      <c r="E442" s="56"/>
      <c r="F442" s="68"/>
      <c r="G442" s="68"/>
      <c r="H442" s="63"/>
    </row>
    <row r="443" spans="1:8" ht="15.75">
      <c r="A443" s="7"/>
      <c r="B443" s="12"/>
      <c r="C443" s="37"/>
      <c r="D443" s="25"/>
      <c r="E443" s="56"/>
      <c r="F443" s="68"/>
      <c r="G443" s="68"/>
      <c r="H443" s="63"/>
    </row>
    <row r="444" spans="1:8" ht="15.75">
      <c r="A444" s="7"/>
      <c r="B444" s="12"/>
      <c r="C444" s="37"/>
      <c r="D444" s="25"/>
      <c r="E444" s="56"/>
      <c r="F444" s="68"/>
      <c r="G444" s="68"/>
      <c r="H444" s="63"/>
    </row>
    <row r="445" spans="1:8" ht="15.75">
      <c r="A445" s="7"/>
      <c r="B445" s="12"/>
      <c r="C445" s="37"/>
      <c r="D445" s="25"/>
      <c r="E445" s="56"/>
      <c r="F445" s="68"/>
      <c r="G445" s="68"/>
      <c r="H445" s="63"/>
    </row>
    <row r="446" spans="1:8" ht="15.75">
      <c r="A446" s="7"/>
      <c r="B446" s="12"/>
      <c r="C446" s="37"/>
      <c r="D446" s="25"/>
      <c r="E446" s="56"/>
      <c r="F446" s="68"/>
      <c r="G446" s="68"/>
      <c r="H446" s="63"/>
    </row>
    <row r="447" spans="1:8" ht="15.75">
      <c r="A447" s="7"/>
      <c r="B447" s="12"/>
      <c r="C447" s="37"/>
      <c r="D447" s="25"/>
      <c r="E447" s="56"/>
      <c r="F447" s="68"/>
      <c r="G447" s="68"/>
      <c r="H447" s="63"/>
    </row>
    <row r="448" spans="1:8" ht="15.75">
      <c r="A448" s="7"/>
      <c r="B448" s="12"/>
      <c r="C448" s="37"/>
      <c r="D448" s="25"/>
      <c r="E448" s="56"/>
      <c r="F448" s="68"/>
      <c r="G448" s="68"/>
      <c r="H448" s="63"/>
    </row>
    <row r="449" spans="1:8" ht="15.75">
      <c r="A449" s="7"/>
      <c r="B449" s="12"/>
      <c r="C449" s="37"/>
      <c r="D449" s="25"/>
      <c r="E449" s="56"/>
      <c r="F449" s="68"/>
      <c r="G449" s="68"/>
      <c r="H449" s="63"/>
    </row>
    <row r="450" spans="1:8" ht="15.75">
      <c r="A450" s="7"/>
      <c r="B450" s="12"/>
      <c r="C450" s="37"/>
      <c r="D450" s="25"/>
      <c r="E450" s="56"/>
      <c r="F450" s="68"/>
      <c r="G450" s="68"/>
      <c r="H450" s="63"/>
    </row>
    <row r="451" spans="1:8" ht="15.75">
      <c r="A451" s="7"/>
      <c r="B451" s="12"/>
      <c r="C451" s="37"/>
      <c r="D451" s="25"/>
      <c r="E451" s="56"/>
      <c r="F451" s="68"/>
      <c r="G451" s="68"/>
      <c r="H451" s="63"/>
    </row>
    <row r="452" spans="1:8" ht="15.75">
      <c r="A452" s="7"/>
      <c r="B452" s="12"/>
      <c r="C452" s="37"/>
      <c r="D452" s="25"/>
      <c r="E452" s="56"/>
      <c r="F452" s="68"/>
      <c r="G452" s="68"/>
      <c r="H452" s="63"/>
    </row>
    <row r="453" spans="1:8" ht="15.75">
      <c r="A453" s="7"/>
      <c r="B453" s="12"/>
      <c r="C453" s="37"/>
      <c r="D453" s="25"/>
      <c r="E453" s="56"/>
      <c r="F453" s="68"/>
      <c r="G453" s="68"/>
      <c r="H453" s="63"/>
    </row>
    <row r="454" spans="1:8" ht="15.75">
      <c r="A454" s="7"/>
      <c r="B454" s="12"/>
      <c r="C454" s="37"/>
      <c r="D454" s="25"/>
      <c r="E454" s="56"/>
      <c r="F454" s="68"/>
      <c r="G454" s="68"/>
      <c r="H454" s="63"/>
    </row>
    <row r="455" spans="1:8" ht="15.75">
      <c r="A455" s="7"/>
      <c r="B455" s="12"/>
      <c r="C455" s="37"/>
      <c r="D455" s="25"/>
      <c r="E455" s="56"/>
      <c r="F455" s="68"/>
      <c r="G455" s="68"/>
      <c r="H455" s="63"/>
    </row>
    <row r="456" spans="1:8" ht="15.75">
      <c r="A456" s="7"/>
      <c r="B456" s="12"/>
      <c r="C456" s="37"/>
      <c r="D456" s="25"/>
      <c r="E456" s="56"/>
      <c r="F456" s="68"/>
      <c r="G456" s="68"/>
      <c r="H456" s="63"/>
    </row>
    <row r="457" spans="1:8" ht="15.75">
      <c r="A457" s="7"/>
      <c r="B457" s="12"/>
      <c r="C457" s="37"/>
      <c r="D457" s="25"/>
      <c r="E457" s="56"/>
      <c r="F457" s="68"/>
      <c r="G457" s="68"/>
      <c r="H457" s="63"/>
    </row>
    <row r="458" spans="1:8" ht="15.75">
      <c r="A458" s="7"/>
      <c r="B458" s="12"/>
      <c r="C458" s="37"/>
      <c r="D458" s="25"/>
      <c r="E458" s="56"/>
      <c r="F458" s="68"/>
      <c r="G458" s="68"/>
      <c r="H458" s="63"/>
    </row>
    <row r="459" spans="1:8" ht="15.75">
      <c r="A459" s="7"/>
      <c r="B459" s="12"/>
      <c r="C459" s="37"/>
      <c r="D459" s="25"/>
      <c r="E459" s="56"/>
      <c r="F459" s="68"/>
      <c r="G459" s="68"/>
      <c r="H459" s="63"/>
    </row>
    <row r="460" spans="1:8" ht="15.75">
      <c r="A460" s="7"/>
      <c r="B460" s="12"/>
      <c r="C460" s="37"/>
      <c r="D460" s="25"/>
      <c r="E460" s="56"/>
      <c r="F460" s="68"/>
      <c r="G460" s="68"/>
      <c r="H460" s="63"/>
    </row>
    <row r="461" spans="1:8" ht="15.75">
      <c r="A461" s="7"/>
      <c r="B461" s="12"/>
      <c r="C461" s="37"/>
      <c r="D461" s="25"/>
      <c r="E461" s="56"/>
      <c r="F461" s="68"/>
      <c r="G461" s="68"/>
      <c r="H461" s="63"/>
    </row>
    <row r="462" spans="1:8" ht="15.75">
      <c r="A462" s="7"/>
      <c r="B462" s="12"/>
      <c r="C462" s="37"/>
      <c r="D462" s="25"/>
      <c r="E462" s="56"/>
      <c r="F462" s="68"/>
      <c r="G462" s="68"/>
      <c r="H462" s="63"/>
    </row>
    <row r="463" spans="1:8" ht="15.75">
      <c r="A463" s="7"/>
      <c r="B463" s="12"/>
      <c r="C463" s="37"/>
      <c r="D463" s="25"/>
      <c r="E463" s="56"/>
      <c r="F463" s="68"/>
      <c r="G463" s="68"/>
      <c r="H463" s="63"/>
    </row>
    <row r="464" spans="1:8" ht="15.75">
      <c r="A464" s="7"/>
      <c r="B464" s="12"/>
      <c r="C464" s="37"/>
      <c r="D464" s="25"/>
      <c r="E464" s="56"/>
      <c r="F464" s="68"/>
      <c r="G464" s="68"/>
      <c r="H464" s="63"/>
    </row>
    <row r="465" spans="1:8" ht="15.75">
      <c r="A465" s="7"/>
      <c r="B465" s="12"/>
      <c r="C465" s="37"/>
      <c r="D465" s="25"/>
      <c r="E465" s="56"/>
      <c r="F465" s="68"/>
      <c r="G465" s="68"/>
      <c r="H465" s="63"/>
    </row>
    <row r="466" spans="1:8" ht="15.75">
      <c r="A466" s="7"/>
      <c r="B466" s="12"/>
      <c r="C466" s="37"/>
      <c r="D466" s="25"/>
      <c r="E466" s="56"/>
      <c r="F466" s="68"/>
      <c r="G466" s="68"/>
      <c r="H466" s="63"/>
    </row>
    <row r="467" spans="1:8" ht="15.75">
      <c r="A467" s="7"/>
      <c r="B467" s="12"/>
      <c r="C467" s="37"/>
      <c r="D467" s="25"/>
      <c r="E467" s="56"/>
      <c r="F467" s="68"/>
      <c r="G467" s="68"/>
      <c r="H467" s="63"/>
    </row>
    <row r="468" spans="1:8" ht="15.75">
      <c r="A468" s="7"/>
      <c r="B468" s="12"/>
      <c r="C468" s="37"/>
      <c r="D468" s="25"/>
      <c r="E468" s="56"/>
      <c r="F468" s="68"/>
      <c r="G468" s="68"/>
      <c r="H468" s="63"/>
    </row>
    <row r="469" spans="1:8" ht="15.75">
      <c r="A469" s="7"/>
      <c r="B469" s="12"/>
      <c r="C469" s="37"/>
      <c r="D469" s="25"/>
      <c r="E469" s="56"/>
      <c r="F469" s="68"/>
      <c r="G469" s="68"/>
      <c r="H469" s="63"/>
    </row>
    <row r="470" spans="1:8" ht="15.75">
      <c r="A470" s="7"/>
      <c r="B470" s="12"/>
      <c r="C470" s="37"/>
      <c r="D470" s="25"/>
      <c r="E470" s="56"/>
      <c r="F470" s="68"/>
      <c r="G470" s="68"/>
      <c r="H470" s="63"/>
    </row>
    <row r="471" spans="1:8" ht="15.75">
      <c r="A471" s="7"/>
      <c r="B471" s="12"/>
      <c r="C471" s="37"/>
      <c r="D471" s="25"/>
      <c r="E471" s="56"/>
      <c r="F471" s="68"/>
      <c r="G471" s="68"/>
      <c r="H471" s="63"/>
    </row>
    <row r="472" spans="1:8" ht="15.75">
      <c r="A472" s="7"/>
      <c r="B472" s="12"/>
      <c r="C472" s="37"/>
      <c r="D472" s="25"/>
      <c r="E472" s="56"/>
      <c r="F472" s="68"/>
      <c r="G472" s="68"/>
      <c r="H472" s="63"/>
    </row>
    <row r="473" spans="1:8" ht="15.75">
      <c r="A473" s="7"/>
      <c r="B473" s="12"/>
      <c r="C473" s="37"/>
      <c r="D473" s="25"/>
      <c r="E473" s="56"/>
      <c r="F473" s="68"/>
      <c r="G473" s="68"/>
      <c r="H473" s="63"/>
    </row>
    <row r="474" spans="1:8" ht="15.75">
      <c r="A474" s="7"/>
      <c r="B474" s="12"/>
      <c r="C474" s="37"/>
      <c r="D474" s="25"/>
      <c r="E474" s="56"/>
      <c r="F474" s="68"/>
      <c r="G474" s="68"/>
      <c r="H474" s="63"/>
    </row>
    <row r="475" spans="1:8" ht="15.75">
      <c r="A475" s="7"/>
      <c r="B475" s="12"/>
      <c r="C475" s="37"/>
      <c r="D475" s="25"/>
      <c r="E475" s="56"/>
      <c r="F475" s="68"/>
      <c r="G475" s="68"/>
      <c r="H475" s="63"/>
    </row>
    <row r="476" spans="1:8" ht="15.75">
      <c r="A476" s="7"/>
      <c r="B476" s="12"/>
      <c r="C476" s="37"/>
      <c r="D476" s="25"/>
      <c r="E476" s="56"/>
      <c r="F476" s="68"/>
      <c r="G476" s="68"/>
      <c r="H476" s="63"/>
    </row>
    <row r="477" spans="1:8" ht="15.75">
      <c r="A477" s="7"/>
      <c r="B477" s="12"/>
      <c r="C477" s="37"/>
      <c r="D477" s="25"/>
      <c r="E477" s="56"/>
      <c r="F477" s="68"/>
      <c r="G477" s="68"/>
      <c r="H477" s="63"/>
    </row>
    <row r="478" spans="1:8" ht="15.75">
      <c r="A478" s="7"/>
      <c r="B478" s="12"/>
      <c r="C478" s="37"/>
      <c r="D478" s="25"/>
      <c r="E478" s="56"/>
      <c r="F478" s="68"/>
      <c r="G478" s="68"/>
      <c r="H478" s="63"/>
    </row>
    <row r="479" spans="1:8" ht="15.75">
      <c r="A479" s="7"/>
      <c r="B479" s="12"/>
      <c r="C479" s="37"/>
      <c r="D479" s="25"/>
      <c r="E479" s="56"/>
      <c r="F479" s="68"/>
      <c r="G479" s="68"/>
      <c r="H479" s="63"/>
    </row>
    <row r="480" spans="1:8" ht="15.75">
      <c r="A480" s="7"/>
      <c r="B480" s="12"/>
      <c r="C480" s="37"/>
      <c r="D480" s="25"/>
      <c r="E480" s="56"/>
      <c r="F480" s="68"/>
      <c r="G480" s="68"/>
      <c r="H480" s="63"/>
    </row>
    <row r="481" spans="1:8" ht="15.75">
      <c r="A481" s="7"/>
      <c r="B481" s="12"/>
      <c r="C481" s="37"/>
      <c r="D481" s="25"/>
      <c r="E481" s="56"/>
      <c r="F481" s="68"/>
      <c r="G481" s="68"/>
      <c r="H481" s="63"/>
    </row>
    <row r="482" spans="1:8" ht="15.75">
      <c r="A482" s="7"/>
      <c r="B482" s="12"/>
      <c r="C482" s="37"/>
      <c r="D482" s="25"/>
      <c r="E482" s="56"/>
      <c r="F482" s="68"/>
      <c r="G482" s="68"/>
      <c r="H482" s="63"/>
    </row>
    <row r="483" spans="1:8" ht="15.75">
      <c r="A483" s="7"/>
      <c r="B483" s="12"/>
      <c r="C483" s="37"/>
      <c r="D483" s="25"/>
      <c r="E483" s="56"/>
      <c r="F483" s="68"/>
      <c r="G483" s="68"/>
      <c r="H483" s="63"/>
    </row>
    <row r="484" spans="1:8" ht="15.75">
      <c r="A484" s="7"/>
      <c r="B484" s="12"/>
      <c r="C484" s="37"/>
      <c r="D484" s="25"/>
      <c r="E484" s="56"/>
      <c r="F484" s="68"/>
      <c r="G484" s="68"/>
      <c r="H484" s="63"/>
    </row>
    <row r="485" spans="1:8" ht="15.75">
      <c r="A485" s="7"/>
      <c r="B485" s="12"/>
      <c r="C485" s="37"/>
      <c r="D485" s="25"/>
      <c r="E485" s="56"/>
      <c r="F485" s="68"/>
      <c r="G485" s="68"/>
      <c r="H485" s="63"/>
    </row>
    <row r="486" spans="1:8" ht="15.75">
      <c r="A486" s="7"/>
      <c r="B486" s="12"/>
      <c r="C486" s="37"/>
      <c r="D486" s="25"/>
      <c r="E486" s="56"/>
      <c r="F486" s="68"/>
      <c r="G486" s="68"/>
      <c r="H486" s="63"/>
    </row>
    <row r="487" spans="1:8" ht="15.75">
      <c r="A487" s="7"/>
      <c r="B487" s="12"/>
      <c r="C487" s="37"/>
      <c r="D487" s="25"/>
      <c r="E487" s="56"/>
      <c r="F487" s="68"/>
      <c r="G487" s="68"/>
      <c r="H487" s="63"/>
    </row>
    <row r="488" spans="1:8" ht="15.75">
      <c r="A488" s="7"/>
      <c r="B488" s="12"/>
      <c r="C488" s="37"/>
      <c r="D488" s="25"/>
      <c r="E488" s="56"/>
      <c r="F488" s="68"/>
      <c r="G488" s="68"/>
      <c r="H488" s="63"/>
    </row>
    <row r="489" spans="1:8" ht="15.75">
      <c r="A489" s="7"/>
      <c r="B489" s="12"/>
      <c r="C489" s="37"/>
      <c r="D489" s="25"/>
      <c r="E489" s="56"/>
      <c r="F489" s="68"/>
      <c r="G489" s="68"/>
      <c r="H489" s="63"/>
    </row>
    <row r="490" spans="1:8" ht="15.75">
      <c r="A490" s="7"/>
      <c r="B490" s="12"/>
      <c r="C490" s="37"/>
      <c r="D490" s="25"/>
      <c r="E490" s="56"/>
      <c r="F490" s="68"/>
      <c r="G490" s="68"/>
      <c r="H490" s="63"/>
    </row>
    <row r="491" spans="1:8" ht="15.75">
      <c r="A491" s="7"/>
      <c r="B491" s="12"/>
      <c r="C491" s="37"/>
      <c r="D491" s="25"/>
      <c r="E491" s="56"/>
      <c r="F491" s="68"/>
      <c r="G491" s="68"/>
      <c r="H491" s="63"/>
    </row>
    <row r="492" spans="1:8" ht="15.75">
      <c r="A492" s="7"/>
      <c r="B492" s="12"/>
      <c r="C492" s="37"/>
      <c r="D492" s="25"/>
      <c r="E492" s="56"/>
      <c r="F492" s="68"/>
      <c r="G492" s="68"/>
      <c r="H492" s="63"/>
    </row>
    <row r="493" spans="1:8" ht="15.75">
      <c r="A493" s="7"/>
      <c r="B493" s="12"/>
      <c r="C493" s="37"/>
      <c r="D493" s="25"/>
      <c r="E493" s="56"/>
      <c r="F493" s="68"/>
      <c r="G493" s="68"/>
      <c r="H493" s="63"/>
    </row>
    <row r="494" spans="1:8" ht="15.75">
      <c r="A494" s="7"/>
      <c r="B494" s="12"/>
      <c r="C494" s="37"/>
      <c r="D494" s="25"/>
      <c r="E494" s="56"/>
      <c r="F494" s="68"/>
      <c r="G494" s="68"/>
      <c r="H494" s="63"/>
    </row>
    <row r="495" spans="1:8" ht="15.75">
      <c r="A495" s="7"/>
      <c r="B495" s="12"/>
      <c r="C495" s="37"/>
      <c r="D495" s="25"/>
      <c r="E495" s="56"/>
      <c r="F495" s="68"/>
      <c r="G495" s="68"/>
      <c r="H495" s="63"/>
    </row>
    <row r="496" spans="1:8" ht="15.75">
      <c r="A496" s="7"/>
      <c r="B496" s="12"/>
      <c r="C496" s="37"/>
      <c r="D496" s="25"/>
      <c r="E496" s="56"/>
      <c r="F496" s="68"/>
      <c r="G496" s="68"/>
      <c r="H496" s="63"/>
    </row>
    <row r="497" spans="1:8" ht="15.75">
      <c r="A497" s="7"/>
      <c r="B497" s="12"/>
      <c r="C497" s="37"/>
      <c r="D497" s="25"/>
      <c r="E497" s="56"/>
      <c r="F497" s="68"/>
      <c r="G497" s="68"/>
      <c r="H497" s="63"/>
    </row>
    <row r="498" spans="1:8" ht="15.75">
      <c r="A498" s="7"/>
      <c r="B498" s="12"/>
      <c r="C498" s="37"/>
      <c r="D498" s="25"/>
      <c r="E498" s="56"/>
      <c r="F498" s="68"/>
      <c r="G498" s="68"/>
      <c r="H498" s="63"/>
    </row>
    <row r="499" spans="1:8" ht="15.75">
      <c r="A499" s="7"/>
      <c r="B499" s="12"/>
      <c r="C499" s="37"/>
      <c r="D499" s="25"/>
      <c r="E499" s="56"/>
      <c r="F499" s="68"/>
      <c r="G499" s="68"/>
      <c r="H499" s="63"/>
    </row>
    <row r="500" spans="1:8" ht="15.75">
      <c r="A500" s="7"/>
      <c r="B500" s="12"/>
      <c r="C500" s="37"/>
      <c r="D500" s="25"/>
      <c r="E500" s="56"/>
      <c r="F500" s="68"/>
      <c r="G500" s="68"/>
      <c r="H500" s="63"/>
    </row>
    <row r="501" spans="1:8" ht="15.75">
      <c r="A501" s="7"/>
      <c r="B501" s="12"/>
      <c r="C501" s="37"/>
      <c r="D501" s="25"/>
      <c r="E501" s="56"/>
      <c r="F501" s="68"/>
      <c r="G501" s="68"/>
      <c r="H501" s="63"/>
    </row>
    <row r="502" spans="1:8" ht="15.75">
      <c r="A502" s="7"/>
      <c r="B502" s="12"/>
      <c r="C502" s="37"/>
      <c r="D502" s="25"/>
      <c r="E502" s="56"/>
      <c r="F502" s="68"/>
      <c r="G502" s="68"/>
      <c r="H502" s="63"/>
    </row>
    <row r="503" spans="1:8" ht="15.75">
      <c r="A503" s="7"/>
      <c r="B503" s="12"/>
      <c r="C503" s="37"/>
      <c r="D503" s="25"/>
      <c r="E503" s="56"/>
      <c r="F503" s="68"/>
      <c r="G503" s="68"/>
      <c r="H503" s="63"/>
    </row>
    <row r="504" spans="1:8" ht="15.75">
      <c r="A504" s="7"/>
      <c r="B504" s="12"/>
      <c r="C504" s="37"/>
      <c r="D504" s="25"/>
      <c r="E504" s="56"/>
      <c r="F504" s="68"/>
      <c r="G504" s="68"/>
      <c r="H504" s="63"/>
    </row>
    <row r="505" spans="1:8" ht="15.75">
      <c r="A505" s="7"/>
      <c r="B505" s="12"/>
      <c r="C505" s="37"/>
      <c r="D505" s="25"/>
      <c r="E505" s="56"/>
      <c r="F505" s="68"/>
      <c r="G505" s="68"/>
      <c r="H505" s="63"/>
    </row>
    <row r="506" spans="1:8" ht="15.75">
      <c r="A506" s="7"/>
      <c r="B506" s="12"/>
      <c r="C506" s="37"/>
      <c r="D506" s="25"/>
      <c r="E506" s="56"/>
      <c r="F506" s="68"/>
      <c r="G506" s="68"/>
      <c r="H506" s="63"/>
    </row>
    <row r="507" spans="1:8" ht="15.75">
      <c r="A507" s="7"/>
      <c r="B507" s="12"/>
      <c r="C507" s="37"/>
      <c r="D507" s="25"/>
      <c r="E507" s="56"/>
      <c r="F507" s="68"/>
      <c r="G507" s="68"/>
      <c r="H507" s="63"/>
    </row>
    <row r="508" spans="1:8" ht="15.75">
      <c r="A508" s="7"/>
      <c r="B508" s="12"/>
      <c r="C508" s="37"/>
      <c r="D508" s="25"/>
      <c r="E508" s="56"/>
      <c r="F508" s="68"/>
      <c r="G508" s="68"/>
      <c r="H508" s="63"/>
    </row>
    <row r="509" spans="1:8" ht="15.75">
      <c r="A509" s="7"/>
      <c r="B509" s="12"/>
      <c r="C509" s="37"/>
      <c r="D509" s="25"/>
      <c r="E509" s="56"/>
      <c r="F509" s="68"/>
      <c r="G509" s="68"/>
      <c r="H509" s="63"/>
    </row>
    <row r="510" spans="1:8" ht="15.75">
      <c r="A510" s="7"/>
      <c r="B510" s="12"/>
      <c r="C510" s="37"/>
      <c r="D510" s="25"/>
      <c r="E510" s="56"/>
      <c r="F510" s="68"/>
      <c r="G510" s="68"/>
      <c r="H510" s="63"/>
    </row>
    <row r="511" spans="1:8" ht="15.75">
      <c r="A511" s="7"/>
      <c r="B511" s="12"/>
      <c r="C511" s="37"/>
      <c r="D511" s="25"/>
      <c r="E511" s="56"/>
      <c r="F511" s="68"/>
      <c r="G511" s="68"/>
      <c r="H511" s="63"/>
    </row>
    <row r="512" spans="1:8" ht="15.75">
      <c r="A512" s="7"/>
      <c r="B512" s="12"/>
      <c r="C512" s="37"/>
      <c r="D512" s="25"/>
      <c r="E512" s="56"/>
      <c r="F512" s="68"/>
      <c r="G512" s="68"/>
      <c r="H512" s="63"/>
    </row>
    <row r="513" spans="1:8" ht="15.75">
      <c r="A513" s="7"/>
      <c r="B513" s="12"/>
      <c r="C513" s="37"/>
      <c r="D513" s="25"/>
      <c r="E513" s="56"/>
      <c r="F513" s="68"/>
      <c r="G513" s="68"/>
      <c r="H513" s="63"/>
    </row>
    <row r="514" spans="1:8" ht="15.75">
      <c r="A514" s="7"/>
      <c r="B514" s="12"/>
      <c r="C514" s="37"/>
      <c r="D514" s="25"/>
      <c r="E514" s="56"/>
      <c r="F514" s="68"/>
      <c r="G514" s="68"/>
      <c r="H514" s="63"/>
    </row>
    <row r="515" spans="1:8" ht="15.75">
      <c r="A515" s="7"/>
      <c r="B515" s="12"/>
      <c r="C515" s="37"/>
      <c r="D515" s="25"/>
      <c r="E515" s="56"/>
      <c r="F515" s="68"/>
      <c r="G515" s="68"/>
      <c r="H515" s="63"/>
    </row>
    <row r="516" spans="1:8" ht="15.75">
      <c r="A516" s="7"/>
      <c r="B516" s="12"/>
      <c r="C516" s="37"/>
      <c r="D516" s="25"/>
      <c r="E516" s="56"/>
      <c r="F516" s="68"/>
      <c r="G516" s="68"/>
      <c r="H516" s="63"/>
    </row>
    <row r="517" spans="1:8" ht="15.75">
      <c r="A517" s="7"/>
      <c r="B517" s="12"/>
      <c r="C517" s="37"/>
      <c r="D517" s="25"/>
      <c r="E517" s="56"/>
      <c r="F517" s="68"/>
      <c r="G517" s="68"/>
      <c r="H517" s="63"/>
    </row>
    <row r="518" spans="1:8" ht="15.75">
      <c r="A518" s="7"/>
      <c r="B518" s="12"/>
      <c r="C518" s="37"/>
      <c r="D518" s="25"/>
      <c r="E518" s="56"/>
      <c r="F518" s="68"/>
      <c r="G518" s="68"/>
      <c r="H518" s="63"/>
    </row>
    <row r="519" spans="1:8" ht="15.75">
      <c r="A519" s="7"/>
      <c r="B519" s="12"/>
      <c r="C519" s="37"/>
      <c r="D519" s="25"/>
      <c r="E519" s="56"/>
      <c r="F519" s="68"/>
      <c r="G519" s="68"/>
      <c r="H519" s="63"/>
    </row>
    <row r="520" spans="1:8" ht="15.75">
      <c r="A520" s="7"/>
      <c r="B520" s="12"/>
      <c r="C520" s="37"/>
      <c r="D520" s="25"/>
      <c r="E520" s="56"/>
      <c r="F520" s="68"/>
      <c r="G520" s="68"/>
      <c r="H520" s="63"/>
    </row>
    <row r="521" spans="1:8" ht="15.75">
      <c r="A521" s="7"/>
      <c r="B521" s="12"/>
      <c r="C521" s="37"/>
      <c r="D521" s="25"/>
      <c r="E521" s="56"/>
      <c r="F521" s="68"/>
      <c r="G521" s="68"/>
      <c r="H521" s="63"/>
    </row>
    <row r="522" spans="1:8" ht="15.75">
      <c r="A522" s="7"/>
      <c r="B522" s="12"/>
      <c r="C522" s="37"/>
      <c r="D522" s="25"/>
      <c r="E522" s="56"/>
      <c r="F522" s="68"/>
      <c r="G522" s="68"/>
      <c r="H522" s="63"/>
    </row>
    <row r="523" spans="1:8" ht="15.75">
      <c r="A523" s="7"/>
      <c r="B523" s="12"/>
      <c r="C523" s="37"/>
      <c r="D523" s="25"/>
      <c r="E523" s="56"/>
      <c r="F523" s="68"/>
      <c r="G523" s="68"/>
      <c r="H523" s="63"/>
    </row>
    <row r="524" spans="1:8" ht="15.75">
      <c r="A524" s="7"/>
      <c r="B524" s="12"/>
      <c r="C524" s="37"/>
      <c r="D524" s="25"/>
      <c r="E524" s="56"/>
      <c r="F524" s="68"/>
      <c r="G524" s="68"/>
      <c r="H524" s="63"/>
    </row>
    <row r="525" spans="1:8" ht="15.75">
      <c r="A525" s="7"/>
      <c r="B525" s="12"/>
      <c r="C525" s="37"/>
      <c r="D525" s="25"/>
      <c r="E525" s="56"/>
      <c r="F525" s="68"/>
      <c r="G525" s="68"/>
      <c r="H525" s="63"/>
    </row>
    <row r="526" spans="1:8" ht="15.75">
      <c r="A526" s="7"/>
      <c r="B526" s="12"/>
      <c r="C526" s="37"/>
      <c r="D526" s="25"/>
      <c r="E526" s="56"/>
      <c r="F526" s="68"/>
      <c r="G526" s="68"/>
      <c r="H526" s="63"/>
    </row>
    <row r="527" spans="1:8" ht="15.75">
      <c r="A527" s="7"/>
      <c r="B527" s="12"/>
      <c r="C527" s="37"/>
      <c r="D527" s="25"/>
      <c r="E527" s="56"/>
      <c r="F527" s="68"/>
      <c r="G527" s="68"/>
      <c r="H527" s="63"/>
    </row>
    <row r="528" spans="1:8" ht="15.75">
      <c r="A528" s="7"/>
      <c r="B528" s="12"/>
      <c r="C528" s="37"/>
      <c r="D528" s="25"/>
      <c r="E528" s="56"/>
      <c r="F528" s="68"/>
      <c r="G528" s="68"/>
      <c r="H528" s="63"/>
    </row>
    <row r="529" spans="1:8" ht="15.75">
      <c r="A529" s="7"/>
      <c r="B529" s="12"/>
      <c r="C529" s="37"/>
      <c r="D529" s="25"/>
      <c r="E529" s="56"/>
      <c r="F529" s="68"/>
      <c r="G529" s="68"/>
      <c r="H529" s="63"/>
    </row>
    <row r="530" spans="1:8" ht="15.75">
      <c r="A530" s="7"/>
      <c r="B530" s="12"/>
      <c r="C530" s="37"/>
      <c r="D530" s="25"/>
      <c r="E530" s="56"/>
      <c r="F530" s="68"/>
      <c r="G530" s="68"/>
      <c r="H530" s="63"/>
    </row>
    <row r="531" spans="1:8" ht="15.75">
      <c r="A531" s="7"/>
      <c r="B531" s="12"/>
      <c r="C531" s="37"/>
      <c r="D531" s="25"/>
      <c r="E531" s="56"/>
      <c r="F531" s="68"/>
      <c r="G531" s="68"/>
      <c r="H531" s="63"/>
    </row>
    <row r="532" spans="1:8" ht="15.75">
      <c r="A532" s="7"/>
      <c r="B532" s="12"/>
      <c r="C532" s="37"/>
      <c r="D532" s="25"/>
      <c r="E532" s="56"/>
      <c r="F532" s="68"/>
      <c r="G532" s="68"/>
      <c r="H532" s="63"/>
    </row>
    <row r="533" spans="1:8" ht="15.75">
      <c r="A533" s="7"/>
      <c r="B533" s="12"/>
      <c r="C533" s="37"/>
      <c r="D533" s="25"/>
      <c r="E533" s="56"/>
      <c r="F533" s="68"/>
      <c r="G533" s="68"/>
      <c r="H533" s="63"/>
    </row>
    <row r="534" spans="1:8" ht="15.75">
      <c r="A534" s="7"/>
      <c r="B534" s="12"/>
      <c r="C534" s="37"/>
      <c r="D534" s="25"/>
      <c r="E534" s="56"/>
      <c r="F534" s="68"/>
      <c r="G534" s="68"/>
      <c r="H534" s="63"/>
    </row>
    <row r="535" spans="1:8" ht="15.75">
      <c r="A535" s="7"/>
      <c r="B535" s="12"/>
      <c r="C535" s="37"/>
      <c r="D535" s="25"/>
      <c r="E535" s="56"/>
      <c r="F535" s="68"/>
      <c r="G535" s="68"/>
      <c r="H535" s="63"/>
    </row>
    <row r="536" spans="1:8" ht="15.75">
      <c r="A536" s="7"/>
      <c r="B536" s="12"/>
      <c r="C536" s="37"/>
      <c r="D536" s="25"/>
      <c r="E536" s="56"/>
      <c r="F536" s="68"/>
      <c r="G536" s="68"/>
      <c r="H536" s="63"/>
    </row>
    <row r="537" spans="1:8" ht="15.75">
      <c r="A537" s="7"/>
      <c r="B537" s="12"/>
      <c r="C537" s="37"/>
      <c r="D537" s="25"/>
      <c r="E537" s="56"/>
      <c r="F537" s="68"/>
      <c r="G537" s="68"/>
      <c r="H537" s="63"/>
    </row>
  </sheetData>
  <sheetProtection/>
  <mergeCells count="92">
    <mergeCell ref="A295:A336"/>
    <mergeCell ref="B295:B336"/>
    <mergeCell ref="B249:B252"/>
    <mergeCell ref="A244:A248"/>
    <mergeCell ref="B244:B248"/>
    <mergeCell ref="A265:A282"/>
    <mergeCell ref="A249:A252"/>
    <mergeCell ref="A253:A264"/>
    <mergeCell ref="B253:B264"/>
    <mergeCell ref="H293:H294"/>
    <mergeCell ref="I293:I294"/>
    <mergeCell ref="J293:J294"/>
    <mergeCell ref="A291:M291"/>
    <mergeCell ref="L293:L294"/>
    <mergeCell ref="M293:M294"/>
    <mergeCell ref="K293:K294"/>
    <mergeCell ref="A293:A294"/>
    <mergeCell ref="B293:B294"/>
    <mergeCell ref="C293:C294"/>
    <mergeCell ref="E293:E294"/>
    <mergeCell ref="F293:F294"/>
    <mergeCell ref="C283:C286"/>
    <mergeCell ref="D293:D294"/>
    <mergeCell ref="G293:G294"/>
    <mergeCell ref="B265:B282"/>
    <mergeCell ref="A283:A286"/>
    <mergeCell ref="B283:B286"/>
    <mergeCell ref="A194:A201"/>
    <mergeCell ref="B194:B201"/>
    <mergeCell ref="A228:A239"/>
    <mergeCell ref="B228:B239"/>
    <mergeCell ref="A240:A243"/>
    <mergeCell ref="B240:B243"/>
    <mergeCell ref="A202:A215"/>
    <mergeCell ref="B202:B215"/>
    <mergeCell ref="A216:A227"/>
    <mergeCell ref="B216:B227"/>
    <mergeCell ref="A146:A162"/>
    <mergeCell ref="B146:B162"/>
    <mergeCell ref="A123:A137"/>
    <mergeCell ref="B123:B137"/>
    <mergeCell ref="A178:A193"/>
    <mergeCell ref="B178:B193"/>
    <mergeCell ref="B163:B177"/>
    <mergeCell ref="A163:A177"/>
    <mergeCell ref="A138:A145"/>
    <mergeCell ref="B138:B145"/>
    <mergeCell ref="B111:B116"/>
    <mergeCell ref="A111:A116"/>
    <mergeCell ref="B98:B103"/>
    <mergeCell ref="A117:A122"/>
    <mergeCell ref="B117:B122"/>
    <mergeCell ref="A91:A97"/>
    <mergeCell ref="B91:B97"/>
    <mergeCell ref="A104:A110"/>
    <mergeCell ref="B104:B110"/>
    <mergeCell ref="A41:A53"/>
    <mergeCell ref="B41:B53"/>
    <mergeCell ref="A60:A71"/>
    <mergeCell ref="B60:B71"/>
    <mergeCell ref="A54:A59"/>
    <mergeCell ref="B54:B59"/>
    <mergeCell ref="A72:A77"/>
    <mergeCell ref="B72:B77"/>
    <mergeCell ref="B78:B84"/>
    <mergeCell ref="A85:A90"/>
    <mergeCell ref="A98:A103"/>
    <mergeCell ref="A1:L1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I4:I5"/>
    <mergeCell ref="L4:L5"/>
    <mergeCell ref="G4:G5"/>
    <mergeCell ref="J4:J5"/>
    <mergeCell ref="E4:E5"/>
    <mergeCell ref="B6:B18"/>
    <mergeCell ref="A6:A18"/>
    <mergeCell ref="B85:B90"/>
    <mergeCell ref="A78:A84"/>
    <mergeCell ref="A29:A36"/>
    <mergeCell ref="B29:B36"/>
    <mergeCell ref="A37:A40"/>
    <mergeCell ref="B37:B40"/>
    <mergeCell ref="A19:A28"/>
    <mergeCell ref="B19:B28"/>
  </mergeCells>
  <printOptions/>
  <pageMargins left="0" right="0" top="0.15748031496062992" bottom="0.15748031496062992" header="0.15748031496062992" footer="0.15748031496062992"/>
  <pageSetup fitToHeight="1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Долгих Станислав Владимирович</cp:lastModifiedBy>
  <cp:lastPrinted>2018-09-10T07:30:09Z</cp:lastPrinted>
  <dcterms:created xsi:type="dcterms:W3CDTF">2011-02-09T07:28:13Z</dcterms:created>
  <dcterms:modified xsi:type="dcterms:W3CDTF">2018-09-19T11:05:46Z</dcterms:modified>
  <cp:category/>
  <cp:version/>
  <cp:contentType/>
  <cp:contentStatus/>
</cp:coreProperties>
</file>