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на 01.09.2023" sheetId="1" r:id="rId1"/>
  </sheets>
  <definedNames>
    <definedName name="_xlfn.IFERROR" hidden="1">#NAME?</definedName>
    <definedName name="_xlnm._FilterDatabase" localSheetId="0" hidden="1">'на 01.09.2023'!$A$4:$K$50</definedName>
    <definedName name="_xlnm.Print_Titles" localSheetId="0">'на 01.09.2023'!$4:$4</definedName>
    <definedName name="_xlnm.Print_Area" localSheetId="0">'на 01.09.2023'!$A$1:$K$50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<sst xmlns="http://schemas.openxmlformats.org/spreadsheetml/2006/main" count="102" uniqueCount="102">
  <si>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</si>
  <si>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</si>
  <si>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</si>
  <si>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</si>
  <si>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</si>
  <si>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</si>
  <si>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</si>
  <si>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</si>
  <si>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</si>
  <si>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</si>
  <si>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</si>
  <si>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</si>
  <si>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</si>
  <si>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</si>
  <si>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</si>
  <si>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</si>
  <si>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</si>
  <si>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</si>
  <si>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</si>
  <si>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</si>
  <si>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</si>
  <si>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</si>
  <si>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</si>
  <si>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</si>
  <si>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</si>
  <si>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</si>
  <si>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</si>
  <si>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</si>
  <si>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</si>
  <si>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</si>
  <si>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</si>
  <si>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</si>
  <si>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</si>
  <si>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</si>
  <si>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</si>
  <si>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</si>
  <si>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</si>
  <si>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</si>
  <si>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</si>
  <si>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</si>
  <si>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</si>
  <si>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</si>
  <si>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</si>
  <si>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</si>
  <si>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</si>
  <si>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</si>
  <si>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</si>
  <si>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</si>
  <si>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</si>
  <si>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</si>
  <si>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</si>
  <si>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</si>
  <si>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</si>
  <si>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</si>
  <si>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</si>
  <si>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</si>
  <si>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</si>
  <si>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</si>
  <si>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</si>
  <si>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</si>
  <si>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</si>
  <si>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</si>
  <si>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</si>
  <si>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</si>
  <si>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</si>
  <si>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</si>
  <si>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</si>
  <si>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</si>
  <si>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</si>
  <si>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</si>
  <si>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</si>
  <si>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</si>
  <si>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</si>
  <si>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</si>
  <si>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</si>
  <si>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</si>
  <si>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</si>
  <si>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</si>
  <si>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</si>
  <si>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</si>
  <si>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</si>
  <si>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</si>
  <si>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</si>
  <si>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</si>
  <si>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</si>
  <si>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</si>
  <si>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</si>
  <si>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</si>
  <si>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</si>
  <si>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</si>
  <si>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</si>
  <si>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</si>
  <si>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Оперативный анализ  поступления доходов за январь - август2023 год</t>
  </si>
  <si>
    <t>Откл. факта 2023г. от факта 2022г.</t>
  </si>
  <si>
    <t>Факт 2023г. к факту 2022г.</t>
  </si>
  <si>
    <t xml:space="preserve">Факт на 01.09.2023г. </t>
  </si>
  <si>
    <t xml:space="preserve">Факт на 01.09.2022г. </t>
  </si>
  <si>
    <t>Исполн. плана 2023г.</t>
  </si>
  <si>
    <t>Уточненный годовой план на 2023г.</t>
  </si>
  <si>
    <t>Исполн. кассового плана 2023г.</t>
  </si>
  <si>
    <t>Кассовый план января-августа 2023г.</t>
  </si>
  <si>
    <t>Откл. факта отчетного периода от кассового плана 2023г.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</si>
</sst>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</numFmts>
  <fonts count="49"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7" fontId="0" fillId="0" borderId="10" xfId="59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47" fillId="0" borderId="0" xfId="0" applyNumberFormat="1" applyFont="1" applyFill="1" applyAlignment="1">
      <alignment horizontal="center" wrapText="1"/>
    </xf>
    <xf numFmtId="168" fontId="48" fillId="0" borderId="0" xfId="0" applyNumberFormat="1" applyFont="1" applyFill="1" applyBorder="1" applyAlignment="1">
      <alignment wrapText="1"/>
    </xf>
    <xf numFmtId="168" fontId="48" fillId="0" borderId="0" xfId="0" applyNumberFormat="1" applyFont="1" applyFill="1" applyAlignment="1">
      <alignment wrapText="1"/>
    </xf>
    <xf numFmtId="168" fontId="6" fillId="0" borderId="0" xfId="0" applyNumberFormat="1" applyFont="1" applyFill="1" applyAlignment="1">
      <alignment horizontal="center" wrapText="1"/>
    </xf>
    <xf numFmtId="168" fontId="4" fillId="0" borderId="10" xfId="42" applyNumberFormat="1" applyFont="1" applyFill="1" applyBorder="1" applyAlignment="1" applyProtection="1">
      <alignment horizontal="center" vertical="top" wrapText="1"/>
      <protection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8" fontId="4" fillId="0" borderId="10" xfId="0" applyNumberFormat="1" applyFont="1" applyFill="1" applyBorder="1" applyAlignment="1">
      <alignment horizontal="center" vertical="top" wrapText="1"/>
    </xf>
    <xf numFmtId="167" fontId="4" fillId="0" borderId="10" xfId="59" applyNumberFormat="1" applyFont="1" applyFill="1" applyBorder="1" applyAlignment="1" applyProtection="1">
      <alignment horizontal="right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left" wrapText="1"/>
    </xf>
    <xf numFmtId="164" fontId="4" fillId="0" borderId="10" xfId="0" applyNumberFormat="1" applyFont="1" applyFill="1" applyBorder="1" applyAlignment="1">
      <alignment horizontal="justify" wrapText="1"/>
    </xf>
    <xf numFmtId="164" fontId="0" fillId="0" borderId="10" xfId="0" applyNumberFormat="1" applyFont="1" applyFill="1" applyBorder="1" applyAlignment="1">
      <alignment horizontal="justify" wrapText="1"/>
    </xf>
    <xf numFmtId="164" fontId="4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8" fontId="4" fillId="0" borderId="10" xfId="42" applyNumberFormat="1" applyFont="1" applyFill="1" applyBorder="1" applyAlignment="1" applyProtection="1">
      <alignment horizontal="right" wrapText="1"/>
      <protection/>
    </xf>
    <xf numFmtId="168" fontId="0" fillId="0" borderId="10" xfId="42" applyNumberFormat="1" applyFont="1" applyFill="1" applyBorder="1" applyAlignment="1" applyProtection="1">
      <alignment horizontal="right" wrapText="1"/>
      <protection/>
    </xf>
    <xf numFmtId="168" fontId="0" fillId="0" borderId="10" xfId="42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"/>
    </sheetView>
  </sheetViews>
  <sheetFormatPr defaultColWidth="15.25390625" defaultRowHeight="15.75"/>
  <cols>
    <col min="1" max="1" width="18.625" style="13" hidden="1" customWidth="1"/>
    <col min="2" max="2" width="45.375" style="35" customWidth="1"/>
    <col min="3" max="3" width="13.00390625" style="24" customWidth="1"/>
    <col min="4" max="4" width="14.50390625" style="20" customWidth="1"/>
    <col min="5" max="5" width="13.375" style="20" customWidth="1"/>
    <col min="6" max="6" width="13.00390625" style="24" customWidth="1"/>
    <col min="7" max="7" width="12.625" style="17" customWidth="1"/>
    <col min="8" max="8" width="11.375" style="14" customWidth="1"/>
    <col min="9" max="9" width="10.75390625" style="38" customWidth="1"/>
    <col min="10" max="10" width="12.00390625" style="38" customWidth="1"/>
    <col min="11" max="11" width="10.125" style="38" customWidth="1"/>
    <col min="12" max="12" width="8.00390625" style="1" customWidth="1"/>
    <col min="13" max="16384" width="15.25390625" style="1" customWidth="1"/>
  </cols>
  <sheetData>
    <row r="1" spans="1:11" ht="18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3" t="s">
        <v>92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2"/>
      <c r="B3" s="30"/>
      <c r="C3" s="21"/>
      <c r="D3" s="18"/>
      <c r="E3" s="18"/>
      <c r="F3" s="21"/>
      <c r="G3" s="15"/>
      <c r="H3" s="3"/>
      <c r="K3" s="5" t="s">
        <v>1</v>
      </c>
    </row>
    <row r="4" spans="1:11" ht="78.75">
      <c r="A4" s="6" t="s">
        <v>2</v>
      </c>
      <c r="B4" s="6" t="s">
        <v>3</v>
      </c>
      <c r="C4" s="22" t="s">
        <v>96</v>
      </c>
      <c r="D4" s="25" t="s">
        <v>98</v>
      </c>
      <c r="E4" s="25" t="s">
        <v>100</v>
      </c>
      <c r="F4" s="25" t="s">
        <v>95</v>
      </c>
      <c r="G4" s="28" t="s">
        <v>101</v>
      </c>
      <c r="H4" s="29" t="s">
        <v>99</v>
      </c>
      <c r="I4" s="29" t="s">
        <v>97</v>
      </c>
      <c r="J4" s="29" t="s">
        <v>93</v>
      </c>
      <c r="K4" s="29" t="s">
        <v>94</v>
      </c>
    </row>
    <row r="5" spans="1:11" s="10" customFormat="1" ht="27" customHeight="1">
      <c r="A5" s="27"/>
      <c r="B5" s="31" t="s">
        <v>4</v>
      </c>
      <c r="C5" s="39">
        <f>SUM(C6:C16)</f>
        <v>10052257.7</v>
      </c>
      <c r="D5" s="39">
        <f>SUM(D6:D16)</f>
        <v>20002935</v>
      </c>
      <c r="E5" s="39">
        <f>SUM(E6:E16)</f>
        <v>11229069</v>
      </c>
      <c r="F5" s="39">
        <f>SUM(F6:F16)</f>
        <v>11103661.000000002</v>
      </c>
      <c r="G5" s="39">
        <f>F5-E5</f>
        <v>-125407.99999999814</v>
      </c>
      <c r="H5" s="26">
        <f>_xlfn.IFERROR(F5/E5,"")</f>
        <v>0.9888318434947725</v>
      </c>
      <c r="I5" s="26">
        <f>_xlfn.IFERROR(F5/D5,"")</f>
        <v>0.5551015888418376</v>
      </c>
      <c r="J5" s="39">
        <f>F5-C5</f>
        <v>1051403.3000000026</v>
      </c>
      <c r="K5" s="26">
        <f>_xlfn.IFERROR(F5/C5,"")</f>
        <v>1.1045937471340397</v>
      </c>
    </row>
    <row r="6" spans="1:11" ht="15.75">
      <c r="A6" s="7" t="s">
        <v>5</v>
      </c>
      <c r="B6" s="32" t="s">
        <v>6</v>
      </c>
      <c r="C6" s="40">
        <v>7626762.9</v>
      </c>
      <c r="D6" s="41">
        <v>14848766.5</v>
      </c>
      <c r="E6" s="41">
        <v>8425302.2</v>
      </c>
      <c r="F6" s="40">
        <v>8604007.1</v>
      </c>
      <c r="G6" s="40">
        <f aca="true" t="shared" si="0" ref="G6:G50">F6-E6</f>
        <v>178704.90000000037</v>
      </c>
      <c r="H6" s="8">
        <f aca="true" t="shared" si="1" ref="H6:H50">_xlfn.IFERROR(F6/E6,"")</f>
        <v>1.0212105032861611</v>
      </c>
      <c r="I6" s="8">
        <f aca="true" t="shared" si="2" ref="I6:I50">_xlfn.IFERROR(F6/D6,"")</f>
        <v>0.5794425483086423</v>
      </c>
      <c r="J6" s="40">
        <f aca="true" t="shared" si="3" ref="J6:J49">F6-C6</f>
        <v>977244.1999999993</v>
      </c>
      <c r="K6" s="8">
        <f aca="true" t="shared" si="4" ref="K6:K50">_xlfn.IFERROR(F6/C6,"")</f>
        <v>1.1281335492938949</v>
      </c>
    </row>
    <row r="7" spans="1:11" ht="47.25">
      <c r="A7" s="7" t="s">
        <v>7</v>
      </c>
      <c r="B7" s="32" t="s">
        <v>8</v>
      </c>
      <c r="C7" s="40">
        <v>48659.2</v>
      </c>
      <c r="D7" s="41">
        <v>80057.5</v>
      </c>
      <c r="E7" s="41">
        <v>51550</v>
      </c>
      <c r="F7" s="40">
        <v>51006.3</v>
      </c>
      <c r="G7" s="40">
        <f t="shared" si="0"/>
        <v>-543.6999999999971</v>
      </c>
      <c r="H7" s="8">
        <f t="shared" si="1"/>
        <v>0.9894529582929196</v>
      </c>
      <c r="I7" s="8">
        <f t="shared" si="2"/>
        <v>0.6371208194110484</v>
      </c>
      <c r="J7" s="40">
        <f t="shared" si="3"/>
        <v>2347.100000000006</v>
      </c>
      <c r="K7" s="8">
        <f t="shared" si="4"/>
        <v>1.0482354827041958</v>
      </c>
    </row>
    <row r="8" spans="1:11" ht="31.5">
      <c r="A8" s="7" t="s">
        <v>91</v>
      </c>
      <c r="B8" s="32" t="s">
        <v>9</v>
      </c>
      <c r="C8" s="40"/>
      <c r="D8" s="41">
        <v>1204375.9</v>
      </c>
      <c r="E8" s="41">
        <v>899375.8999999999</v>
      </c>
      <c r="F8" s="40">
        <v>765849.9</v>
      </c>
      <c r="G8" s="40">
        <f t="shared" si="0"/>
        <v>-133525.99999999988</v>
      </c>
      <c r="H8" s="8">
        <f t="shared" si="1"/>
        <v>0.851534825427277</v>
      </c>
      <c r="I8" s="8">
        <f t="shared" si="2"/>
        <v>0.635889426216516</v>
      </c>
      <c r="J8" s="40">
        <f t="shared" si="3"/>
        <v>765849.9</v>
      </c>
      <c r="K8" s="8">
        <f t="shared" si="4"/>
      </c>
    </row>
    <row r="9" spans="1:11" ht="31.5">
      <c r="A9" s="7" t="s">
        <v>10</v>
      </c>
      <c r="B9" s="32" t="s">
        <v>11</v>
      </c>
      <c r="C9" s="40">
        <v>84.8</v>
      </c>
      <c r="D9" s="41">
        <v>0</v>
      </c>
      <c r="E9" s="41">
        <v>0</v>
      </c>
      <c r="F9" s="40">
        <v>-1727.5</v>
      </c>
      <c r="G9" s="40">
        <f t="shared" si="0"/>
        <v>-1727.5</v>
      </c>
      <c r="H9" s="8">
        <f t="shared" si="1"/>
      </c>
      <c r="I9" s="8">
        <f t="shared" si="2"/>
      </c>
      <c r="J9" s="40">
        <f t="shared" si="3"/>
        <v>-1812.3</v>
      </c>
      <c r="K9" s="8">
        <f t="shared" si="4"/>
        <v>-20.371462264150946</v>
      </c>
    </row>
    <row r="10" spans="1:11" ht="15.75">
      <c r="A10" s="7" t="s">
        <v>12</v>
      </c>
      <c r="B10" s="32" t="s">
        <v>13</v>
      </c>
      <c r="C10" s="40">
        <v>4075.9</v>
      </c>
      <c r="D10" s="41">
        <v>4690.3</v>
      </c>
      <c r="E10" s="41">
        <v>4690.3</v>
      </c>
      <c r="F10" s="40">
        <v>-1429.1</v>
      </c>
      <c r="G10" s="40">
        <f t="shared" si="0"/>
        <v>-6119.4</v>
      </c>
      <c r="H10" s="8">
        <f t="shared" si="1"/>
        <v>-0.3046926635822868</v>
      </c>
      <c r="I10" s="8">
        <f t="shared" si="2"/>
        <v>-0.3046926635822868</v>
      </c>
      <c r="J10" s="40">
        <f t="shared" si="3"/>
        <v>-5505</v>
      </c>
      <c r="K10" s="8">
        <f t="shared" si="4"/>
        <v>-0.35062194852670575</v>
      </c>
    </row>
    <row r="11" spans="1:11" ht="31.5">
      <c r="A11" s="7" t="s">
        <v>14</v>
      </c>
      <c r="B11" s="32" t="s">
        <v>15</v>
      </c>
      <c r="C11" s="40">
        <v>134693.5</v>
      </c>
      <c r="D11" s="41">
        <v>314766.5</v>
      </c>
      <c r="E11" s="41">
        <v>157893</v>
      </c>
      <c r="F11" s="40">
        <v>125882.8</v>
      </c>
      <c r="G11" s="40">
        <f t="shared" si="0"/>
        <v>-32010.199999999997</v>
      </c>
      <c r="H11" s="8">
        <f t="shared" si="1"/>
        <v>0.7972665032648693</v>
      </c>
      <c r="I11" s="8">
        <f t="shared" si="2"/>
        <v>0.39992438839584266</v>
      </c>
      <c r="J11" s="40">
        <f t="shared" si="3"/>
        <v>-8810.699999999997</v>
      </c>
      <c r="K11" s="8">
        <f t="shared" si="4"/>
        <v>0.9345870439182292</v>
      </c>
    </row>
    <row r="12" spans="1:11" ht="15.75">
      <c r="A12" s="7" t="s">
        <v>16</v>
      </c>
      <c r="B12" s="32" t="s">
        <v>17</v>
      </c>
      <c r="C12" s="40">
        <v>67984.1</v>
      </c>
      <c r="D12" s="41">
        <v>1083466.2</v>
      </c>
      <c r="E12" s="41">
        <v>86700</v>
      </c>
      <c r="F12" s="40">
        <v>53285.6</v>
      </c>
      <c r="G12" s="40">
        <f t="shared" si="0"/>
        <v>-33414.4</v>
      </c>
      <c r="H12" s="8">
        <f t="shared" si="1"/>
        <v>0.6145974625144175</v>
      </c>
      <c r="I12" s="8">
        <f t="shared" si="2"/>
        <v>0.04918067587156849</v>
      </c>
      <c r="J12" s="40">
        <f t="shared" si="3"/>
        <v>-14698.500000000007</v>
      </c>
      <c r="K12" s="8">
        <f t="shared" si="4"/>
        <v>0.7837950344271675</v>
      </c>
    </row>
    <row r="13" spans="1:11" ht="15.75">
      <c r="A13" s="7" t="s">
        <v>18</v>
      </c>
      <c r="B13" s="32" t="s">
        <v>19</v>
      </c>
      <c r="C13" s="40">
        <v>502050</v>
      </c>
      <c r="D13" s="41">
        <v>0</v>
      </c>
      <c r="E13" s="41"/>
      <c r="F13" s="40"/>
      <c r="G13" s="40">
        <f t="shared" si="0"/>
        <v>0</v>
      </c>
      <c r="H13" s="8">
        <f t="shared" si="1"/>
      </c>
      <c r="I13" s="8">
        <f t="shared" si="2"/>
      </c>
      <c r="J13" s="40">
        <f t="shared" si="3"/>
        <v>-502050</v>
      </c>
      <c r="K13" s="8">
        <f t="shared" si="4"/>
        <v>0</v>
      </c>
    </row>
    <row r="14" spans="1:11" ht="15.75">
      <c r="A14" s="7" t="s">
        <v>20</v>
      </c>
      <c r="B14" s="32" t="s">
        <v>21</v>
      </c>
      <c r="C14" s="40">
        <v>1520079.5</v>
      </c>
      <c r="D14" s="41">
        <v>2237196.9</v>
      </c>
      <c r="E14" s="41">
        <v>1456400</v>
      </c>
      <c r="F14" s="40">
        <v>1375563.6</v>
      </c>
      <c r="G14" s="40">
        <f t="shared" si="0"/>
        <v>-80836.3999999999</v>
      </c>
      <c r="H14" s="8">
        <f t="shared" si="1"/>
        <v>0.9444957429277672</v>
      </c>
      <c r="I14" s="8">
        <f t="shared" si="2"/>
        <v>0.6148603191788796</v>
      </c>
      <c r="J14" s="40">
        <f t="shared" si="3"/>
        <v>-144515.8999999999</v>
      </c>
      <c r="K14" s="8">
        <f t="shared" si="4"/>
        <v>0.904928722478002</v>
      </c>
    </row>
    <row r="15" spans="1:11" ht="15.75">
      <c r="A15" s="7" t="s">
        <v>22</v>
      </c>
      <c r="B15" s="32" t="s">
        <v>23</v>
      </c>
      <c r="C15" s="40">
        <v>147849.70000000004</v>
      </c>
      <c r="D15" s="41">
        <f>228385.6+1229.6</f>
        <v>229615.2</v>
      </c>
      <c r="E15" s="41">
        <v>147157.6</v>
      </c>
      <c r="F15" s="40">
        <v>131222.4</v>
      </c>
      <c r="G15" s="40">
        <f t="shared" si="0"/>
        <v>-15935.200000000012</v>
      </c>
      <c r="H15" s="8">
        <f t="shared" si="1"/>
        <v>0.8917133739609778</v>
      </c>
      <c r="I15" s="8">
        <f t="shared" si="2"/>
        <v>0.5714882986840591</v>
      </c>
      <c r="J15" s="40">
        <f t="shared" si="3"/>
        <v>-16627.300000000047</v>
      </c>
      <c r="K15" s="8">
        <f t="shared" si="4"/>
        <v>0.887539169846134</v>
      </c>
    </row>
    <row r="16" spans="1:11" ht="31.5">
      <c r="A16" s="7" t="s">
        <v>24</v>
      </c>
      <c r="B16" s="32" t="s">
        <v>25</v>
      </c>
      <c r="C16" s="40">
        <v>18.1</v>
      </c>
      <c r="D16" s="41">
        <v>0</v>
      </c>
      <c r="E16" s="41">
        <v>0</v>
      </c>
      <c r="F16" s="40">
        <v>-0.1</v>
      </c>
      <c r="G16" s="40">
        <f t="shared" si="0"/>
        <v>-0.1</v>
      </c>
      <c r="H16" s="8">
        <f t="shared" si="1"/>
      </c>
      <c r="I16" s="8">
        <f t="shared" si="2"/>
      </c>
      <c r="J16" s="40">
        <f t="shared" si="3"/>
        <v>-18.200000000000003</v>
      </c>
      <c r="K16" s="8">
        <f t="shared" si="4"/>
        <v>-0.0055248618784530384</v>
      </c>
    </row>
    <row r="17" spans="1:11" s="10" customFormat="1" ht="26.25" customHeight="1">
      <c r="A17" s="27"/>
      <c r="B17" s="31" t="s">
        <v>26</v>
      </c>
      <c r="C17" s="39">
        <f>SUM(C18:C39)</f>
        <v>3985075.7</v>
      </c>
      <c r="D17" s="39">
        <f>SUM(D18:D39)</f>
        <v>6578599.1</v>
      </c>
      <c r="E17" s="39">
        <f>SUM(E18:E39)</f>
        <v>4088015.6000000006</v>
      </c>
      <c r="F17" s="39">
        <f>SUM(F18:F39)</f>
        <v>4562490.300000001</v>
      </c>
      <c r="G17" s="39">
        <f t="shared" si="0"/>
        <v>474474.7000000002</v>
      </c>
      <c r="H17" s="26">
        <f t="shared" si="1"/>
        <v>1.1160647968173116</v>
      </c>
      <c r="I17" s="26">
        <f t="shared" si="2"/>
        <v>0.6935352391362473</v>
      </c>
      <c r="J17" s="39">
        <f t="shared" si="3"/>
        <v>577414.6000000006</v>
      </c>
      <c r="K17" s="26">
        <f t="shared" si="4"/>
        <v>1.1448942613561897</v>
      </c>
    </row>
    <row r="18" spans="1:11" ht="94.5">
      <c r="A18" s="7" t="s">
        <v>27</v>
      </c>
      <c r="B18" s="32" t="s">
        <v>28</v>
      </c>
      <c r="C18" s="40">
        <v>1336</v>
      </c>
      <c r="D18" s="41">
        <v>496</v>
      </c>
      <c r="E18" s="41">
        <v>496</v>
      </c>
      <c r="F18" s="40">
        <v>3566.5</v>
      </c>
      <c r="G18" s="40">
        <f t="shared" si="0"/>
        <v>3070.5</v>
      </c>
      <c r="H18" s="8">
        <f t="shared" si="1"/>
        <v>7.190524193548387</v>
      </c>
      <c r="I18" s="8">
        <f t="shared" si="2"/>
        <v>7.190524193548387</v>
      </c>
      <c r="J18" s="40">
        <f t="shared" si="3"/>
        <v>2230.5</v>
      </c>
      <c r="K18" s="8">
        <f t="shared" si="4"/>
        <v>2.6695359281437128</v>
      </c>
    </row>
    <row r="19" spans="1:11" ht="78.75">
      <c r="A19" s="7" t="s">
        <v>29</v>
      </c>
      <c r="B19" s="32" t="s">
        <v>30</v>
      </c>
      <c r="C19" s="40">
        <v>216723.1</v>
      </c>
      <c r="D19" s="41">
        <v>580893.4</v>
      </c>
      <c r="E19" s="41">
        <v>324205.1</v>
      </c>
      <c r="F19" s="40">
        <v>283100.9</v>
      </c>
      <c r="G19" s="40">
        <f t="shared" si="0"/>
        <v>-41104.19999999995</v>
      </c>
      <c r="H19" s="8">
        <f t="shared" si="1"/>
        <v>0.873215442940287</v>
      </c>
      <c r="I19" s="8">
        <f t="shared" si="2"/>
        <v>0.48735430631506577</v>
      </c>
      <c r="J19" s="40">
        <f t="shared" si="3"/>
        <v>66377.80000000002</v>
      </c>
      <c r="K19" s="8">
        <f t="shared" si="4"/>
        <v>1.3062793029446331</v>
      </c>
    </row>
    <row r="20" spans="1:11" ht="31.5">
      <c r="A20" s="7" t="s">
        <v>31</v>
      </c>
      <c r="B20" s="32" t="s">
        <v>32</v>
      </c>
      <c r="C20" s="40">
        <v>34271.9</v>
      </c>
      <c r="D20" s="41">
        <v>43031.4</v>
      </c>
      <c r="E20" s="41">
        <v>25526</v>
      </c>
      <c r="F20" s="40">
        <v>113539.6</v>
      </c>
      <c r="G20" s="40">
        <f t="shared" si="0"/>
        <v>88013.6</v>
      </c>
      <c r="H20" s="8">
        <f t="shared" si="1"/>
        <v>4.447998119564366</v>
      </c>
      <c r="I20" s="8">
        <f t="shared" si="2"/>
        <v>2.6385290741179697</v>
      </c>
      <c r="J20" s="40">
        <f t="shared" si="3"/>
        <v>79267.70000000001</v>
      </c>
      <c r="K20" s="8">
        <f t="shared" si="4"/>
        <v>3.3129064919073645</v>
      </c>
    </row>
    <row r="21" spans="1:11" ht="31.5">
      <c r="A21" s="7" t="s">
        <v>33</v>
      </c>
      <c r="B21" s="32" t="s">
        <v>34</v>
      </c>
      <c r="C21" s="40">
        <v>823.3</v>
      </c>
      <c r="D21" s="41">
        <v>41.2</v>
      </c>
      <c r="E21" s="41">
        <v>41.2</v>
      </c>
      <c r="F21" s="40">
        <v>195.1</v>
      </c>
      <c r="G21" s="40">
        <f t="shared" si="0"/>
        <v>153.89999999999998</v>
      </c>
      <c r="H21" s="8">
        <f t="shared" si="1"/>
        <v>4.735436893203883</v>
      </c>
      <c r="I21" s="8">
        <f t="shared" si="2"/>
        <v>4.735436893203883</v>
      </c>
      <c r="J21" s="40">
        <f t="shared" si="3"/>
        <v>-628.1999999999999</v>
      </c>
      <c r="K21" s="8">
        <f t="shared" si="4"/>
        <v>0.23697315680796793</v>
      </c>
    </row>
    <row r="22" spans="1:11" ht="63">
      <c r="A22" s="7" t="s">
        <v>35</v>
      </c>
      <c r="B22" s="32" t="s">
        <v>36</v>
      </c>
      <c r="C22" s="40">
        <v>46830.7</v>
      </c>
      <c r="D22" s="41">
        <v>100081.7</v>
      </c>
      <c r="E22" s="41">
        <v>62500</v>
      </c>
      <c r="F22" s="40">
        <v>55959.9</v>
      </c>
      <c r="G22" s="40">
        <f t="shared" si="0"/>
        <v>-6540.0999999999985</v>
      </c>
      <c r="H22" s="8">
        <f t="shared" si="1"/>
        <v>0.8953584</v>
      </c>
      <c r="I22" s="8">
        <f t="shared" si="2"/>
        <v>0.5591421808382552</v>
      </c>
      <c r="J22" s="40">
        <f t="shared" si="3"/>
        <v>9129.200000000004</v>
      </c>
      <c r="K22" s="8">
        <f t="shared" si="4"/>
        <v>1.19494049843372</v>
      </c>
    </row>
    <row r="23" spans="1:11" ht="94.5">
      <c r="A23" s="7" t="s">
        <v>37</v>
      </c>
      <c r="B23" s="32" t="s">
        <v>38</v>
      </c>
      <c r="C23" s="40">
        <v>75303.7</v>
      </c>
      <c r="D23" s="41">
        <v>160701.1</v>
      </c>
      <c r="E23" s="41">
        <v>102150</v>
      </c>
      <c r="F23" s="40">
        <v>108383.5</v>
      </c>
      <c r="G23" s="40">
        <f t="shared" si="0"/>
        <v>6233.5</v>
      </c>
      <c r="H23" s="8">
        <f t="shared" si="1"/>
        <v>1.0610230053842389</v>
      </c>
      <c r="I23" s="8">
        <f t="shared" si="2"/>
        <v>0.6744415564050277</v>
      </c>
      <c r="J23" s="40">
        <f t="shared" si="3"/>
        <v>33079.8</v>
      </c>
      <c r="K23" s="8">
        <f t="shared" si="4"/>
        <v>1.4392851878460156</v>
      </c>
    </row>
    <row r="24" spans="1:11" ht="141.75">
      <c r="A24" s="7" t="s">
        <v>39</v>
      </c>
      <c r="B24" s="32" t="s">
        <v>40</v>
      </c>
      <c r="C24" s="40">
        <v>618</v>
      </c>
      <c r="D24" s="41">
        <v>1194</v>
      </c>
      <c r="E24" s="41">
        <v>767.8</v>
      </c>
      <c r="F24" s="40">
        <v>890.2</v>
      </c>
      <c r="G24" s="40">
        <f t="shared" si="0"/>
        <v>122.40000000000009</v>
      </c>
      <c r="H24" s="8">
        <f t="shared" si="1"/>
        <v>1.1594165147173745</v>
      </c>
      <c r="I24" s="8">
        <f t="shared" si="2"/>
        <v>0.7455611390284758</v>
      </c>
      <c r="J24" s="40">
        <f t="shared" si="3"/>
        <v>272.20000000000005</v>
      </c>
      <c r="K24" s="8">
        <f t="shared" si="4"/>
        <v>1.440453074433657</v>
      </c>
    </row>
    <row r="25" spans="1:11" ht="110.25">
      <c r="A25" s="7" t="s">
        <v>41</v>
      </c>
      <c r="B25" s="32" t="s">
        <v>42</v>
      </c>
      <c r="C25" s="40">
        <v>1507.5</v>
      </c>
      <c r="D25" s="41">
        <v>1801.3999999999999</v>
      </c>
      <c r="E25" s="41">
        <v>968.3000000000001</v>
      </c>
      <c r="F25" s="40">
        <v>1433.3999999999999</v>
      </c>
      <c r="G25" s="40">
        <f t="shared" si="0"/>
        <v>465.0999999999998</v>
      </c>
      <c r="H25" s="8">
        <f t="shared" si="1"/>
        <v>1.4803263451409685</v>
      </c>
      <c r="I25" s="8">
        <f t="shared" si="2"/>
        <v>0.7957144443210836</v>
      </c>
      <c r="J25" s="40">
        <f t="shared" si="3"/>
        <v>-74.10000000000014</v>
      </c>
      <c r="K25" s="8">
        <f t="shared" si="4"/>
        <v>0.9508457711442785</v>
      </c>
    </row>
    <row r="26" spans="1:11" ht="94.5">
      <c r="A26" s="7" t="s">
        <v>90</v>
      </c>
      <c r="B26" s="32" t="s">
        <v>89</v>
      </c>
      <c r="C26" s="40">
        <v>64.8</v>
      </c>
      <c r="D26" s="41">
        <v>0</v>
      </c>
      <c r="E26" s="41">
        <v>0</v>
      </c>
      <c r="F26" s="40">
        <v>215.4</v>
      </c>
      <c r="G26" s="40">
        <f t="shared" si="0"/>
        <v>215.4</v>
      </c>
      <c r="H26" s="8">
        <f t="shared" si="1"/>
      </c>
      <c r="I26" s="8">
        <f t="shared" si="2"/>
      </c>
      <c r="J26" s="40">
        <f t="shared" si="3"/>
        <v>150.60000000000002</v>
      </c>
      <c r="K26" s="8">
        <f t="shared" si="4"/>
        <v>3.3240740740740744</v>
      </c>
    </row>
    <row r="27" spans="1:11" ht="78.75">
      <c r="A27" s="7" t="s">
        <v>43</v>
      </c>
      <c r="B27" s="32" t="s">
        <v>44</v>
      </c>
      <c r="C27" s="40">
        <v>21689.4</v>
      </c>
      <c r="D27" s="41">
        <v>60374</v>
      </c>
      <c r="E27" s="41">
        <v>60374</v>
      </c>
      <c r="F27" s="40">
        <v>60374</v>
      </c>
      <c r="G27" s="40">
        <f t="shared" si="0"/>
        <v>0</v>
      </c>
      <c r="H27" s="8">
        <f t="shared" si="1"/>
        <v>1</v>
      </c>
      <c r="I27" s="8">
        <f t="shared" si="2"/>
        <v>1</v>
      </c>
      <c r="J27" s="40">
        <f t="shared" si="3"/>
        <v>38684.6</v>
      </c>
      <c r="K27" s="8">
        <f t="shared" si="4"/>
        <v>2.7835716986177577</v>
      </c>
    </row>
    <row r="28" spans="1:11" ht="110.25">
      <c r="A28" s="7" t="s">
        <v>45</v>
      </c>
      <c r="B28" s="32" t="s">
        <v>46</v>
      </c>
      <c r="C28" s="40">
        <v>39970.1</v>
      </c>
      <c r="D28" s="41">
        <v>54855.2</v>
      </c>
      <c r="E28" s="41">
        <v>35071.3</v>
      </c>
      <c r="F28" s="40">
        <v>70051.09999999999</v>
      </c>
      <c r="G28" s="40">
        <f t="shared" si="0"/>
        <v>34979.79999999999</v>
      </c>
      <c r="H28" s="8">
        <f t="shared" si="1"/>
        <v>1.997391029132082</v>
      </c>
      <c r="I28" s="8">
        <f t="shared" si="2"/>
        <v>1.2770184048185038</v>
      </c>
      <c r="J28" s="40">
        <f t="shared" si="3"/>
        <v>30080.999999999993</v>
      </c>
      <c r="K28" s="8">
        <f t="shared" si="4"/>
        <v>1.7525875592005022</v>
      </c>
    </row>
    <row r="29" spans="1:11" ht="22.5" customHeight="1">
      <c r="A29" s="7" t="s">
        <v>47</v>
      </c>
      <c r="B29" s="32" t="s">
        <v>48</v>
      </c>
      <c r="C29" s="40">
        <v>2968</v>
      </c>
      <c r="D29" s="41">
        <v>7767.5</v>
      </c>
      <c r="E29" s="41">
        <v>5687.9</v>
      </c>
      <c r="F29" s="40">
        <v>8839.4</v>
      </c>
      <c r="G29" s="40">
        <f t="shared" si="0"/>
        <v>3151.5</v>
      </c>
      <c r="H29" s="8">
        <f t="shared" si="1"/>
        <v>1.5540709224845726</v>
      </c>
      <c r="I29" s="8">
        <f t="shared" si="2"/>
        <v>1.13799806887673</v>
      </c>
      <c r="J29" s="40">
        <f t="shared" si="3"/>
        <v>5871.4</v>
      </c>
      <c r="K29" s="8">
        <f t="shared" si="4"/>
        <v>2.9782345013477087</v>
      </c>
    </row>
    <row r="30" spans="1:11" ht="31.5">
      <c r="A30" s="7" t="s">
        <v>49</v>
      </c>
      <c r="B30" s="32" t="s">
        <v>50</v>
      </c>
      <c r="C30" s="40">
        <v>2805186.9</v>
      </c>
      <c r="D30" s="41">
        <v>4883270.7</v>
      </c>
      <c r="E30" s="41">
        <v>3024184.2</v>
      </c>
      <c r="F30" s="40">
        <v>3159220</v>
      </c>
      <c r="G30" s="40">
        <f t="shared" si="0"/>
        <v>135035.7999999998</v>
      </c>
      <c r="H30" s="8">
        <f t="shared" si="1"/>
        <v>1.0446519758948545</v>
      </c>
      <c r="I30" s="8">
        <f t="shared" si="2"/>
        <v>0.6469475468562494</v>
      </c>
      <c r="J30" s="40">
        <f t="shared" si="3"/>
        <v>354033.1000000001</v>
      </c>
      <c r="K30" s="8">
        <f t="shared" si="4"/>
        <v>1.1262065996386907</v>
      </c>
    </row>
    <row r="31" spans="1:11" ht="31.5">
      <c r="A31" s="7" t="s">
        <v>51</v>
      </c>
      <c r="B31" s="32" t="s">
        <v>52</v>
      </c>
      <c r="C31" s="40">
        <v>3553.5</v>
      </c>
      <c r="D31" s="41">
        <v>0</v>
      </c>
      <c r="E31" s="41">
        <v>0</v>
      </c>
      <c r="F31" s="40">
        <v>6224.6</v>
      </c>
      <c r="G31" s="40">
        <f t="shared" si="0"/>
        <v>6224.6</v>
      </c>
      <c r="H31" s="8">
        <f t="shared" si="1"/>
      </c>
      <c r="I31" s="8">
        <f t="shared" si="2"/>
      </c>
      <c r="J31" s="40">
        <f t="shared" si="3"/>
        <v>2671.1000000000004</v>
      </c>
      <c r="K31" s="8">
        <f t="shared" si="4"/>
        <v>1.7516814408329817</v>
      </c>
    </row>
    <row r="32" spans="1:11" ht="94.5">
      <c r="A32" s="7" t="s">
        <v>53</v>
      </c>
      <c r="B32" s="32" t="s">
        <v>54</v>
      </c>
      <c r="C32" s="40">
        <v>525.8</v>
      </c>
      <c r="D32" s="41">
        <v>0</v>
      </c>
      <c r="E32" s="41">
        <v>0</v>
      </c>
      <c r="F32" s="40">
        <v>372.7</v>
      </c>
      <c r="G32" s="40">
        <f t="shared" si="0"/>
        <v>372.7</v>
      </c>
      <c r="H32" s="8">
        <f t="shared" si="1"/>
      </c>
      <c r="I32" s="8">
        <f t="shared" si="2"/>
      </c>
      <c r="J32" s="40">
        <f t="shared" si="3"/>
        <v>-153.09999999999997</v>
      </c>
      <c r="K32" s="8">
        <f t="shared" si="4"/>
        <v>0.7088246481551921</v>
      </c>
    </row>
    <row r="33" spans="1:11" ht="94.5">
      <c r="A33" s="7" t="s">
        <v>55</v>
      </c>
      <c r="B33" s="32" t="s">
        <v>56</v>
      </c>
      <c r="C33" s="40">
        <v>39879.2</v>
      </c>
      <c r="D33" s="41">
        <v>200263.99999999997</v>
      </c>
      <c r="E33" s="41">
        <v>166491.7</v>
      </c>
      <c r="F33" s="40">
        <v>207721</v>
      </c>
      <c r="G33" s="40">
        <f t="shared" si="0"/>
        <v>41229.29999999999</v>
      </c>
      <c r="H33" s="8">
        <f t="shared" si="1"/>
        <v>1.2476357680292771</v>
      </c>
      <c r="I33" s="8">
        <f t="shared" si="2"/>
        <v>1.0372358486797428</v>
      </c>
      <c r="J33" s="40">
        <f t="shared" si="3"/>
        <v>167841.8</v>
      </c>
      <c r="K33" s="8">
        <f t="shared" si="4"/>
        <v>5.208755441433128</v>
      </c>
    </row>
    <row r="34" spans="1:11" ht="63">
      <c r="A34" s="7" t="s">
        <v>57</v>
      </c>
      <c r="B34" s="32" t="s">
        <v>58</v>
      </c>
      <c r="C34" s="40">
        <v>421076.1</v>
      </c>
      <c r="D34" s="41">
        <v>104142</v>
      </c>
      <c r="E34" s="41">
        <v>63340</v>
      </c>
      <c r="F34" s="40">
        <v>159757.4</v>
      </c>
      <c r="G34" s="40">
        <f t="shared" si="0"/>
        <v>96417.4</v>
      </c>
      <c r="H34" s="8">
        <f t="shared" si="1"/>
        <v>2.522219766340385</v>
      </c>
      <c r="I34" s="8">
        <f t="shared" si="2"/>
        <v>1.5340342993220795</v>
      </c>
      <c r="J34" s="40">
        <f t="shared" si="3"/>
        <v>-261318.69999999998</v>
      </c>
      <c r="K34" s="8">
        <f t="shared" si="4"/>
        <v>0.3794026780432326</v>
      </c>
    </row>
    <row r="35" spans="1:11" ht="110.25">
      <c r="A35" s="7" t="s">
        <v>59</v>
      </c>
      <c r="B35" s="32" t="s">
        <v>60</v>
      </c>
      <c r="C35" s="40">
        <v>64758.2</v>
      </c>
      <c r="D35" s="41">
        <v>45272.2</v>
      </c>
      <c r="E35" s="41">
        <v>24050</v>
      </c>
      <c r="F35" s="40">
        <v>52849.8</v>
      </c>
      <c r="G35" s="40">
        <f t="shared" si="0"/>
        <v>28799.800000000003</v>
      </c>
      <c r="H35" s="8">
        <f t="shared" si="1"/>
        <v>2.197496881496882</v>
      </c>
      <c r="I35" s="8">
        <f t="shared" si="2"/>
        <v>1.1673786562172814</v>
      </c>
      <c r="J35" s="40">
        <f t="shared" si="3"/>
        <v>-11908.399999999994</v>
      </c>
      <c r="K35" s="8">
        <f t="shared" si="4"/>
        <v>0.8161097745150422</v>
      </c>
    </row>
    <row r="36" spans="1:11" ht="15.75">
      <c r="A36" s="7" t="s">
        <v>61</v>
      </c>
      <c r="B36" s="32" t="s">
        <v>62</v>
      </c>
      <c r="C36" s="40">
        <v>124941.6</v>
      </c>
      <c r="D36" s="41">
        <v>212143.2</v>
      </c>
      <c r="E36" s="41">
        <v>124107.20000000001</v>
      </c>
      <c r="F36" s="40">
        <v>150493.2</v>
      </c>
      <c r="G36" s="40">
        <f t="shared" si="0"/>
        <v>26386</v>
      </c>
      <c r="H36" s="8">
        <f t="shared" si="1"/>
        <v>1.2126065208142638</v>
      </c>
      <c r="I36" s="8">
        <f t="shared" si="2"/>
        <v>0.7093944090595409</v>
      </c>
      <c r="J36" s="40">
        <f t="shared" si="3"/>
        <v>25551.600000000006</v>
      </c>
      <c r="K36" s="8">
        <f t="shared" si="4"/>
        <v>1.204508346299391</v>
      </c>
    </row>
    <row r="37" spans="1:11" ht="15.75">
      <c r="A37" s="7" t="s">
        <v>63</v>
      </c>
      <c r="B37" s="32" t="s">
        <v>64</v>
      </c>
      <c r="C37" s="40">
        <v>757.1</v>
      </c>
      <c r="D37" s="41">
        <v>0</v>
      </c>
      <c r="E37" s="41">
        <v>0</v>
      </c>
      <c r="F37" s="40">
        <v>-5495.1</v>
      </c>
      <c r="G37" s="40">
        <f t="shared" si="0"/>
        <v>-5495.1</v>
      </c>
      <c r="H37" s="8">
        <f t="shared" si="1"/>
      </c>
      <c r="I37" s="8">
        <f t="shared" si="2"/>
      </c>
      <c r="J37" s="40">
        <f t="shared" si="3"/>
        <v>-6252.200000000001</v>
      </c>
      <c r="K37" s="8">
        <f t="shared" si="4"/>
        <v>-7.258090080570598</v>
      </c>
    </row>
    <row r="38" spans="1:11" ht="15.75">
      <c r="A38" s="7" t="s">
        <v>65</v>
      </c>
      <c r="B38" s="32" t="s">
        <v>66</v>
      </c>
      <c r="C38" s="40">
        <v>80141.4</v>
      </c>
      <c r="D38" s="41">
        <v>122270.1</v>
      </c>
      <c r="E38" s="41">
        <v>68054.9</v>
      </c>
      <c r="F38" s="40">
        <v>124001.8</v>
      </c>
      <c r="G38" s="40">
        <f>F38-E38</f>
        <v>55946.90000000001</v>
      </c>
      <c r="H38" s="8">
        <f t="shared" si="1"/>
        <v>1.8220848168170112</v>
      </c>
      <c r="I38" s="8">
        <f t="shared" si="2"/>
        <v>1.0141629065486983</v>
      </c>
      <c r="J38" s="40">
        <f t="shared" si="3"/>
        <v>43860.40000000001</v>
      </c>
      <c r="K38" s="8">
        <f t="shared" si="4"/>
        <v>1.5472876690449633</v>
      </c>
    </row>
    <row r="39" spans="1:11" ht="15.75">
      <c r="A39" s="7" t="s">
        <v>67</v>
      </c>
      <c r="B39" s="32" t="s">
        <v>68</v>
      </c>
      <c r="C39" s="40">
        <v>2149.4</v>
      </c>
      <c r="D39" s="41">
        <v>0</v>
      </c>
      <c r="E39" s="41">
        <v>0</v>
      </c>
      <c r="F39" s="40">
        <v>795.9</v>
      </c>
      <c r="G39" s="40">
        <f t="shared" si="0"/>
        <v>795.9</v>
      </c>
      <c r="H39" s="8">
        <f t="shared" si="1"/>
      </c>
      <c r="I39" s="8">
        <f t="shared" si="2"/>
      </c>
      <c r="J39" s="40">
        <f t="shared" si="3"/>
        <v>-1353.5</v>
      </c>
      <c r="K39" s="8">
        <f t="shared" si="4"/>
        <v>0.3702893830836512</v>
      </c>
    </row>
    <row r="40" spans="1:11" s="10" customFormat="1" ht="31.5">
      <c r="A40" s="9"/>
      <c r="B40" s="33" t="s">
        <v>69</v>
      </c>
      <c r="C40" s="39">
        <f>C5+C17</f>
        <v>14037333.399999999</v>
      </c>
      <c r="D40" s="39">
        <f>D5+D17</f>
        <v>26581534.1</v>
      </c>
      <c r="E40" s="39">
        <f>E5+E17</f>
        <v>15317084.600000001</v>
      </c>
      <c r="F40" s="39">
        <f>F5+F17</f>
        <v>15666151.300000003</v>
      </c>
      <c r="G40" s="39">
        <f t="shared" si="0"/>
        <v>349066.7000000011</v>
      </c>
      <c r="H40" s="26">
        <f t="shared" si="1"/>
        <v>1.0227893694600343</v>
      </c>
      <c r="I40" s="26">
        <f t="shared" si="2"/>
        <v>0.5893621956153389</v>
      </c>
      <c r="J40" s="39">
        <f t="shared" si="3"/>
        <v>1628817.900000004</v>
      </c>
      <c r="K40" s="26">
        <f t="shared" si="4"/>
        <v>1.1160347092703522</v>
      </c>
    </row>
    <row r="41" spans="1:11" s="10" customFormat="1" ht="15.75">
      <c r="A41" s="9" t="s">
        <v>70</v>
      </c>
      <c r="B41" s="33" t="s">
        <v>71</v>
      </c>
      <c r="C41" s="39">
        <f>SUM(C42:C49)</f>
        <v>13241874.899999999</v>
      </c>
      <c r="D41" s="39">
        <f>SUM(D42:D49)</f>
        <v>28419756.5</v>
      </c>
      <c r="E41" s="39">
        <f>SUM(E42:E49)</f>
        <v>15441741.9</v>
      </c>
      <c r="F41" s="39">
        <f>SUM(F42:F49)</f>
        <v>15268676.499999998</v>
      </c>
      <c r="G41" s="39">
        <f t="shared" si="0"/>
        <v>-173065.40000000224</v>
      </c>
      <c r="H41" s="26">
        <f t="shared" si="1"/>
        <v>0.988792365451983</v>
      </c>
      <c r="I41" s="26">
        <f t="shared" si="2"/>
        <v>0.537255711532926</v>
      </c>
      <c r="J41" s="39">
        <f t="shared" si="3"/>
        <v>2026801.5999999996</v>
      </c>
      <c r="K41" s="26">
        <f t="shared" si="4"/>
        <v>1.153060017203455</v>
      </c>
    </row>
    <row r="42" spans="1:11" ht="31.5">
      <c r="A42" s="7" t="s">
        <v>72</v>
      </c>
      <c r="B42" s="32" t="s">
        <v>73</v>
      </c>
      <c r="C42" s="40">
        <v>539943.4</v>
      </c>
      <c r="D42" s="41">
        <v>384548</v>
      </c>
      <c r="E42" s="41">
        <v>351689.9</v>
      </c>
      <c r="F42" s="40">
        <v>369367.6</v>
      </c>
      <c r="G42" s="40">
        <f t="shared" si="0"/>
        <v>17677.699999999953</v>
      </c>
      <c r="H42" s="8">
        <f t="shared" si="1"/>
        <v>1.0502650204057606</v>
      </c>
      <c r="I42" s="8">
        <f t="shared" si="2"/>
        <v>0.9605240438124759</v>
      </c>
      <c r="J42" s="40">
        <f t="shared" si="3"/>
        <v>-170575.80000000005</v>
      </c>
      <c r="K42" s="8">
        <f t="shared" si="4"/>
        <v>0.6840857763980446</v>
      </c>
    </row>
    <row r="43" spans="1:11" ht="47.25">
      <c r="A43" s="7" t="s">
        <v>74</v>
      </c>
      <c r="B43" s="32" t="s">
        <v>75</v>
      </c>
      <c r="C43" s="40">
        <v>2798260.8</v>
      </c>
      <c r="D43" s="41">
        <v>9783235.3</v>
      </c>
      <c r="E43" s="41">
        <v>3346372</v>
      </c>
      <c r="F43" s="40">
        <v>3346372</v>
      </c>
      <c r="G43" s="40">
        <f t="shared" si="0"/>
        <v>0</v>
      </c>
      <c r="H43" s="8">
        <f t="shared" si="1"/>
        <v>1</v>
      </c>
      <c r="I43" s="8">
        <f t="shared" si="2"/>
        <v>0.3420516728244285</v>
      </c>
      <c r="J43" s="40">
        <f t="shared" si="3"/>
        <v>548111.2000000002</v>
      </c>
      <c r="K43" s="8">
        <f t="shared" si="4"/>
        <v>1.195875666771303</v>
      </c>
    </row>
    <row r="44" spans="1:11" ht="31.5">
      <c r="A44" s="7" t="s">
        <v>76</v>
      </c>
      <c r="B44" s="32" t="s">
        <v>77</v>
      </c>
      <c r="C44" s="40">
        <v>7179761.9</v>
      </c>
      <c r="D44" s="41">
        <v>12310368.5</v>
      </c>
      <c r="E44" s="41">
        <v>8022791.4</v>
      </c>
      <c r="F44" s="40">
        <v>8022791.4</v>
      </c>
      <c r="G44" s="40">
        <f t="shared" si="0"/>
        <v>0</v>
      </c>
      <c r="H44" s="8">
        <f t="shared" si="1"/>
        <v>1</v>
      </c>
      <c r="I44" s="8">
        <f t="shared" si="2"/>
        <v>0.6517100930000593</v>
      </c>
      <c r="J44" s="40">
        <f t="shared" si="3"/>
        <v>843029.5</v>
      </c>
      <c r="K44" s="8">
        <f t="shared" si="4"/>
        <v>1.1174174731337538</v>
      </c>
    </row>
    <row r="45" spans="1:11" ht="15.75">
      <c r="A45" s="7" t="s">
        <v>78</v>
      </c>
      <c r="B45" s="32" t="s">
        <v>79</v>
      </c>
      <c r="C45" s="40">
        <v>2678317.3</v>
      </c>
      <c r="D45" s="41">
        <v>5438749.7</v>
      </c>
      <c r="E45" s="41">
        <v>3218033.6</v>
      </c>
      <c r="F45" s="40">
        <v>3193431.2</v>
      </c>
      <c r="G45" s="40">
        <f t="shared" si="0"/>
        <v>-24602.399999999907</v>
      </c>
      <c r="H45" s="8">
        <f t="shared" si="1"/>
        <v>0.9923548343311269</v>
      </c>
      <c r="I45" s="8">
        <f t="shared" si="2"/>
        <v>0.5871627444079657</v>
      </c>
      <c r="J45" s="40">
        <f t="shared" si="3"/>
        <v>515113.9000000004</v>
      </c>
      <c r="K45" s="8">
        <f t="shared" si="4"/>
        <v>1.1923274363347467</v>
      </c>
    </row>
    <row r="46" spans="1:11" ht="31.5">
      <c r="A46" s="7" t="s">
        <v>80</v>
      </c>
      <c r="B46" s="32" t="s">
        <v>81</v>
      </c>
      <c r="C46" s="40">
        <v>4.1</v>
      </c>
      <c r="D46" s="41">
        <v>0</v>
      </c>
      <c r="E46" s="41">
        <v>0</v>
      </c>
      <c r="F46" s="40">
        <v>924.2</v>
      </c>
      <c r="G46" s="40">
        <f t="shared" si="0"/>
        <v>924.2</v>
      </c>
      <c r="H46" s="8">
        <f t="shared" si="1"/>
      </c>
      <c r="I46" s="8">
        <f t="shared" si="2"/>
      </c>
      <c r="J46" s="40">
        <f t="shared" si="3"/>
        <v>920.1</v>
      </c>
      <c r="K46" s="8">
        <f t="shared" si="4"/>
        <v>225.41463414634148</v>
      </c>
    </row>
    <row r="47" spans="1:11" ht="31.5">
      <c r="A47" s="7" t="s">
        <v>82</v>
      </c>
      <c r="B47" s="32" t="s">
        <v>83</v>
      </c>
      <c r="C47" s="40">
        <v>62670.4</v>
      </c>
      <c r="D47" s="41">
        <v>494848.1</v>
      </c>
      <c r="E47" s="41">
        <v>494848.1</v>
      </c>
      <c r="F47" s="40">
        <v>494848.1</v>
      </c>
      <c r="G47" s="40">
        <f t="shared" si="0"/>
        <v>0</v>
      </c>
      <c r="H47" s="8">
        <f t="shared" si="1"/>
        <v>1</v>
      </c>
      <c r="I47" s="8">
        <f t="shared" si="2"/>
        <v>1</v>
      </c>
      <c r="J47" s="40">
        <f t="shared" si="3"/>
        <v>432177.69999999995</v>
      </c>
      <c r="K47" s="8">
        <f t="shared" si="4"/>
        <v>7.89604183155046</v>
      </c>
    </row>
    <row r="48" spans="1:11" ht="94.5">
      <c r="A48" s="7" t="s">
        <v>84</v>
      </c>
      <c r="B48" s="32" t="s">
        <v>85</v>
      </c>
      <c r="C48" s="40">
        <v>322724.9</v>
      </c>
      <c r="D48" s="41">
        <v>8006.9</v>
      </c>
      <c r="E48" s="41">
        <v>8006.9</v>
      </c>
      <c r="F48" s="40">
        <v>159864.7</v>
      </c>
      <c r="G48" s="40">
        <f t="shared" si="0"/>
        <v>151857.80000000002</v>
      </c>
      <c r="H48" s="8">
        <f>_xlfn.IFERROR(F48/E48,"")</f>
        <v>19.965866939764457</v>
      </c>
      <c r="I48" s="8">
        <f t="shared" si="2"/>
        <v>19.965866939764457</v>
      </c>
      <c r="J48" s="40">
        <f t="shared" si="3"/>
        <v>-162860.2</v>
      </c>
      <c r="K48" s="8">
        <f t="shared" si="4"/>
        <v>0.49535905038625777</v>
      </c>
    </row>
    <row r="49" spans="1:11" ht="47.25">
      <c r="A49" s="7" t="s">
        <v>86</v>
      </c>
      <c r="B49" s="32" t="s">
        <v>87</v>
      </c>
      <c r="C49" s="40">
        <v>-339807.9</v>
      </c>
      <c r="D49" s="41">
        <v>0</v>
      </c>
      <c r="E49" s="41">
        <v>0</v>
      </c>
      <c r="F49" s="40">
        <v>-318922.7</v>
      </c>
      <c r="G49" s="40">
        <f t="shared" si="0"/>
        <v>-318922.7</v>
      </c>
      <c r="H49" s="8">
        <f t="shared" si="1"/>
      </c>
      <c r="I49" s="8">
        <f t="shared" si="2"/>
      </c>
      <c r="J49" s="40">
        <f t="shared" si="3"/>
        <v>20885.20000000001</v>
      </c>
      <c r="K49" s="8">
        <f t="shared" si="4"/>
        <v>0.938538215268097</v>
      </c>
    </row>
    <row r="50" spans="1:11" s="37" customFormat="1" ht="24.75" customHeight="1">
      <c r="A50" s="36"/>
      <c r="B50" s="33" t="s">
        <v>88</v>
      </c>
      <c r="C50" s="39">
        <f>C40+C41</f>
        <v>27279208.299999997</v>
      </c>
      <c r="D50" s="39">
        <f>D40+D41</f>
        <v>55001290.6</v>
      </c>
      <c r="E50" s="39">
        <f>E40+E41</f>
        <v>30758826.5</v>
      </c>
      <c r="F50" s="39">
        <f>F40+F41</f>
        <v>30934827.8</v>
      </c>
      <c r="G50" s="39">
        <f t="shared" si="0"/>
        <v>176001.30000000075</v>
      </c>
      <c r="H50" s="26">
        <f t="shared" si="1"/>
        <v>1.0057219770721748</v>
      </c>
      <c r="I50" s="26">
        <f t="shared" si="2"/>
        <v>0.5624382166770465</v>
      </c>
      <c r="J50" s="39">
        <f>F50-C50</f>
        <v>3655619.5000000037</v>
      </c>
      <c r="K50" s="26">
        <f t="shared" si="4"/>
        <v>1.1340075364283941</v>
      </c>
    </row>
    <row r="51" spans="1:11" s="4" customFormat="1" ht="15.75">
      <c r="A51" s="11"/>
      <c r="B51" s="34"/>
      <c r="C51" s="23"/>
      <c r="D51" s="19"/>
      <c r="E51" s="19"/>
      <c r="F51" s="23"/>
      <c r="G51" s="16"/>
      <c r="H51" s="12"/>
      <c r="I51" s="38"/>
      <c r="J51" s="38"/>
      <c r="K51" s="38"/>
    </row>
    <row r="52" spans="1:11" s="4" customFormat="1" ht="15.75">
      <c r="A52" s="11"/>
      <c r="B52" s="34"/>
      <c r="C52" s="23"/>
      <c r="D52" s="19"/>
      <c r="E52" s="19"/>
      <c r="F52" s="23"/>
      <c r="G52" s="16"/>
      <c r="H52" s="12"/>
      <c r="I52" s="38"/>
      <c r="J52" s="38"/>
      <c r="K52" s="38"/>
    </row>
    <row r="53" spans="1:11" s="4" customFormat="1" ht="15.75">
      <c r="A53" s="11"/>
      <c r="B53" s="34"/>
      <c r="C53" s="23"/>
      <c r="D53" s="19"/>
      <c r="E53" s="19"/>
      <c r="F53" s="23"/>
      <c r="G53" s="16"/>
      <c r="H53" s="12"/>
      <c r="I53" s="38"/>
      <c r="J53" s="38"/>
      <c r="K53" s="38"/>
    </row>
    <row r="54" spans="1:11" s="4" customFormat="1" ht="15.75">
      <c r="A54" s="11"/>
      <c r="B54" s="34"/>
      <c r="C54" s="23"/>
      <c r="D54" s="19"/>
      <c r="E54" s="19"/>
      <c r="F54" s="23"/>
      <c r="G54" s="16"/>
      <c r="H54" s="12"/>
      <c r="I54" s="38"/>
      <c r="J54" s="38"/>
      <c r="K54" s="38"/>
    </row>
    <row r="55" spans="1:11" s="4" customFormat="1" ht="15.75">
      <c r="A55" s="11"/>
      <c r="B55" s="34"/>
      <c r="C55" s="23"/>
      <c r="D55" s="19"/>
      <c r="E55" s="19"/>
      <c r="F55" s="23"/>
      <c r="G55" s="16"/>
      <c r="H55" s="12"/>
      <c r="I55" s="38"/>
      <c r="J55" s="38"/>
      <c r="K55" s="38"/>
    </row>
    <row r="56" spans="1:11" s="4" customFormat="1" ht="15.75">
      <c r="A56" s="11"/>
      <c r="B56" s="34"/>
      <c r="C56" s="23"/>
      <c r="D56" s="19"/>
      <c r="E56" s="19"/>
      <c r="F56" s="23"/>
      <c r="G56" s="16"/>
      <c r="H56" s="12"/>
      <c r="I56" s="38"/>
      <c r="J56" s="38"/>
      <c r="K56" s="38"/>
    </row>
    <row r="57" spans="1:11" s="4" customFormat="1" ht="15.75">
      <c r="A57" s="11"/>
      <c r="B57" s="34"/>
      <c r="C57" s="23"/>
      <c r="D57" s="19"/>
      <c r="E57" s="19"/>
      <c r="F57" s="23"/>
      <c r="G57" s="16"/>
      <c r="H57" s="12"/>
      <c r="I57" s="38"/>
      <c r="J57" s="38"/>
      <c r="K57" s="38"/>
    </row>
    <row r="58" spans="1:11" s="4" customFormat="1" ht="15.75">
      <c r="A58" s="11"/>
      <c r="B58" s="34"/>
      <c r="C58" s="23"/>
      <c r="D58" s="19"/>
      <c r="E58" s="19"/>
      <c r="F58" s="23"/>
      <c r="G58" s="16"/>
      <c r="H58" s="12"/>
      <c r="I58" s="38"/>
      <c r="J58" s="38"/>
      <c r="K58" s="38"/>
    </row>
    <row r="59" spans="1:11" s="4" customFormat="1" ht="15.75">
      <c r="A59" s="11"/>
      <c r="B59" s="34"/>
      <c r="C59" s="23"/>
      <c r="D59" s="19"/>
      <c r="E59" s="19"/>
      <c r="F59" s="23"/>
      <c r="G59" s="16"/>
      <c r="H59" s="12"/>
      <c r="I59" s="38"/>
      <c r="J59" s="38"/>
      <c r="K59" s="38"/>
    </row>
    <row r="60" spans="1:11" s="4" customFormat="1" ht="15.75">
      <c r="A60" s="11"/>
      <c r="B60" s="34"/>
      <c r="C60" s="23"/>
      <c r="D60" s="19"/>
      <c r="E60" s="19"/>
      <c r="F60" s="23"/>
      <c r="G60" s="16"/>
      <c r="H60" s="12"/>
      <c r="I60" s="38"/>
      <c r="J60" s="38"/>
      <c r="K60" s="38"/>
    </row>
    <row r="61" spans="1:11" s="4" customFormat="1" ht="15.75">
      <c r="A61" s="11"/>
      <c r="B61" s="34"/>
      <c r="C61" s="23"/>
      <c r="D61" s="19"/>
      <c r="E61" s="19"/>
      <c r="F61" s="23"/>
      <c r="G61" s="16"/>
      <c r="H61" s="12"/>
      <c r="I61" s="38"/>
      <c r="J61" s="38"/>
      <c r="K61" s="38"/>
    </row>
    <row r="62" spans="1:11" s="4" customFormat="1" ht="15.75">
      <c r="A62" s="11"/>
      <c r="B62" s="34"/>
      <c r="C62" s="23"/>
      <c r="D62" s="19"/>
      <c r="E62" s="19"/>
      <c r="F62" s="23"/>
      <c r="G62" s="16"/>
      <c r="H62" s="12"/>
      <c r="I62" s="38"/>
      <c r="J62" s="38"/>
      <c r="K62" s="38"/>
    </row>
    <row r="63" spans="1:11" s="4" customFormat="1" ht="15.75">
      <c r="A63" s="11"/>
      <c r="B63" s="34"/>
      <c r="C63" s="23"/>
      <c r="D63" s="19"/>
      <c r="E63" s="19"/>
      <c r="F63" s="23"/>
      <c r="G63" s="16"/>
      <c r="H63" s="12"/>
      <c r="I63" s="38"/>
      <c r="J63" s="38"/>
      <c r="K63" s="38"/>
    </row>
    <row r="64" spans="1:11" s="4" customFormat="1" ht="15.75">
      <c r="A64" s="11"/>
      <c r="B64" s="34"/>
      <c r="C64" s="23"/>
      <c r="D64" s="19"/>
      <c r="E64" s="19"/>
      <c r="F64" s="23"/>
      <c r="G64" s="16"/>
      <c r="H64" s="12"/>
      <c r="I64" s="38"/>
      <c r="J64" s="38"/>
      <c r="K64" s="38"/>
    </row>
    <row r="65" spans="1:11" s="4" customFormat="1" ht="15.75">
      <c r="A65" s="11"/>
      <c r="B65" s="34"/>
      <c r="C65" s="23"/>
      <c r="D65" s="19"/>
      <c r="E65" s="19"/>
      <c r="F65" s="23"/>
      <c r="G65" s="16"/>
      <c r="H65" s="12"/>
      <c r="I65" s="38"/>
      <c r="J65" s="38"/>
      <c r="K65" s="38"/>
    </row>
    <row r="66" spans="1:11" s="4" customFormat="1" ht="15.75">
      <c r="A66" s="11"/>
      <c r="B66" s="34"/>
      <c r="C66" s="23"/>
      <c r="D66" s="19"/>
      <c r="E66" s="19"/>
      <c r="F66" s="23"/>
      <c r="G66" s="16"/>
      <c r="H66" s="12"/>
      <c r="I66" s="38"/>
      <c r="J66" s="38"/>
      <c r="K66" s="38"/>
    </row>
    <row r="67" spans="1:11" s="4" customFormat="1" ht="15.75">
      <c r="A67" s="11"/>
      <c r="B67" s="34"/>
      <c r="C67" s="23"/>
      <c r="D67" s="19"/>
      <c r="E67" s="19"/>
      <c r="F67" s="23"/>
      <c r="G67" s="16"/>
      <c r="H67" s="12"/>
      <c r="I67" s="38"/>
      <c r="J67" s="38"/>
      <c r="K67" s="38"/>
    </row>
    <row r="68" spans="1:11" s="4" customFormat="1" ht="15.75">
      <c r="A68" s="11"/>
      <c r="B68" s="34"/>
      <c r="C68" s="23"/>
      <c r="D68" s="19"/>
      <c r="E68" s="19"/>
      <c r="F68" s="23"/>
      <c r="G68" s="16"/>
      <c r="H68" s="12"/>
      <c r="I68" s="38"/>
      <c r="J68" s="38"/>
      <c r="K68" s="38"/>
    </row>
    <row r="69" spans="1:11" s="4" customFormat="1" ht="15.75">
      <c r="A69" s="11"/>
      <c r="B69" s="34"/>
      <c r="C69" s="23"/>
      <c r="D69" s="19"/>
      <c r="E69" s="19"/>
      <c r="F69" s="23"/>
      <c r="G69" s="16"/>
      <c r="H69" s="12"/>
      <c r="I69" s="38"/>
      <c r="J69" s="38"/>
      <c r="K69" s="38"/>
    </row>
    <row r="70" spans="1:11" s="4" customFormat="1" ht="15.75">
      <c r="A70" s="11"/>
      <c r="B70" s="34"/>
      <c r="C70" s="23"/>
      <c r="D70" s="19"/>
      <c r="E70" s="19"/>
      <c r="F70" s="23"/>
      <c r="G70" s="16"/>
      <c r="H70" s="12"/>
      <c r="I70" s="38"/>
      <c r="J70" s="38"/>
      <c r="K70" s="38"/>
    </row>
    <row r="71" spans="1:11" s="4" customFormat="1" ht="15.75">
      <c r="A71" s="11"/>
      <c r="B71" s="34"/>
      <c r="C71" s="23"/>
      <c r="D71" s="19"/>
      <c r="E71" s="19"/>
      <c r="F71" s="23"/>
      <c r="G71" s="16"/>
      <c r="H71" s="12"/>
      <c r="I71" s="38"/>
      <c r="J71" s="38"/>
      <c r="K71" s="38"/>
    </row>
    <row r="72" spans="1:11" s="4" customFormat="1" ht="15.75">
      <c r="A72" s="11"/>
      <c r="B72" s="34"/>
      <c r="C72" s="23"/>
      <c r="D72" s="19"/>
      <c r="E72" s="19"/>
      <c r="F72" s="23"/>
      <c r="G72" s="16"/>
      <c r="H72" s="12"/>
      <c r="I72" s="38"/>
      <c r="J72" s="38"/>
      <c r="K72" s="38"/>
    </row>
  </sheetData>
  <sheetProtection/>
  <autoFilter ref="A4:K50"/>
  <mergeCells count="2">
    <mergeCell ref="A1:K1"/>
    <mergeCell ref="A2:K2"/>
  </mergeCells>
  <printOptions/>
  <pageMargins left="0.41" right="0.15748031496062992" top="0.7086614173228347" bottom="0.3937007874015748" header="0.2755905511811024" footer="0.15748031496062992"/>
  <pageSetup firstPageNumber="0" useFirstPageNumber="1" fitToHeight="0" fitToWidth="1" horizontalDpi="600" verticalDpi="600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Долгих Станислав Владимирович</cp:lastModifiedBy>
  <cp:lastPrinted>2023-09-08T10:13:51Z</cp:lastPrinted>
  <dcterms:created xsi:type="dcterms:W3CDTF">2023-05-10T09:13:22Z</dcterms:created>
  <dcterms:modified xsi:type="dcterms:W3CDTF">2023-09-12T12:42:10Z</dcterms:modified>
  <cp:category/>
  <cp:version/>
  <cp:contentType/>
  <cp:contentStatus/>
</cp:coreProperties>
</file>