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9" activeTab="0"/>
  </bookViews>
  <sheets>
    <sheet name="на 01.10.2019" sheetId="1" r:id="rId1"/>
  </sheets>
  <definedNames>
    <definedName name="_xlnm._FilterDatabase" localSheetId="0" hidden="1">'на 01.10.2019'!$A$4:$M$302</definedName>
    <definedName name="_xlnm.Print_Titles" localSheetId="0">'на 01.10.2019'!$4:$5</definedName>
  </definedNames>
  <calcPr fullCalcOnLoad="1"/>
</workbook>
</file>

<file path=xl/sharedStrings.xml><?xml version="1.0" encoding="utf-8"?>
<sst xmlns="http://schemas.openxmlformats.org/spreadsheetml/2006/main" count="711" uniqueCount="159">
  <si>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</si>
  <si>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</si>
  <si>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</si>
  <si>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</si>
  <si>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</si>
  <si>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</si>
  <si>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</si>
  <si>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% факта 2019 г. к факту 2018 г.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</si>
  <si>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</si>
  <si>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</si>
  <si>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</si>
  <si>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</si>
  <si>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</si>
  <si>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</si>
  <si>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</si>
  <si>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</si>
  <si>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</si>
  <si>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</si>
  <si>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</si>
  <si>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</si>
  <si>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</si>
  <si>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</si>
  <si>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</si>
  <si>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</si>
  <si>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</si>
  <si>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</si>
  <si>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</si>
  <si>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</si>
  <si>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</si>
  <si>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</si>
  <si>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</si>
  <si>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</si>
  <si>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</si>
  <si>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</si>
  <si>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</si>
  <si>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</si>
  <si>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</si>
  <si>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</si>
  <si>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</si>
  <si>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</si>
  <si>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</si>
  <si>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</si>
  <si>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</si>
  <si>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</si>
  <si>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</si>
  <si>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</si>
  <si>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</si>
  <si>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</si>
  <si>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</si>
  <si>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</si>
  <si>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</si>
  <si>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</si>
  <si>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</si>
  <si>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</si>
  <si>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</si>
  <si>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</si>
  <si>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</si>
  <si>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</si>
  <si>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</si>
  <si>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</si>
  <si>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</si>
  <si>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</si>
  <si>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</si>
  <si>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</si>
  <si>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</si>
  <si>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</si>
  <si>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</si>
  <si>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</si>
  <si>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</si>
  <si>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</si>
  <si>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</si>
  <si>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</si>
  <si>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</si>
  <si>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</si>
  <si>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</si>
  <si>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</si>
  <si>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</si>
  <si>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</si>
  <si>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</si>
  <si>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</si>
  <si>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</si>
  <si>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</si>
  <si>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</si>
  <si>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</si>
  <si>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</si>
  <si>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</si>
  <si>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</si>
  <si>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</si>
  <si>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Управление внешнего благоустройства администрации города Перми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</si>
  <si>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</si>
  <si>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</si>
  <si>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</si>
  <si>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</si>
  <si>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</si>
  <si>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Департамент дорог и транспорта администрации города Перми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</si>
  <si>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</si>
  <si>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</si>
  <si>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</si>
  <si>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</si>
  <si>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</si>
  <si>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</si>
  <si>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</si>
  <si>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</si>
  <si>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</si>
  <si>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</si>
  <si>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</si>
  <si>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</si>
  <si>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</si>
  <si>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</si>
  <si>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</si>
  <si>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</si>
  <si>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</si>
  <si>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</si>
  <si>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</si>
  <si>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</si>
  <si>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</si>
  <si>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</si>
  <si>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</si>
  <si>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</si>
  <si>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</si>
  <si>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</si>
  <si>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</si>
  <si>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</si>
  <si>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</si>
  <si>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</si>
  <si>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</si>
  <si>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</si>
  <si>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</si>
  <si>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</si>
  <si>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</si>
  <si>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</si>
  <si>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</si>
  <si>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</si>
  <si>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</si>
  <si>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</si>
  <si>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</si>
  <si>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</si>
  <si>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</si>
  <si>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</si>
  <si>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</si>
  <si>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</si>
  <si>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</si>
  <si>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</si>
  <si>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</si>
  <si>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</si>
  <si>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</si>
  <si>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</si>
  <si>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</si>
  <si>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Оперативный анализ  поступления доходов за январь-сентябрь 2019 года</t>
  </si>
  <si>
    <t>План января-сентября 2019 года</t>
  </si>
  <si>
    <t>План января-сентябрь 2019 года</t>
  </si>
  <si>
    <t xml:space="preserve">Оперативный анализ исполнения бюджета города Перми по доходам на 1 октября 2019 года       </t>
  </si>
  <si>
    <t xml:space="preserve">Факт на 01.10.2018 г.  </t>
  </si>
  <si>
    <t xml:space="preserve">Факт на 01.10.2019 г. </t>
  </si>
  <si>
    <t>% исполн. плана января-сентября 2019 года</t>
  </si>
  <si>
    <t>% исполн. плана 2019 года</t>
  </si>
  <si>
    <t>Откл. факта 2019 г. от факта 2018 г.</t>
  </si>
  <si>
    <t>Откл.факта отч.периода от плана января-сентября 2019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</si>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</sst>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_-* #,##0.00&quot;р.&quot;_-;\-* #,##0.00&quot;р.&quot;_-;_-* \-??&quot;р.&quot;_-;_-@_-"/>
    <numFmt numFmtId="175" formatCode="#,##0.000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4" fontId="0" fillId="0" borderId="0" applyBorder="0" applyProtection="0">
      <alignment/>
    </xf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0" fillId="0" borderId="10" xfId="0" applyNumberFormat="1" applyFont="1" applyFill="1" applyBorder="1" applyAlignment="1">
      <alignment wrapText="1"/>
    </xf>
    <xf numFmtId="172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0" xfId="43" applyNumberFormat="1" applyFont="1" applyFill="1" applyBorder="1" applyAlignment="1" applyProtection="1">
      <alignment wrapText="1"/>
      <protection/>
    </xf>
    <xf numFmtId="172" fontId="0" fillId="0" borderId="10" xfId="0" applyNumberFormat="1" applyFont="1" applyFill="1" applyBorder="1" applyAlignment="1">
      <alignment/>
    </xf>
    <xf numFmtId="172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172" fontId="11" fillId="0" borderId="0" xfId="43" applyNumberFormat="1" applyFont="1" applyFill="1" applyBorder="1" applyAlignment="1" applyProtection="1">
      <alignment wrapText="1"/>
      <protection/>
    </xf>
    <xf numFmtId="172" fontId="12" fillId="0" borderId="0" xfId="0" applyNumberFormat="1" applyFont="1" applyFill="1" applyBorder="1" applyAlignment="1">
      <alignment wrapText="1"/>
    </xf>
    <xf numFmtId="172" fontId="13" fillId="0" borderId="0" xfId="0" applyNumberFormat="1" applyFont="1" applyFill="1" applyAlignment="1">
      <alignment horizontal="center" wrapText="1"/>
    </xf>
    <xf numFmtId="172" fontId="7" fillId="0" borderId="10" xfId="43" applyNumberFormat="1" applyFont="1" applyFill="1" applyBorder="1" applyAlignment="1" applyProtection="1">
      <alignment horizontal="right" wrapText="1"/>
      <protection/>
    </xf>
    <xf numFmtId="172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2" fontId="7" fillId="0" borderId="12" xfId="43" applyNumberFormat="1" applyFont="1" applyFill="1" applyBorder="1" applyAlignment="1" applyProtection="1">
      <alignment wrapText="1"/>
      <protection/>
    </xf>
    <xf numFmtId="172" fontId="7" fillId="0" borderId="12" xfId="0" applyNumberFormat="1" applyFont="1" applyFill="1" applyBorder="1" applyAlignment="1">
      <alignment wrapText="1"/>
    </xf>
    <xf numFmtId="172" fontId="7" fillId="0" borderId="13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Alignment="1">
      <alignment horizontal="center" wrapText="1"/>
    </xf>
    <xf numFmtId="175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left" wrapText="1"/>
    </xf>
    <xf numFmtId="172" fontId="0" fillId="0" borderId="0" xfId="0" applyNumberFormat="1" applyFont="1" applyFill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72" fontId="9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left" wrapText="1"/>
    </xf>
    <xf numFmtId="172" fontId="0" fillId="0" borderId="0" xfId="0" applyNumberFormat="1" applyFont="1" applyFill="1" applyAlignment="1">
      <alignment horizontal="center" vertical="top" wrapText="1"/>
    </xf>
    <xf numFmtId="172" fontId="8" fillId="0" borderId="0" xfId="0" applyNumberFormat="1" applyFont="1" applyFill="1" applyAlignment="1">
      <alignment horizontal="center" wrapText="1"/>
    </xf>
    <xf numFmtId="172" fontId="13" fillId="0" borderId="0" xfId="0" applyNumberFormat="1" applyFont="1" applyFill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wrapText="1"/>
    </xf>
    <xf numFmtId="172" fontId="13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7" fillId="0" borderId="15" xfId="0" applyNumberFormat="1" applyFont="1" applyFill="1" applyBorder="1" applyAlignment="1">
      <alignment horizontal="center" vertical="top" wrapText="1"/>
    </xf>
    <xf numFmtId="172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4" fontId="7" fillId="0" borderId="10" xfId="4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3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D3" sqref="D3"/>
    </sheetView>
  </sheetViews>
  <sheetFormatPr defaultColWidth="15.25390625" defaultRowHeight="15.75"/>
  <cols>
    <col min="1" max="1" width="6.125" style="32" customWidth="1"/>
    <col min="2" max="2" width="16.00390625" style="33" customWidth="1"/>
    <col min="3" max="3" width="18.375" style="34" hidden="1" customWidth="1"/>
    <col min="4" max="4" width="52.00390625" style="67" customWidth="1"/>
    <col min="5" max="5" width="12.00390625" style="36" customWidth="1"/>
    <col min="6" max="6" width="12.50390625" style="5" customWidth="1"/>
    <col min="7" max="7" width="12.125" style="5" customWidth="1"/>
    <col min="8" max="8" width="12.125" style="31" customWidth="1"/>
    <col min="9" max="9" width="12.50390625" style="31" customWidth="1"/>
    <col min="10" max="10" width="9.25390625" style="31" customWidth="1"/>
    <col min="11" max="11" width="8.375" style="20" customWidth="1"/>
    <col min="12" max="12" width="11.50390625" style="20" customWidth="1"/>
    <col min="13" max="13" width="9.50390625" style="20" customWidth="1"/>
    <col min="14" max="16384" width="15.25390625" style="1" customWidth="1"/>
  </cols>
  <sheetData>
    <row r="1" spans="1:13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9.5" customHeight="1">
      <c r="A2" s="88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4:13" ht="15.75">
      <c r="D3" s="35"/>
      <c r="H3" s="21"/>
      <c r="I3" s="21"/>
      <c r="J3" s="21"/>
      <c r="L3" s="21"/>
      <c r="M3" s="21" t="s">
        <v>1</v>
      </c>
    </row>
    <row r="4" spans="1:13" ht="57.75" customHeight="1">
      <c r="A4" s="75" t="s">
        <v>2</v>
      </c>
      <c r="B4" s="68" t="s">
        <v>3</v>
      </c>
      <c r="C4" s="68" t="s">
        <v>4</v>
      </c>
      <c r="D4" s="68" t="s">
        <v>5</v>
      </c>
      <c r="E4" s="69" t="s">
        <v>152</v>
      </c>
      <c r="F4" s="70" t="s">
        <v>6</v>
      </c>
      <c r="G4" s="77" t="s">
        <v>149</v>
      </c>
      <c r="H4" s="71" t="s">
        <v>153</v>
      </c>
      <c r="I4" s="71" t="s">
        <v>157</v>
      </c>
      <c r="J4" s="71" t="s">
        <v>154</v>
      </c>
      <c r="K4" s="71" t="s">
        <v>155</v>
      </c>
      <c r="L4" s="71" t="s">
        <v>156</v>
      </c>
      <c r="M4" s="71" t="s">
        <v>7</v>
      </c>
    </row>
    <row r="5" spans="1:13" ht="42" customHeight="1">
      <c r="A5" s="75"/>
      <c r="B5" s="68"/>
      <c r="C5" s="68"/>
      <c r="D5" s="68"/>
      <c r="E5" s="69"/>
      <c r="F5" s="70"/>
      <c r="G5" s="77"/>
      <c r="H5" s="71"/>
      <c r="I5" s="71"/>
      <c r="J5" s="71"/>
      <c r="K5" s="71"/>
      <c r="L5" s="71"/>
      <c r="M5" s="71"/>
    </row>
    <row r="6" spans="1:13" ht="94.5" customHeight="1">
      <c r="A6" s="72" t="s">
        <v>8</v>
      </c>
      <c r="B6" s="72" t="s">
        <v>9</v>
      </c>
      <c r="C6" s="37" t="s">
        <v>10</v>
      </c>
      <c r="D6" s="3" t="s">
        <v>11</v>
      </c>
      <c r="E6" s="3">
        <v>577.8</v>
      </c>
      <c r="F6" s="3">
        <v>1373</v>
      </c>
      <c r="G6" s="3">
        <v>1373</v>
      </c>
      <c r="H6" s="3">
        <v>1373.6</v>
      </c>
      <c r="I6" s="3">
        <f aca="true" t="shared" si="0" ref="I6:I70">H6-G6</f>
        <v>0.599999999999909</v>
      </c>
      <c r="J6" s="3">
        <f>H6/G6*100</f>
        <v>100.04369992716677</v>
      </c>
      <c r="K6" s="3">
        <f>H6/F6*100</f>
        <v>100.04369992716677</v>
      </c>
      <c r="L6" s="3">
        <f aca="true" t="shared" si="1" ref="L6:L40">H6-E6</f>
        <v>795.8</v>
      </c>
      <c r="M6" s="3">
        <f>H6/E6*100</f>
        <v>237.7293181031499</v>
      </c>
    </row>
    <row r="7" spans="1:13" ht="50.25" customHeight="1">
      <c r="A7" s="72"/>
      <c r="B7" s="72"/>
      <c r="C7" s="37" t="s">
        <v>12</v>
      </c>
      <c r="D7" s="3" t="s">
        <v>13</v>
      </c>
      <c r="E7" s="3">
        <v>84852.8</v>
      </c>
      <c r="F7" s="3">
        <v>111301.4</v>
      </c>
      <c r="G7" s="3">
        <v>81000</v>
      </c>
      <c r="H7" s="3">
        <v>58029.5</v>
      </c>
      <c r="I7" s="3">
        <f t="shared" si="0"/>
        <v>-22970.5</v>
      </c>
      <c r="J7" s="3">
        <f>H7/G7*100</f>
        <v>71.64135802469136</v>
      </c>
      <c r="K7" s="3">
        <f>H7/F7*100</f>
        <v>52.13725972898814</v>
      </c>
      <c r="L7" s="3">
        <f t="shared" si="1"/>
        <v>-26823.300000000003</v>
      </c>
      <c r="M7" s="3">
        <f>H7/E7*100</f>
        <v>68.38843267399544</v>
      </c>
    </row>
    <row r="8" spans="1:13" ht="63" hidden="1">
      <c r="A8" s="72"/>
      <c r="B8" s="72"/>
      <c r="C8" s="37" t="s">
        <v>14</v>
      </c>
      <c r="D8" s="3" t="s">
        <v>15</v>
      </c>
      <c r="E8" s="3"/>
      <c r="F8" s="3"/>
      <c r="G8" s="3"/>
      <c r="H8" s="3"/>
      <c r="I8" s="3">
        <f t="shared" si="0"/>
        <v>0</v>
      </c>
      <c r="J8" s="3"/>
      <c r="K8" s="3"/>
      <c r="L8" s="3">
        <f t="shared" si="1"/>
        <v>0</v>
      </c>
      <c r="M8" s="3"/>
    </row>
    <row r="9" spans="1:13" ht="94.5">
      <c r="A9" s="72"/>
      <c r="B9" s="72"/>
      <c r="C9" s="38" t="s">
        <v>16</v>
      </c>
      <c r="D9" s="39" t="s">
        <v>17</v>
      </c>
      <c r="E9" s="3">
        <v>296.8</v>
      </c>
      <c r="F9" s="3">
        <v>557</v>
      </c>
      <c r="G9" s="3">
        <v>417.7</v>
      </c>
      <c r="H9" s="3">
        <v>465</v>
      </c>
      <c r="I9" s="3">
        <f t="shared" si="0"/>
        <v>47.30000000000001</v>
      </c>
      <c r="J9" s="3">
        <f>H9/G9*100</f>
        <v>111.32391668661718</v>
      </c>
      <c r="K9" s="3">
        <f>H9/F9*100</f>
        <v>83.48294434470377</v>
      </c>
      <c r="L9" s="3">
        <f t="shared" si="1"/>
        <v>168.2</v>
      </c>
      <c r="M9" s="3">
        <f>H9/E9*100</f>
        <v>156.67115902964957</v>
      </c>
    </row>
    <row r="10" spans="1:13" ht="31.5">
      <c r="A10" s="72"/>
      <c r="B10" s="72"/>
      <c r="C10" s="37" t="s">
        <v>18</v>
      </c>
      <c r="D10" s="39" t="s">
        <v>19</v>
      </c>
      <c r="E10" s="3">
        <v>222.6</v>
      </c>
      <c r="F10" s="3">
        <v>0</v>
      </c>
      <c r="G10" s="3">
        <v>0</v>
      </c>
      <c r="H10" s="3">
        <v>754.4</v>
      </c>
      <c r="I10" s="3">
        <f t="shared" si="0"/>
        <v>754.4</v>
      </c>
      <c r="J10" s="3"/>
      <c r="K10" s="3"/>
      <c r="L10" s="3">
        <f t="shared" si="1"/>
        <v>531.8</v>
      </c>
      <c r="M10" s="3">
        <f>H10/E10*100</f>
        <v>338.90386343216534</v>
      </c>
    </row>
    <row r="11" spans="1:13" ht="78.75">
      <c r="A11" s="72"/>
      <c r="B11" s="72"/>
      <c r="C11" s="37" t="s">
        <v>20</v>
      </c>
      <c r="D11" s="40" t="s">
        <v>21</v>
      </c>
      <c r="E11" s="3">
        <v>43043.3</v>
      </c>
      <c r="F11" s="3">
        <v>66000.9</v>
      </c>
      <c r="G11" s="3">
        <v>46149.6</v>
      </c>
      <c r="H11" s="3">
        <v>96296.3</v>
      </c>
      <c r="I11" s="3">
        <f t="shared" si="0"/>
        <v>50146.700000000004</v>
      </c>
      <c r="J11" s="3">
        <f>H11/G11*100</f>
        <v>208.66118016190822</v>
      </c>
      <c r="K11" s="3">
        <f>H11/F11*100</f>
        <v>145.9014952826401</v>
      </c>
      <c r="L11" s="3">
        <f t="shared" si="1"/>
        <v>53253</v>
      </c>
      <c r="M11" s="3">
        <f>H11/E11*100</f>
        <v>223.71960328320552</v>
      </c>
    </row>
    <row r="12" spans="1:13" ht="15.75">
      <c r="A12" s="72"/>
      <c r="B12" s="72"/>
      <c r="C12" s="37" t="s">
        <v>22</v>
      </c>
      <c r="D12" s="39" t="s">
        <v>23</v>
      </c>
      <c r="E12" s="3">
        <v>638.4</v>
      </c>
      <c r="F12" s="3">
        <v>2292.5</v>
      </c>
      <c r="G12" s="3">
        <v>2292.5</v>
      </c>
      <c r="H12" s="3">
        <v>10164.4</v>
      </c>
      <c r="I12" s="3">
        <f t="shared" si="0"/>
        <v>7871.9</v>
      </c>
      <c r="J12" s="3">
        <f>H12/G12*100</f>
        <v>443.37622682660844</v>
      </c>
      <c r="K12" s="3">
        <f>H12/F12*100</f>
        <v>443.37622682660844</v>
      </c>
      <c r="L12" s="3">
        <f t="shared" si="1"/>
        <v>9526</v>
      </c>
      <c r="M12" s="3">
        <f>H12/E12*100</f>
        <v>1592.1679197994986</v>
      </c>
    </row>
    <row r="13" spans="1:13" ht="15.75">
      <c r="A13" s="72"/>
      <c r="B13" s="72"/>
      <c r="C13" s="37" t="s">
        <v>24</v>
      </c>
      <c r="D13" s="39" t="s">
        <v>25</v>
      </c>
      <c r="E13" s="3">
        <v>0</v>
      </c>
      <c r="F13" s="3">
        <v>0</v>
      </c>
      <c r="G13" s="3">
        <v>0</v>
      </c>
      <c r="H13" s="3">
        <v>-6.8</v>
      </c>
      <c r="I13" s="3">
        <f t="shared" si="0"/>
        <v>-6.8</v>
      </c>
      <c r="J13" s="3"/>
      <c r="K13" s="3"/>
      <c r="L13" s="3">
        <f t="shared" si="1"/>
        <v>-6.8</v>
      </c>
      <c r="M13" s="3"/>
    </row>
    <row r="14" spans="1:13" ht="15.75">
      <c r="A14" s="72"/>
      <c r="B14" s="72"/>
      <c r="C14" s="37" t="s">
        <v>26</v>
      </c>
      <c r="D14" s="39" t="s">
        <v>27</v>
      </c>
      <c r="E14" s="3">
        <v>581.4</v>
      </c>
      <c r="F14" s="3">
        <v>0</v>
      </c>
      <c r="G14" s="3">
        <v>0</v>
      </c>
      <c r="H14" s="3">
        <v>807.7</v>
      </c>
      <c r="I14" s="3">
        <f t="shared" si="0"/>
        <v>807.7</v>
      </c>
      <c r="J14" s="3"/>
      <c r="K14" s="3"/>
      <c r="L14" s="3">
        <f t="shared" si="1"/>
        <v>226.30000000000007</v>
      </c>
      <c r="M14" s="3">
        <f>H14/E14*100</f>
        <v>138.92328861369108</v>
      </c>
    </row>
    <row r="15" spans="1:13" ht="31.5">
      <c r="A15" s="72"/>
      <c r="B15" s="72"/>
      <c r="C15" s="37" t="s">
        <v>28</v>
      </c>
      <c r="D15" s="40" t="s">
        <v>29</v>
      </c>
      <c r="E15" s="3">
        <v>163937.3</v>
      </c>
      <c r="F15" s="3">
        <v>437242.9</v>
      </c>
      <c r="G15" s="3">
        <v>0</v>
      </c>
      <c r="H15" s="3">
        <v>0</v>
      </c>
      <c r="I15" s="3">
        <f t="shared" si="0"/>
        <v>0</v>
      </c>
      <c r="J15" s="3"/>
      <c r="K15" s="3">
        <f>H15/F15*100</f>
        <v>0</v>
      </c>
      <c r="L15" s="3">
        <f t="shared" si="1"/>
        <v>-163937.3</v>
      </c>
      <c r="M15" s="3">
        <f>H15/E15*100</f>
        <v>0</v>
      </c>
    </row>
    <row r="16" spans="1:13" ht="15.75" hidden="1">
      <c r="A16" s="72"/>
      <c r="B16" s="72"/>
      <c r="C16" s="37" t="s">
        <v>30</v>
      </c>
      <c r="D16" s="39" t="s">
        <v>31</v>
      </c>
      <c r="E16" s="3"/>
      <c r="F16" s="3">
        <v>0</v>
      </c>
      <c r="G16" s="3">
        <v>0</v>
      </c>
      <c r="H16" s="3">
        <v>0</v>
      </c>
      <c r="I16" s="3">
        <f t="shared" si="0"/>
        <v>0</v>
      </c>
      <c r="J16" s="3"/>
      <c r="K16" s="3"/>
      <c r="L16" s="3">
        <f t="shared" si="1"/>
        <v>0</v>
      </c>
      <c r="M16" s="3"/>
    </row>
    <row r="17" spans="1:13" ht="47.25" hidden="1">
      <c r="A17" s="72"/>
      <c r="B17" s="72"/>
      <c r="C17" s="37" t="s">
        <v>32</v>
      </c>
      <c r="D17" s="39" t="s">
        <v>33</v>
      </c>
      <c r="E17" s="3"/>
      <c r="F17" s="3"/>
      <c r="G17" s="3"/>
      <c r="H17" s="3"/>
      <c r="I17" s="3">
        <f t="shared" si="0"/>
        <v>0</v>
      </c>
      <c r="J17" s="3"/>
      <c r="K17" s="3"/>
      <c r="L17" s="3">
        <f t="shared" si="1"/>
        <v>0</v>
      </c>
      <c r="M17" s="3"/>
    </row>
    <row r="18" spans="1:13" s="2" customFormat="1" ht="15.75">
      <c r="A18" s="72"/>
      <c r="B18" s="72"/>
      <c r="C18" s="41"/>
      <c r="D18" s="42" t="s">
        <v>34</v>
      </c>
      <c r="E18" s="6">
        <f>SUM(E6:E11,E12:E17)</f>
        <v>294150.4</v>
      </c>
      <c r="F18" s="6">
        <f>SUM(F6:F11,F12:F17)</f>
        <v>618767.7</v>
      </c>
      <c r="G18" s="6">
        <f>SUM(G6:G11,G12:G17)</f>
        <v>131232.8</v>
      </c>
      <c r="H18" s="6">
        <f>SUM(H6:H11,H12:H17)</f>
        <v>167884.1</v>
      </c>
      <c r="I18" s="6">
        <f t="shared" si="0"/>
        <v>36651.30000000002</v>
      </c>
      <c r="J18" s="6">
        <f>H18/G18*100</f>
        <v>127.92845995818121</v>
      </c>
      <c r="K18" s="6">
        <f>H18/F18*100</f>
        <v>27.132007698527254</v>
      </c>
      <c r="L18" s="6">
        <f t="shared" si="1"/>
        <v>-126266.30000000002</v>
      </c>
      <c r="M18" s="6">
        <f>H18/E18*100</f>
        <v>57.07423821283262</v>
      </c>
    </row>
    <row r="19" spans="1:13" ht="31.5" customHeight="1">
      <c r="A19" s="72" t="s">
        <v>35</v>
      </c>
      <c r="B19" s="72" t="s">
        <v>36</v>
      </c>
      <c r="C19" s="37" t="s">
        <v>18</v>
      </c>
      <c r="D19" s="39" t="s">
        <v>19</v>
      </c>
      <c r="E19" s="3">
        <v>284.6</v>
      </c>
      <c r="F19" s="3">
        <v>0</v>
      </c>
      <c r="G19" s="3">
        <v>0</v>
      </c>
      <c r="H19" s="3">
        <v>404</v>
      </c>
      <c r="I19" s="3">
        <f t="shared" si="0"/>
        <v>404</v>
      </c>
      <c r="J19" s="3"/>
      <c r="K19" s="3"/>
      <c r="L19" s="3">
        <f t="shared" si="1"/>
        <v>119.39999999999998</v>
      </c>
      <c r="M19" s="3">
        <f>H19/E19*100</f>
        <v>141.9536191145467</v>
      </c>
    </row>
    <row r="20" spans="1:13" ht="15.75">
      <c r="A20" s="72"/>
      <c r="B20" s="72"/>
      <c r="C20" s="37" t="s">
        <v>22</v>
      </c>
      <c r="D20" s="39" t="s">
        <v>23</v>
      </c>
      <c r="E20" s="3">
        <v>770.8</v>
      </c>
      <c r="F20" s="3">
        <v>0</v>
      </c>
      <c r="G20" s="3">
        <v>0</v>
      </c>
      <c r="H20" s="3">
        <v>57.3</v>
      </c>
      <c r="I20" s="3">
        <f t="shared" si="0"/>
        <v>57.3</v>
      </c>
      <c r="J20" s="3"/>
      <c r="K20" s="3"/>
      <c r="L20" s="3">
        <f t="shared" si="1"/>
        <v>-713.5</v>
      </c>
      <c r="M20" s="3">
        <f>H20/E20*100</f>
        <v>7.433834976647639</v>
      </c>
    </row>
    <row r="21" spans="1:13" ht="15.75">
      <c r="A21" s="72"/>
      <c r="B21" s="72"/>
      <c r="C21" s="37" t="s">
        <v>24</v>
      </c>
      <c r="D21" s="39" t="s">
        <v>25</v>
      </c>
      <c r="E21" s="3">
        <v>4.6</v>
      </c>
      <c r="F21" s="3">
        <v>0</v>
      </c>
      <c r="G21" s="3">
        <v>0</v>
      </c>
      <c r="H21" s="3">
        <v>0</v>
      </c>
      <c r="I21" s="3">
        <f t="shared" si="0"/>
        <v>0</v>
      </c>
      <c r="J21" s="3"/>
      <c r="K21" s="3"/>
      <c r="L21" s="3">
        <f t="shared" si="1"/>
        <v>-4.6</v>
      </c>
      <c r="M21" s="3">
        <f>H21/E21*100</f>
        <v>0</v>
      </c>
    </row>
    <row r="22" spans="1:13" ht="15.75">
      <c r="A22" s="72"/>
      <c r="B22" s="72"/>
      <c r="C22" s="37" t="s">
        <v>37</v>
      </c>
      <c r="D22" s="43" t="s">
        <v>38</v>
      </c>
      <c r="E22" s="3">
        <v>266657.8</v>
      </c>
      <c r="F22" s="3">
        <v>1449376.8</v>
      </c>
      <c r="G22" s="3">
        <v>393454.2</v>
      </c>
      <c r="H22" s="3">
        <v>393454.2</v>
      </c>
      <c r="I22" s="3">
        <f t="shared" si="0"/>
        <v>0</v>
      </c>
      <c r="J22" s="3">
        <f>H22/G22*100</f>
        <v>100</v>
      </c>
      <c r="K22" s="3">
        <f>H22/F22*100</f>
        <v>27.14643976638787</v>
      </c>
      <c r="L22" s="3">
        <f t="shared" si="1"/>
        <v>126796.40000000002</v>
      </c>
      <c r="M22" s="3">
        <f>H22/E22*100</f>
        <v>147.55023104518224</v>
      </c>
    </row>
    <row r="23" spans="1:13" ht="31.5" hidden="1">
      <c r="A23" s="72"/>
      <c r="B23" s="72"/>
      <c r="C23" s="37" t="s">
        <v>28</v>
      </c>
      <c r="D23" s="40" t="s">
        <v>29</v>
      </c>
      <c r="E23" s="3"/>
      <c r="F23" s="3"/>
      <c r="G23" s="3"/>
      <c r="H23" s="3"/>
      <c r="I23" s="3">
        <f t="shared" si="0"/>
        <v>0</v>
      </c>
      <c r="J23" s="3"/>
      <c r="K23" s="3"/>
      <c r="L23" s="3">
        <f t="shared" si="1"/>
        <v>0</v>
      </c>
      <c r="M23" s="3"/>
    </row>
    <row r="24" spans="1:13" s="2" customFormat="1" ht="15.75">
      <c r="A24" s="72"/>
      <c r="B24" s="72"/>
      <c r="C24" s="44"/>
      <c r="D24" s="42" t="s">
        <v>39</v>
      </c>
      <c r="E24" s="6">
        <f>SUM(E19:E22)</f>
        <v>267717.8</v>
      </c>
      <c r="F24" s="6">
        <f>SUM(F19:F23)</f>
        <v>1449376.8</v>
      </c>
      <c r="G24" s="6">
        <f>SUM(G19:G23)</f>
        <v>393454.2</v>
      </c>
      <c r="H24" s="6">
        <f>SUM(H19:H22)</f>
        <v>393915.5</v>
      </c>
      <c r="I24" s="6">
        <f t="shared" si="0"/>
        <v>461.29999999998836</v>
      </c>
      <c r="J24" s="6">
        <f>H24/G24*100</f>
        <v>100.11724363343941</v>
      </c>
      <c r="K24" s="6">
        <f>H24/F24*100</f>
        <v>27.178267238719428</v>
      </c>
      <c r="L24" s="6">
        <f t="shared" si="1"/>
        <v>126197.70000000001</v>
      </c>
      <c r="M24" s="6">
        <f>H24/E24*100</f>
        <v>147.13832998777073</v>
      </c>
    </row>
    <row r="25" spans="1:13" ht="19.5" customHeight="1">
      <c r="A25" s="72"/>
      <c r="B25" s="72"/>
      <c r="C25" s="37" t="s">
        <v>40</v>
      </c>
      <c r="D25" s="39" t="s">
        <v>41</v>
      </c>
      <c r="E25" s="3">
        <v>282.2</v>
      </c>
      <c r="F25" s="3">
        <v>718.9</v>
      </c>
      <c r="G25" s="3">
        <v>564.8</v>
      </c>
      <c r="H25" s="3">
        <v>312.8</v>
      </c>
      <c r="I25" s="3">
        <f t="shared" si="0"/>
        <v>-251.99999999999994</v>
      </c>
      <c r="J25" s="3">
        <f>H25/G25*100</f>
        <v>55.38243626062324</v>
      </c>
      <c r="K25" s="3">
        <f>H25/F25*100</f>
        <v>43.51091946028655</v>
      </c>
      <c r="L25" s="3">
        <f t="shared" si="1"/>
        <v>30.600000000000023</v>
      </c>
      <c r="M25" s="3">
        <f>H25/E25*100</f>
        <v>110.8433734939759</v>
      </c>
    </row>
    <row r="26" spans="1:13" ht="31.5" hidden="1">
      <c r="A26" s="72"/>
      <c r="B26" s="72"/>
      <c r="C26" s="37" t="s">
        <v>42</v>
      </c>
      <c r="D26" s="39" t="s">
        <v>43</v>
      </c>
      <c r="E26" s="3"/>
      <c r="F26" s="3"/>
      <c r="G26" s="3"/>
      <c r="H26" s="3"/>
      <c r="I26" s="3">
        <f t="shared" si="0"/>
        <v>0</v>
      </c>
      <c r="J26" s="3"/>
      <c r="K26" s="3"/>
      <c r="L26" s="3">
        <f t="shared" si="1"/>
        <v>0</v>
      </c>
      <c r="M26" s="3"/>
    </row>
    <row r="27" spans="1:13" ht="19.5" customHeight="1">
      <c r="A27" s="72"/>
      <c r="B27" s="72"/>
      <c r="C27" s="37" t="s">
        <v>22</v>
      </c>
      <c r="D27" s="39" t="s">
        <v>23</v>
      </c>
      <c r="E27" s="3">
        <v>30782.5</v>
      </c>
      <c r="F27" s="3">
        <v>24835</v>
      </c>
      <c r="G27" s="3">
        <v>16782.7</v>
      </c>
      <c r="H27" s="3">
        <v>23258.7</v>
      </c>
      <c r="I27" s="3">
        <f t="shared" si="0"/>
        <v>6476</v>
      </c>
      <c r="J27" s="3">
        <f>H27/G27*100</f>
        <v>138.5873548356343</v>
      </c>
      <c r="K27" s="3">
        <f>H27/F27*100</f>
        <v>93.65290920072479</v>
      </c>
      <c r="L27" s="3">
        <f t="shared" si="1"/>
        <v>-7523.799999999999</v>
      </c>
      <c r="M27" s="3">
        <f aca="true" t="shared" si="2" ref="M27:M33">H27/E27*100</f>
        <v>75.55819053033379</v>
      </c>
    </row>
    <row r="28" spans="1:13" s="2" customFormat="1" ht="15.75">
      <c r="A28" s="72"/>
      <c r="B28" s="72"/>
      <c r="C28" s="44"/>
      <c r="D28" s="42" t="s">
        <v>44</v>
      </c>
      <c r="E28" s="7">
        <f>SUM(E25:E27)</f>
        <v>31064.7</v>
      </c>
      <c r="F28" s="7">
        <f>SUM(F25:F27)</f>
        <v>25553.9</v>
      </c>
      <c r="G28" s="7">
        <f>SUM(G25:G27)</f>
        <v>17347.5</v>
      </c>
      <c r="H28" s="7">
        <f>SUM(H25:H27)</f>
        <v>23571.5</v>
      </c>
      <c r="I28" s="7">
        <f t="shared" si="0"/>
        <v>6224</v>
      </c>
      <c r="J28" s="7">
        <f>H28/G28*100</f>
        <v>135.87836864101456</v>
      </c>
      <c r="K28" s="7">
        <f>H28/F28*100</f>
        <v>92.24228004335933</v>
      </c>
      <c r="L28" s="7">
        <f t="shared" si="1"/>
        <v>-7493.200000000001</v>
      </c>
      <c r="M28" s="7">
        <f t="shared" si="2"/>
        <v>75.87873052049432</v>
      </c>
    </row>
    <row r="29" spans="1:13" s="2" customFormat="1" ht="15.75">
      <c r="A29" s="72"/>
      <c r="B29" s="72"/>
      <c r="C29" s="44"/>
      <c r="D29" s="42" t="s">
        <v>34</v>
      </c>
      <c r="E29" s="6">
        <f>E24+E28</f>
        <v>298782.5</v>
      </c>
      <c r="F29" s="6">
        <f>F24+F28</f>
        <v>1474930.7</v>
      </c>
      <c r="G29" s="6">
        <f>G24+G28</f>
        <v>410801.7</v>
      </c>
      <c r="H29" s="6">
        <f>H24+H28</f>
        <v>417487</v>
      </c>
      <c r="I29" s="6">
        <f t="shared" si="0"/>
        <v>6685.299999999988</v>
      </c>
      <c r="J29" s="6">
        <f>H29/G29*100</f>
        <v>101.62737885456656</v>
      </c>
      <c r="K29" s="6">
        <f>H29/F29*100</f>
        <v>28.305533270139406</v>
      </c>
      <c r="L29" s="6">
        <f t="shared" si="1"/>
        <v>118704.5</v>
      </c>
      <c r="M29" s="6">
        <f t="shared" si="2"/>
        <v>139.7294018223959</v>
      </c>
    </row>
    <row r="30" spans="1:13" ht="31.5" customHeight="1">
      <c r="A30" s="72" t="s">
        <v>45</v>
      </c>
      <c r="B30" s="72" t="s">
        <v>46</v>
      </c>
      <c r="C30" s="37" t="s">
        <v>18</v>
      </c>
      <c r="D30" s="39" t="s">
        <v>19</v>
      </c>
      <c r="E30" s="4">
        <v>788.1</v>
      </c>
      <c r="F30" s="4">
        <v>1177.4</v>
      </c>
      <c r="G30" s="4">
        <v>867.4</v>
      </c>
      <c r="H30" s="4">
        <v>4426.8</v>
      </c>
      <c r="I30" s="4">
        <f t="shared" si="0"/>
        <v>3559.4</v>
      </c>
      <c r="J30" s="4">
        <f>H30/G30*100</f>
        <v>510.35277841826155</v>
      </c>
      <c r="K30" s="4">
        <f>H30/F30*100</f>
        <v>375.9809750297265</v>
      </c>
      <c r="L30" s="4">
        <f t="shared" si="1"/>
        <v>3638.7000000000003</v>
      </c>
      <c r="M30" s="4">
        <f t="shared" si="2"/>
        <v>561.7053673391702</v>
      </c>
    </row>
    <row r="31" spans="1:13" ht="15.75">
      <c r="A31" s="72"/>
      <c r="B31" s="72"/>
      <c r="C31" s="37" t="s">
        <v>22</v>
      </c>
      <c r="D31" s="39" t="s">
        <v>23</v>
      </c>
      <c r="E31" s="3">
        <v>168.8</v>
      </c>
      <c r="F31" s="3">
        <v>0</v>
      </c>
      <c r="G31" s="3">
        <v>0</v>
      </c>
      <c r="H31" s="8">
        <v>574.8</v>
      </c>
      <c r="I31" s="8">
        <f t="shared" si="0"/>
        <v>574.8</v>
      </c>
      <c r="J31" s="4"/>
      <c r="K31" s="4"/>
      <c r="L31" s="8">
        <f t="shared" si="1"/>
        <v>405.99999999999994</v>
      </c>
      <c r="M31" s="8">
        <f t="shared" si="2"/>
        <v>340.52132701421795</v>
      </c>
    </row>
    <row r="32" spans="1:13" ht="15.75">
      <c r="A32" s="72"/>
      <c r="B32" s="72"/>
      <c r="C32" s="37" t="s">
        <v>24</v>
      </c>
      <c r="D32" s="39" t="s">
        <v>25</v>
      </c>
      <c r="E32" s="4">
        <v>-4</v>
      </c>
      <c r="F32" s="4">
        <v>0</v>
      </c>
      <c r="G32" s="4">
        <v>0</v>
      </c>
      <c r="H32" s="4">
        <v>0.2</v>
      </c>
      <c r="I32" s="4">
        <f t="shared" si="0"/>
        <v>0.2</v>
      </c>
      <c r="J32" s="4"/>
      <c r="K32" s="4"/>
      <c r="L32" s="4">
        <f t="shared" si="1"/>
        <v>4.2</v>
      </c>
      <c r="M32" s="4">
        <f t="shared" si="2"/>
        <v>-5</v>
      </c>
    </row>
    <row r="33" spans="1:13" ht="15.75" hidden="1">
      <c r="A33" s="72"/>
      <c r="B33" s="72"/>
      <c r="C33" s="37" t="s">
        <v>26</v>
      </c>
      <c r="D33" s="39" t="s">
        <v>27</v>
      </c>
      <c r="E33" s="4"/>
      <c r="F33" s="4"/>
      <c r="G33" s="4"/>
      <c r="H33" s="4"/>
      <c r="I33" s="4">
        <f t="shared" si="0"/>
        <v>0</v>
      </c>
      <c r="J33" s="4" t="e">
        <f>H33/G33*100</f>
        <v>#DIV/0!</v>
      </c>
      <c r="K33" s="4" t="e">
        <f>H33/F33*100</f>
        <v>#DIV/0!</v>
      </c>
      <c r="L33" s="4">
        <f>H33-E33</f>
        <v>0</v>
      </c>
      <c r="M33" s="4" t="e">
        <f t="shared" si="2"/>
        <v>#DIV/0!</v>
      </c>
    </row>
    <row r="34" spans="1:13" ht="31.5">
      <c r="A34" s="72"/>
      <c r="B34" s="72"/>
      <c r="C34" s="37" t="s">
        <v>57</v>
      </c>
      <c r="D34" s="39" t="s">
        <v>58</v>
      </c>
      <c r="E34" s="3">
        <v>0</v>
      </c>
      <c r="F34" s="3">
        <v>0</v>
      </c>
      <c r="G34" s="3">
        <v>0</v>
      </c>
      <c r="H34" s="3">
        <v>1225</v>
      </c>
      <c r="I34" s="4">
        <f t="shared" si="0"/>
        <v>1225</v>
      </c>
      <c r="J34" s="4"/>
      <c r="K34" s="4"/>
      <c r="L34" s="4">
        <f>H34-E34</f>
        <v>1225</v>
      </c>
      <c r="M34" s="4"/>
    </row>
    <row r="35" spans="1:13" s="2" customFormat="1" ht="15.75">
      <c r="A35" s="72"/>
      <c r="B35" s="72"/>
      <c r="C35" s="41"/>
      <c r="D35" s="42" t="s">
        <v>39</v>
      </c>
      <c r="E35" s="6">
        <f>SUM(E30:E33)</f>
        <v>952.9000000000001</v>
      </c>
      <c r="F35" s="6">
        <f>SUM(F30:F33)</f>
        <v>1177.4</v>
      </c>
      <c r="G35" s="6">
        <f>SUM(G30:G33)</f>
        <v>867.4</v>
      </c>
      <c r="H35" s="6">
        <f>SUM(H30:H34)</f>
        <v>6226.8</v>
      </c>
      <c r="I35" s="6">
        <f t="shared" si="0"/>
        <v>5359.400000000001</v>
      </c>
      <c r="J35" s="6">
        <f>H35/G35*100</f>
        <v>717.8694950426562</v>
      </c>
      <c r="K35" s="6">
        <f>H35/F35*100</f>
        <v>528.860200441651</v>
      </c>
      <c r="L35" s="6">
        <f t="shared" si="1"/>
        <v>5273.9</v>
      </c>
      <c r="M35" s="6">
        <f>H35/E35*100</f>
        <v>653.4578654633225</v>
      </c>
    </row>
    <row r="36" spans="1:13" ht="15.75">
      <c r="A36" s="72"/>
      <c r="B36" s="72"/>
      <c r="C36" s="37" t="s">
        <v>22</v>
      </c>
      <c r="D36" s="39" t="s">
        <v>23</v>
      </c>
      <c r="E36" s="3">
        <v>0</v>
      </c>
      <c r="F36" s="3">
        <v>8000</v>
      </c>
      <c r="G36" s="3">
        <v>5678.7</v>
      </c>
      <c r="H36" s="3">
        <v>4603.1</v>
      </c>
      <c r="I36" s="3">
        <f t="shared" si="0"/>
        <v>-1075.5999999999995</v>
      </c>
      <c r="J36" s="3">
        <f>H36/G36*100</f>
        <v>81.05904520400797</v>
      </c>
      <c r="K36" s="3">
        <f>H36/F36*100</f>
        <v>57.53875000000001</v>
      </c>
      <c r="L36" s="3">
        <f t="shared" si="1"/>
        <v>4603.1</v>
      </c>
      <c r="M36" s="6"/>
    </row>
    <row r="37" spans="1:13" s="2" customFormat="1" ht="15.75">
      <c r="A37" s="72"/>
      <c r="B37" s="72"/>
      <c r="C37" s="41"/>
      <c r="D37" s="42" t="s">
        <v>44</v>
      </c>
      <c r="E37" s="6">
        <f>SUM(E36)</f>
        <v>0</v>
      </c>
      <c r="F37" s="6">
        <f>SUM(F36)</f>
        <v>8000</v>
      </c>
      <c r="G37" s="6">
        <f>SUM(G36)</f>
        <v>5678.7</v>
      </c>
      <c r="H37" s="6">
        <f>SUM(H36)</f>
        <v>4603.1</v>
      </c>
      <c r="I37" s="6">
        <f t="shared" si="0"/>
        <v>-1075.5999999999995</v>
      </c>
      <c r="J37" s="6">
        <f>H37/G37*100</f>
        <v>81.05904520400797</v>
      </c>
      <c r="K37" s="6">
        <f>H37/F37*100</f>
        <v>57.53875000000001</v>
      </c>
      <c r="L37" s="6">
        <f t="shared" si="1"/>
        <v>4603.1</v>
      </c>
      <c r="M37" s="6"/>
    </row>
    <row r="38" spans="1:13" s="2" customFormat="1" ht="15.75">
      <c r="A38" s="72"/>
      <c r="B38" s="72"/>
      <c r="C38" s="41"/>
      <c r="D38" s="42" t="s">
        <v>34</v>
      </c>
      <c r="E38" s="6">
        <f>E35+E37</f>
        <v>952.9000000000001</v>
      </c>
      <c r="F38" s="6">
        <f>F35+F37</f>
        <v>9177.4</v>
      </c>
      <c r="G38" s="6">
        <f>G35+G37</f>
        <v>6546.099999999999</v>
      </c>
      <c r="H38" s="6">
        <f>H35+H37</f>
        <v>10829.900000000001</v>
      </c>
      <c r="I38" s="6">
        <f t="shared" si="0"/>
        <v>4283.800000000002</v>
      </c>
      <c r="J38" s="6">
        <f>H38/G38*100</f>
        <v>165.44049128488723</v>
      </c>
      <c r="K38" s="6">
        <f>H38/F38*100</f>
        <v>118.00618911674331</v>
      </c>
      <c r="L38" s="6">
        <f t="shared" si="1"/>
        <v>9877.000000000002</v>
      </c>
      <c r="M38" s="6">
        <f>H38/E38*100</f>
        <v>1136.5200965473819</v>
      </c>
    </row>
    <row r="39" spans="1:13" s="2" customFormat="1" ht="31.5" customHeight="1">
      <c r="A39" s="72" t="s">
        <v>47</v>
      </c>
      <c r="B39" s="72" t="s">
        <v>48</v>
      </c>
      <c r="C39" s="37" t="s">
        <v>18</v>
      </c>
      <c r="D39" s="39" t="s">
        <v>19</v>
      </c>
      <c r="E39" s="3">
        <v>384</v>
      </c>
      <c r="F39" s="3">
        <v>0</v>
      </c>
      <c r="G39" s="3">
        <v>0</v>
      </c>
      <c r="H39" s="3">
        <v>50.1</v>
      </c>
      <c r="I39" s="3">
        <f t="shared" si="0"/>
        <v>50.1</v>
      </c>
      <c r="J39" s="3"/>
      <c r="K39" s="3"/>
      <c r="L39" s="3">
        <f t="shared" si="1"/>
        <v>-333.9</v>
      </c>
      <c r="M39" s="3">
        <f>H39/E39*100</f>
        <v>13.046875</v>
      </c>
    </row>
    <row r="40" spans="1:13" s="2" customFormat="1" ht="15.75" hidden="1">
      <c r="A40" s="72"/>
      <c r="B40" s="72"/>
      <c r="C40" s="37" t="s">
        <v>22</v>
      </c>
      <c r="D40" s="39" t="s">
        <v>23</v>
      </c>
      <c r="E40" s="3"/>
      <c r="F40" s="6"/>
      <c r="G40" s="6"/>
      <c r="H40" s="3"/>
      <c r="I40" s="3">
        <f t="shared" si="0"/>
        <v>0</v>
      </c>
      <c r="J40" s="3"/>
      <c r="K40" s="3"/>
      <c r="L40" s="3">
        <f t="shared" si="1"/>
        <v>0</v>
      </c>
      <c r="M40" s="3"/>
    </row>
    <row r="41" spans="1:13" s="2" customFormat="1" ht="31.5">
      <c r="A41" s="72"/>
      <c r="B41" s="72"/>
      <c r="C41" s="37" t="s">
        <v>49</v>
      </c>
      <c r="D41" s="39" t="s">
        <v>50</v>
      </c>
      <c r="E41" s="3">
        <v>31180.7</v>
      </c>
      <c r="F41" s="3">
        <v>50883.5</v>
      </c>
      <c r="G41" s="3">
        <v>37483.5</v>
      </c>
      <c r="H41" s="3">
        <v>37483.5</v>
      </c>
      <c r="I41" s="3">
        <f t="shared" si="0"/>
        <v>0</v>
      </c>
      <c r="J41" s="3">
        <f>H41/G41*100</f>
        <v>100</v>
      </c>
      <c r="K41" s="3">
        <f>H41/F41*100</f>
        <v>73.66533355606434</v>
      </c>
      <c r="L41" s="3">
        <f aca="true" t="shared" si="3" ref="L41:L104">H41-E41</f>
        <v>6302.799999999999</v>
      </c>
      <c r="M41" s="3">
        <f aca="true" t="shared" si="4" ref="M41:M47">H41/E41*100</f>
        <v>120.2137860920377</v>
      </c>
    </row>
    <row r="42" spans="1:13" s="2" customFormat="1" ht="47.25">
      <c r="A42" s="72"/>
      <c r="B42" s="72"/>
      <c r="C42" s="37" t="s">
        <v>32</v>
      </c>
      <c r="D42" s="39" t="s">
        <v>33</v>
      </c>
      <c r="E42" s="3">
        <v>-385.5</v>
      </c>
      <c r="F42" s="3">
        <v>0</v>
      </c>
      <c r="G42" s="3">
        <v>0</v>
      </c>
      <c r="H42" s="3">
        <v>-74.4</v>
      </c>
      <c r="I42" s="3">
        <f t="shared" si="0"/>
        <v>-74.4</v>
      </c>
      <c r="J42" s="3"/>
      <c r="K42" s="3"/>
      <c r="L42" s="3">
        <f t="shared" si="3"/>
        <v>311.1</v>
      </c>
      <c r="M42" s="3">
        <f t="shared" si="4"/>
        <v>19.299610894941637</v>
      </c>
    </row>
    <row r="43" spans="1:13" s="2" customFormat="1" ht="15.75">
      <c r="A43" s="72"/>
      <c r="B43" s="72"/>
      <c r="C43" s="41"/>
      <c r="D43" s="42" t="s">
        <v>34</v>
      </c>
      <c r="E43" s="6">
        <f>SUM(E39:E42)</f>
        <v>31179.2</v>
      </c>
      <c r="F43" s="6">
        <f>SUM(F39:F42)</f>
        <v>50883.5</v>
      </c>
      <c r="G43" s="6">
        <f>SUM(G39:G42)</f>
        <v>37483.5</v>
      </c>
      <c r="H43" s="6">
        <f>SUM(H39:H42)</f>
        <v>37459.2</v>
      </c>
      <c r="I43" s="6">
        <f t="shared" si="0"/>
        <v>-24.30000000000291</v>
      </c>
      <c r="J43" s="6">
        <f>H43/G43*100</f>
        <v>99.9351714754492</v>
      </c>
      <c r="K43" s="6">
        <f>H43/F43*100</f>
        <v>73.61757740721451</v>
      </c>
      <c r="L43" s="6">
        <f t="shared" si="3"/>
        <v>6279.999999999996</v>
      </c>
      <c r="M43" s="6">
        <f t="shared" si="4"/>
        <v>120.14163288346076</v>
      </c>
    </row>
    <row r="44" spans="1:13" s="2" customFormat="1" ht="15.75" customHeight="1">
      <c r="A44" s="72" t="s">
        <v>51</v>
      </c>
      <c r="B44" s="72" t="s">
        <v>52</v>
      </c>
      <c r="C44" s="37" t="s">
        <v>53</v>
      </c>
      <c r="D44" s="3" t="s">
        <v>54</v>
      </c>
      <c r="E44" s="3">
        <v>73.2</v>
      </c>
      <c r="F44" s="3">
        <v>0</v>
      </c>
      <c r="G44" s="3">
        <v>0</v>
      </c>
      <c r="H44" s="3">
        <v>40.5</v>
      </c>
      <c r="I44" s="3">
        <f t="shared" si="0"/>
        <v>40.5</v>
      </c>
      <c r="J44" s="3"/>
      <c r="K44" s="3"/>
      <c r="L44" s="3">
        <f t="shared" si="3"/>
        <v>-32.7</v>
      </c>
      <c r="M44" s="3">
        <f t="shared" si="4"/>
        <v>55.32786885245902</v>
      </c>
    </row>
    <row r="45" spans="1:13" s="2" customFormat="1" ht="15.75">
      <c r="A45" s="72"/>
      <c r="B45" s="72"/>
      <c r="C45" s="37" t="s">
        <v>55</v>
      </c>
      <c r="D45" s="39" t="s">
        <v>56</v>
      </c>
      <c r="E45" s="3">
        <v>728.7</v>
      </c>
      <c r="F45" s="3">
        <v>1554.1</v>
      </c>
      <c r="G45" s="3">
        <v>1295</v>
      </c>
      <c r="H45" s="3">
        <v>1302.5</v>
      </c>
      <c r="I45" s="3">
        <f t="shared" si="0"/>
        <v>7.5</v>
      </c>
      <c r="J45" s="3">
        <f>H45/G45*100</f>
        <v>100.57915057915059</v>
      </c>
      <c r="K45" s="3">
        <f>H45/F45*100</f>
        <v>83.81056560066921</v>
      </c>
      <c r="L45" s="3">
        <f t="shared" si="3"/>
        <v>573.8</v>
      </c>
      <c r="M45" s="3">
        <f t="shared" si="4"/>
        <v>178.74296692740498</v>
      </c>
    </row>
    <row r="46" spans="1:13" ht="31.5">
      <c r="A46" s="72"/>
      <c r="B46" s="72"/>
      <c r="C46" s="37" t="s">
        <v>18</v>
      </c>
      <c r="D46" s="39" t="s">
        <v>19</v>
      </c>
      <c r="E46" s="3">
        <v>125.6</v>
      </c>
      <c r="F46" s="3">
        <v>0</v>
      </c>
      <c r="G46" s="3">
        <v>0</v>
      </c>
      <c r="H46" s="3">
        <v>25.9</v>
      </c>
      <c r="I46" s="3">
        <f t="shared" si="0"/>
        <v>25.9</v>
      </c>
      <c r="J46" s="3"/>
      <c r="K46" s="3"/>
      <c r="L46" s="3">
        <f t="shared" si="3"/>
        <v>-99.69999999999999</v>
      </c>
      <c r="M46" s="3">
        <f t="shared" si="4"/>
        <v>20.621019108280255</v>
      </c>
    </row>
    <row r="47" spans="1:13" ht="15.75">
      <c r="A47" s="72"/>
      <c r="B47" s="72"/>
      <c r="C47" s="37" t="s">
        <v>22</v>
      </c>
      <c r="D47" s="39" t="s">
        <v>23</v>
      </c>
      <c r="E47" s="3">
        <v>279.6</v>
      </c>
      <c r="F47" s="3">
        <v>826.6</v>
      </c>
      <c r="G47" s="3">
        <v>795.7</v>
      </c>
      <c r="H47" s="3">
        <v>2753.8</v>
      </c>
      <c r="I47" s="3">
        <f t="shared" si="0"/>
        <v>1958.1000000000001</v>
      </c>
      <c r="J47" s="3">
        <f>H47/G47*100</f>
        <v>346.0852079929622</v>
      </c>
      <c r="K47" s="3">
        <f>H47/F47*100</f>
        <v>333.14783450278253</v>
      </c>
      <c r="L47" s="3">
        <f t="shared" si="3"/>
        <v>2474.2000000000003</v>
      </c>
      <c r="M47" s="3">
        <f t="shared" si="4"/>
        <v>984.9070100143061</v>
      </c>
    </row>
    <row r="48" spans="1:13" ht="15.75">
      <c r="A48" s="72"/>
      <c r="B48" s="72"/>
      <c r="C48" s="37" t="s">
        <v>24</v>
      </c>
      <c r="D48" s="39" t="s">
        <v>25</v>
      </c>
      <c r="E48" s="3"/>
      <c r="F48" s="3"/>
      <c r="G48" s="3"/>
      <c r="H48" s="3"/>
      <c r="I48" s="3">
        <f t="shared" si="0"/>
        <v>0</v>
      </c>
      <c r="J48" s="3"/>
      <c r="K48" s="3"/>
      <c r="L48" s="3">
        <f t="shared" si="3"/>
        <v>0</v>
      </c>
      <c r="M48" s="3"/>
    </row>
    <row r="49" spans="1:13" ht="15.75">
      <c r="A49" s="72"/>
      <c r="B49" s="72"/>
      <c r="C49" s="37" t="s">
        <v>26</v>
      </c>
      <c r="D49" s="39" t="s">
        <v>27</v>
      </c>
      <c r="E49" s="3">
        <v>10514.9</v>
      </c>
      <c r="F49" s="3">
        <v>9161.5</v>
      </c>
      <c r="G49" s="3">
        <v>6061</v>
      </c>
      <c r="H49" s="3">
        <v>11783.1</v>
      </c>
      <c r="I49" s="3">
        <f t="shared" si="0"/>
        <v>5722.1</v>
      </c>
      <c r="J49" s="3">
        <f>H49/G49*100</f>
        <v>194.408513446626</v>
      </c>
      <c r="K49" s="3">
        <f>H49/F49*100</f>
        <v>128.6154014080664</v>
      </c>
      <c r="L49" s="3">
        <f t="shared" si="3"/>
        <v>1268.2000000000007</v>
      </c>
      <c r="M49" s="3">
        <f>H49/E49*100</f>
        <v>112.0609801329542</v>
      </c>
    </row>
    <row r="50" spans="1:13" ht="31.5">
      <c r="A50" s="72"/>
      <c r="B50" s="72"/>
      <c r="C50" s="37" t="s">
        <v>28</v>
      </c>
      <c r="D50" s="40" t="s">
        <v>29</v>
      </c>
      <c r="E50" s="3">
        <v>0</v>
      </c>
      <c r="F50" s="3">
        <v>499.3</v>
      </c>
      <c r="G50" s="3">
        <v>499.3</v>
      </c>
      <c r="H50" s="3">
        <v>245.7</v>
      </c>
      <c r="I50" s="3">
        <f t="shared" si="0"/>
        <v>-253.60000000000002</v>
      </c>
      <c r="J50" s="3">
        <f>H50/G50*100</f>
        <v>49.2088924494292</v>
      </c>
      <c r="K50" s="3">
        <f>H50/F50*100</f>
        <v>49.2088924494292</v>
      </c>
      <c r="L50" s="3">
        <f t="shared" si="3"/>
        <v>245.7</v>
      </c>
      <c r="M50" s="3"/>
    </row>
    <row r="51" spans="1:13" ht="31.5">
      <c r="A51" s="72"/>
      <c r="B51" s="72"/>
      <c r="C51" s="37" t="s">
        <v>49</v>
      </c>
      <c r="D51" s="39" t="s">
        <v>50</v>
      </c>
      <c r="E51" s="3">
        <v>10203.2</v>
      </c>
      <c r="F51" s="3">
        <v>12095.1</v>
      </c>
      <c r="G51" s="3">
        <v>12095.1</v>
      </c>
      <c r="H51" s="3">
        <v>12095.1</v>
      </c>
      <c r="I51" s="3">
        <f t="shared" si="0"/>
        <v>0</v>
      </c>
      <c r="J51" s="3">
        <f>H51/G51*100</f>
        <v>100</v>
      </c>
      <c r="K51" s="3">
        <f>H51/F51*100</f>
        <v>100</v>
      </c>
      <c r="L51" s="3">
        <f t="shared" si="3"/>
        <v>1891.8999999999996</v>
      </c>
      <c r="M51" s="3">
        <f>H51/E51*100</f>
        <v>118.54222204798495</v>
      </c>
    </row>
    <row r="52" spans="1:13" ht="31.5">
      <c r="A52" s="72"/>
      <c r="B52" s="72"/>
      <c r="C52" s="37" t="s">
        <v>57</v>
      </c>
      <c r="D52" s="39" t="s">
        <v>58</v>
      </c>
      <c r="E52" s="3">
        <v>0</v>
      </c>
      <c r="F52" s="3">
        <v>0</v>
      </c>
      <c r="G52" s="3">
        <v>0</v>
      </c>
      <c r="H52" s="3">
        <v>349.4</v>
      </c>
      <c r="I52" s="3">
        <f t="shared" si="0"/>
        <v>349.4</v>
      </c>
      <c r="J52" s="3"/>
      <c r="K52" s="3"/>
      <c r="L52" s="3">
        <f t="shared" si="3"/>
        <v>349.4</v>
      </c>
      <c r="M52" s="3"/>
    </row>
    <row r="53" spans="1:13" ht="47.25">
      <c r="A53" s="72"/>
      <c r="B53" s="72"/>
      <c r="C53" s="37" t="s">
        <v>32</v>
      </c>
      <c r="D53" s="39" t="s">
        <v>33</v>
      </c>
      <c r="E53" s="3">
        <v>-125.9</v>
      </c>
      <c r="F53" s="3">
        <v>0</v>
      </c>
      <c r="G53" s="3">
        <v>0</v>
      </c>
      <c r="H53" s="3">
        <v>0</v>
      </c>
      <c r="I53" s="3">
        <f t="shared" si="0"/>
        <v>0</v>
      </c>
      <c r="J53" s="3"/>
      <c r="K53" s="3"/>
      <c r="L53" s="3">
        <f t="shared" si="3"/>
        <v>125.9</v>
      </c>
      <c r="M53" s="3">
        <f>H53/E53*100</f>
        <v>0</v>
      </c>
    </row>
    <row r="54" spans="1:13" s="2" customFormat="1" ht="15.75">
      <c r="A54" s="72"/>
      <c r="B54" s="72"/>
      <c r="C54" s="44"/>
      <c r="D54" s="42" t="s">
        <v>39</v>
      </c>
      <c r="E54" s="6">
        <f>SUM(E44:E53)</f>
        <v>21799.3</v>
      </c>
      <c r="F54" s="6">
        <f>SUM(F44:F53)</f>
        <v>24136.6</v>
      </c>
      <c r="G54" s="6">
        <f>SUM(G44:G53)</f>
        <v>20746.1</v>
      </c>
      <c r="H54" s="6">
        <f>SUM(H44:H53)</f>
        <v>28596.000000000004</v>
      </c>
      <c r="I54" s="6">
        <f t="shared" si="0"/>
        <v>7849.900000000005</v>
      </c>
      <c r="J54" s="6">
        <f>H54/G54*100</f>
        <v>137.8379550855342</v>
      </c>
      <c r="K54" s="6">
        <f>H54/F54*100</f>
        <v>118.4756759444164</v>
      </c>
      <c r="L54" s="6">
        <f t="shared" si="3"/>
        <v>6796.700000000004</v>
      </c>
      <c r="M54" s="6">
        <f aca="true" t="shared" si="5" ref="M54:M60">H54/E54*100</f>
        <v>131.1785240810485</v>
      </c>
    </row>
    <row r="55" spans="1:13" ht="15.75">
      <c r="A55" s="72"/>
      <c r="B55" s="72"/>
      <c r="C55" s="37" t="s">
        <v>55</v>
      </c>
      <c r="D55" s="39" t="s">
        <v>56</v>
      </c>
      <c r="E55" s="3">
        <v>7391.2</v>
      </c>
      <c r="F55" s="3">
        <v>8072.7</v>
      </c>
      <c r="G55" s="3">
        <v>6120</v>
      </c>
      <c r="H55" s="3">
        <v>4784.5</v>
      </c>
      <c r="I55" s="3">
        <f t="shared" si="0"/>
        <v>-1335.5</v>
      </c>
      <c r="J55" s="3">
        <f>H55/G55*100</f>
        <v>78.1781045751634</v>
      </c>
      <c r="K55" s="3">
        <f>H55/F55*100</f>
        <v>59.267655183519764</v>
      </c>
      <c r="L55" s="3">
        <f t="shared" si="3"/>
        <v>-2606.7</v>
      </c>
      <c r="M55" s="3">
        <f t="shared" si="5"/>
        <v>64.73238445719234</v>
      </c>
    </row>
    <row r="56" spans="1:13" ht="15.75">
      <c r="A56" s="72"/>
      <c r="B56" s="72"/>
      <c r="C56" s="37" t="s">
        <v>22</v>
      </c>
      <c r="D56" s="39" t="s">
        <v>23</v>
      </c>
      <c r="E56" s="3">
        <v>20569.9</v>
      </c>
      <c r="F56" s="3">
        <v>31293.9</v>
      </c>
      <c r="G56" s="3">
        <v>23358.3</v>
      </c>
      <c r="H56" s="3">
        <v>19146.8</v>
      </c>
      <c r="I56" s="3">
        <f t="shared" si="0"/>
        <v>-4211.5</v>
      </c>
      <c r="J56" s="3">
        <f>H56/G56*100</f>
        <v>81.97000637888887</v>
      </c>
      <c r="K56" s="3">
        <f>H56/F56*100</f>
        <v>61.18380898513768</v>
      </c>
      <c r="L56" s="3">
        <f t="shared" si="3"/>
        <v>-1423.1000000000022</v>
      </c>
      <c r="M56" s="3">
        <f t="shared" si="5"/>
        <v>93.08163870509821</v>
      </c>
    </row>
    <row r="57" spans="1:13" s="2" customFormat="1" ht="15.75">
      <c r="A57" s="72"/>
      <c r="B57" s="72"/>
      <c r="C57" s="44"/>
      <c r="D57" s="42" t="s">
        <v>44</v>
      </c>
      <c r="E57" s="6">
        <f>SUM(E55:E56)</f>
        <v>27961.100000000002</v>
      </c>
      <c r="F57" s="6">
        <f>SUM(F55:F56)</f>
        <v>39366.6</v>
      </c>
      <c r="G57" s="6">
        <f>SUM(G55:G56)</f>
        <v>29478.3</v>
      </c>
      <c r="H57" s="6">
        <f>SUM(H55:H56)</f>
        <v>23931.3</v>
      </c>
      <c r="I57" s="6">
        <f t="shared" si="0"/>
        <v>-5547</v>
      </c>
      <c r="J57" s="6">
        <f>H57/G57*100</f>
        <v>81.18276834145796</v>
      </c>
      <c r="K57" s="6">
        <f>H57/F57*100</f>
        <v>60.79087348158083</v>
      </c>
      <c r="L57" s="6">
        <f t="shared" si="3"/>
        <v>-4029.800000000003</v>
      </c>
      <c r="M57" s="6">
        <f t="shared" si="5"/>
        <v>85.58783452725393</v>
      </c>
    </row>
    <row r="58" spans="1:13" s="2" customFormat="1" ht="15.75">
      <c r="A58" s="72"/>
      <c r="B58" s="72"/>
      <c r="C58" s="44"/>
      <c r="D58" s="42" t="s">
        <v>34</v>
      </c>
      <c r="E58" s="6">
        <f>E57+E54</f>
        <v>49760.4</v>
      </c>
      <c r="F58" s="6">
        <f>F57+F54</f>
        <v>63503.2</v>
      </c>
      <c r="G58" s="6">
        <f>G57+G54</f>
        <v>50224.399999999994</v>
      </c>
      <c r="H58" s="6">
        <f>H57+H54</f>
        <v>52527.3</v>
      </c>
      <c r="I58" s="6">
        <f t="shared" si="0"/>
        <v>2302.9000000000087</v>
      </c>
      <c r="J58" s="6">
        <f>H58/G58*100</f>
        <v>104.58522152579226</v>
      </c>
      <c r="K58" s="6">
        <f>H58/F58*100</f>
        <v>82.71598911550915</v>
      </c>
      <c r="L58" s="6">
        <f t="shared" si="3"/>
        <v>2766.9000000000015</v>
      </c>
      <c r="M58" s="6">
        <f t="shared" si="5"/>
        <v>105.56044565558156</v>
      </c>
    </row>
    <row r="59" spans="1:13" s="2" customFormat="1" ht="31.5" customHeight="1">
      <c r="A59" s="72" t="s">
        <v>59</v>
      </c>
      <c r="B59" s="72" t="s">
        <v>60</v>
      </c>
      <c r="C59" s="37" t="s">
        <v>18</v>
      </c>
      <c r="D59" s="39" t="s">
        <v>19</v>
      </c>
      <c r="E59" s="3">
        <v>32.7</v>
      </c>
      <c r="F59" s="3">
        <v>0</v>
      </c>
      <c r="G59" s="3">
        <v>0</v>
      </c>
      <c r="H59" s="3">
        <v>1.8</v>
      </c>
      <c r="I59" s="3">
        <f t="shared" si="0"/>
        <v>1.8</v>
      </c>
      <c r="J59" s="3"/>
      <c r="K59" s="3"/>
      <c r="L59" s="3">
        <f t="shared" si="3"/>
        <v>-30.900000000000002</v>
      </c>
      <c r="M59" s="3">
        <f t="shared" si="5"/>
        <v>5.504587155963303</v>
      </c>
    </row>
    <row r="60" spans="1:13" s="2" customFormat="1" ht="15.75" hidden="1">
      <c r="A60" s="72"/>
      <c r="B60" s="72"/>
      <c r="C60" s="37" t="s">
        <v>22</v>
      </c>
      <c r="D60" s="39" t="s">
        <v>23</v>
      </c>
      <c r="E60" s="3"/>
      <c r="F60" s="6"/>
      <c r="G60" s="6"/>
      <c r="H60" s="3"/>
      <c r="I60" s="3">
        <f t="shared" si="0"/>
        <v>0</v>
      </c>
      <c r="J60" s="3"/>
      <c r="K60" s="3"/>
      <c r="L60" s="3">
        <f t="shared" si="3"/>
        <v>0</v>
      </c>
      <c r="M60" s="3" t="e">
        <f t="shared" si="5"/>
        <v>#DIV/0!</v>
      </c>
    </row>
    <row r="61" spans="1:13" s="2" customFormat="1" ht="15.75">
      <c r="A61" s="72"/>
      <c r="B61" s="72"/>
      <c r="C61" s="37" t="s">
        <v>24</v>
      </c>
      <c r="D61" s="39" t="s">
        <v>25</v>
      </c>
      <c r="E61" s="3">
        <v>0</v>
      </c>
      <c r="F61" s="3">
        <v>0</v>
      </c>
      <c r="G61" s="3">
        <v>0</v>
      </c>
      <c r="H61" s="3">
        <v>76.9</v>
      </c>
      <c r="I61" s="3">
        <f t="shared" si="0"/>
        <v>76.9</v>
      </c>
      <c r="J61" s="3"/>
      <c r="K61" s="3"/>
      <c r="L61" s="3">
        <f t="shared" si="3"/>
        <v>76.9</v>
      </c>
      <c r="M61" s="3"/>
    </row>
    <row r="62" spans="1:13" ht="31.5">
      <c r="A62" s="72"/>
      <c r="B62" s="72"/>
      <c r="C62" s="37" t="s">
        <v>28</v>
      </c>
      <c r="D62" s="40" t="s">
        <v>29</v>
      </c>
      <c r="E62" s="3">
        <v>4263.3</v>
      </c>
      <c r="F62" s="3">
        <v>6087.1</v>
      </c>
      <c r="G62" s="3">
        <v>6087.1</v>
      </c>
      <c r="H62" s="3">
        <v>6087.1</v>
      </c>
      <c r="I62" s="3">
        <f t="shared" si="0"/>
        <v>0</v>
      </c>
      <c r="J62" s="3">
        <f>H62/G62*100</f>
        <v>100</v>
      </c>
      <c r="K62" s="3">
        <f>H62/F62*100</f>
        <v>100</v>
      </c>
      <c r="L62" s="3">
        <f t="shared" si="3"/>
        <v>1823.8000000000002</v>
      </c>
      <c r="M62" s="3">
        <f>H62/E62*100</f>
        <v>142.77906785823188</v>
      </c>
    </row>
    <row r="63" spans="1:13" ht="15.75">
      <c r="A63" s="72"/>
      <c r="B63" s="72"/>
      <c r="C63" s="37" t="s">
        <v>30</v>
      </c>
      <c r="D63" s="39" t="s">
        <v>31</v>
      </c>
      <c r="E63" s="4">
        <v>0</v>
      </c>
      <c r="F63" s="3">
        <v>50000</v>
      </c>
      <c r="G63" s="3">
        <v>10000</v>
      </c>
      <c r="H63" s="3">
        <v>10000</v>
      </c>
      <c r="I63" s="3">
        <f t="shared" si="0"/>
        <v>0</v>
      </c>
      <c r="J63" s="3">
        <f>H63/G63*100</f>
        <v>100</v>
      </c>
      <c r="K63" s="3">
        <f>H63/F63*100</f>
        <v>20</v>
      </c>
      <c r="L63" s="3">
        <f t="shared" si="3"/>
        <v>10000</v>
      </c>
      <c r="M63" s="3"/>
    </row>
    <row r="64" spans="1:13" ht="78.75">
      <c r="A64" s="72"/>
      <c r="B64" s="72"/>
      <c r="C64" s="37" t="s">
        <v>61</v>
      </c>
      <c r="D64" s="45" t="s">
        <v>62</v>
      </c>
      <c r="E64" s="3">
        <v>199.5</v>
      </c>
      <c r="F64" s="3">
        <v>0</v>
      </c>
      <c r="G64" s="3">
        <v>0</v>
      </c>
      <c r="H64" s="3">
        <v>1489.4</v>
      </c>
      <c r="I64" s="3">
        <f t="shared" si="0"/>
        <v>1489.4</v>
      </c>
      <c r="J64" s="3"/>
      <c r="K64" s="3"/>
      <c r="L64" s="3">
        <f t="shared" si="3"/>
        <v>1289.9</v>
      </c>
      <c r="M64" s="3">
        <f>H64/E64*100</f>
        <v>746.5664160401003</v>
      </c>
    </row>
    <row r="65" spans="1:13" ht="47.25">
      <c r="A65" s="72"/>
      <c r="B65" s="72"/>
      <c r="C65" s="37" t="s">
        <v>32</v>
      </c>
      <c r="D65" s="39" t="s">
        <v>33</v>
      </c>
      <c r="E65" s="3">
        <v>-12.6</v>
      </c>
      <c r="F65" s="3">
        <v>0</v>
      </c>
      <c r="G65" s="3">
        <v>0</v>
      </c>
      <c r="H65" s="3">
        <v>-13.8</v>
      </c>
      <c r="I65" s="3">
        <f t="shared" si="0"/>
        <v>-13.8</v>
      </c>
      <c r="J65" s="3"/>
      <c r="K65" s="3"/>
      <c r="L65" s="3">
        <f t="shared" si="3"/>
        <v>-1.200000000000001</v>
      </c>
      <c r="M65" s="3">
        <f>H65/E65*100</f>
        <v>109.52380952380953</v>
      </c>
    </row>
    <row r="66" spans="1:13" ht="15.75">
      <c r="A66" s="72"/>
      <c r="B66" s="72"/>
      <c r="C66" s="37"/>
      <c r="D66" s="42" t="s">
        <v>39</v>
      </c>
      <c r="E66" s="6">
        <f>SUBTOTAL(9,E59:E65)</f>
        <v>4482.9</v>
      </c>
      <c r="F66" s="6">
        <f>SUBTOTAL(9,F59:F65)</f>
        <v>56087.1</v>
      </c>
      <c r="G66" s="6">
        <f>SUBTOTAL(9,G59:G65)</f>
        <v>16087.1</v>
      </c>
      <c r="H66" s="6">
        <f>SUBTOTAL(9,H59:H65)</f>
        <v>17641.4</v>
      </c>
      <c r="I66" s="6">
        <f t="shared" si="0"/>
        <v>1554.300000000001</v>
      </c>
      <c r="J66" s="6">
        <f>H66/G66*100</f>
        <v>109.6617786922441</v>
      </c>
      <c r="K66" s="6">
        <f>H66/F66*100</f>
        <v>31.453578452086134</v>
      </c>
      <c r="L66" s="6">
        <f t="shared" si="3"/>
        <v>13158.500000000002</v>
      </c>
      <c r="M66" s="6">
        <f>H66/E66*100</f>
        <v>393.52651185616463</v>
      </c>
    </row>
    <row r="67" spans="1:13" ht="15.75">
      <c r="A67" s="72"/>
      <c r="B67" s="72"/>
      <c r="C67" s="37" t="s">
        <v>22</v>
      </c>
      <c r="D67" s="39" t="s">
        <v>23</v>
      </c>
      <c r="E67" s="3">
        <v>0</v>
      </c>
      <c r="F67" s="3">
        <v>0</v>
      </c>
      <c r="G67" s="3">
        <v>0</v>
      </c>
      <c r="H67" s="3">
        <v>0</v>
      </c>
      <c r="I67" s="3">
        <f t="shared" si="0"/>
        <v>0</v>
      </c>
      <c r="J67" s="3"/>
      <c r="K67" s="3"/>
      <c r="L67" s="3">
        <f t="shared" si="3"/>
        <v>0</v>
      </c>
      <c r="M67" s="6"/>
    </row>
    <row r="68" spans="1:13" ht="15.75">
      <c r="A68" s="72"/>
      <c r="B68" s="72"/>
      <c r="C68" s="37"/>
      <c r="D68" s="42" t="s">
        <v>44</v>
      </c>
      <c r="E68" s="6">
        <f>SUBTOTAL(9,E67)</f>
        <v>0</v>
      </c>
      <c r="F68" s="6">
        <f>SUBTOTAL(9,F67)</f>
        <v>0</v>
      </c>
      <c r="G68" s="6">
        <f>SUBTOTAL(9,G67)</f>
        <v>0</v>
      </c>
      <c r="H68" s="6">
        <f>SUBTOTAL(9,H67)</f>
        <v>0</v>
      </c>
      <c r="I68" s="6">
        <f t="shared" si="0"/>
        <v>0</v>
      </c>
      <c r="J68" s="6"/>
      <c r="K68" s="6"/>
      <c r="L68" s="6">
        <f t="shared" si="3"/>
        <v>0</v>
      </c>
      <c r="M68" s="6"/>
    </row>
    <row r="69" spans="1:13" s="2" customFormat="1" ht="15.75">
      <c r="A69" s="72"/>
      <c r="B69" s="72"/>
      <c r="C69" s="44"/>
      <c r="D69" s="42" t="s">
        <v>34</v>
      </c>
      <c r="E69" s="6">
        <f>SUM(E59:E65)</f>
        <v>4482.9</v>
      </c>
      <c r="F69" s="6">
        <f>F66+F68</f>
        <v>56087.1</v>
      </c>
      <c r="G69" s="6">
        <f>G66+G68</f>
        <v>16087.1</v>
      </c>
      <c r="H69" s="6">
        <f>H66+H68</f>
        <v>17641.4</v>
      </c>
      <c r="I69" s="6">
        <f t="shared" si="0"/>
        <v>1554.300000000001</v>
      </c>
      <c r="J69" s="6">
        <f>H69/G69*100</f>
        <v>109.6617786922441</v>
      </c>
      <c r="K69" s="6">
        <f>H69/F69*100</f>
        <v>31.453578452086134</v>
      </c>
      <c r="L69" s="6">
        <f t="shared" si="3"/>
        <v>13158.500000000002</v>
      </c>
      <c r="M69" s="6">
        <f aca="true" t="shared" si="6" ref="M69:M74">H69/E69*100</f>
        <v>393.52651185616463</v>
      </c>
    </row>
    <row r="70" spans="1:13" ht="110.25" customHeight="1">
      <c r="A70" s="72" t="s">
        <v>63</v>
      </c>
      <c r="B70" s="72" t="s">
        <v>64</v>
      </c>
      <c r="C70" s="37" t="s">
        <v>65</v>
      </c>
      <c r="D70" s="39" t="s">
        <v>66</v>
      </c>
      <c r="E70" s="4">
        <v>119.8</v>
      </c>
      <c r="F70" s="4">
        <v>0</v>
      </c>
      <c r="G70" s="4">
        <v>0</v>
      </c>
      <c r="H70" s="4">
        <v>41.4</v>
      </c>
      <c r="I70" s="4">
        <f t="shared" si="0"/>
        <v>41.4</v>
      </c>
      <c r="J70" s="4"/>
      <c r="K70" s="4"/>
      <c r="L70" s="4">
        <f t="shared" si="3"/>
        <v>-78.4</v>
      </c>
      <c r="M70" s="4">
        <f t="shared" si="6"/>
        <v>34.5575959933222</v>
      </c>
    </row>
    <row r="71" spans="1:13" ht="31.5">
      <c r="A71" s="72"/>
      <c r="B71" s="72"/>
      <c r="C71" s="37" t="s">
        <v>18</v>
      </c>
      <c r="D71" s="39" t="s">
        <v>19</v>
      </c>
      <c r="E71" s="4">
        <v>1729.1</v>
      </c>
      <c r="F71" s="4">
        <v>0</v>
      </c>
      <c r="G71" s="4">
        <v>0</v>
      </c>
      <c r="H71" s="4">
        <v>3339.6</v>
      </c>
      <c r="I71" s="4">
        <f aca="true" t="shared" si="7" ref="I71:I134">H71-G71</f>
        <v>3339.6</v>
      </c>
      <c r="J71" s="4"/>
      <c r="K71" s="4"/>
      <c r="L71" s="4">
        <f t="shared" si="3"/>
        <v>1610.5</v>
      </c>
      <c r="M71" s="4">
        <f t="shared" si="6"/>
        <v>193.14094037360476</v>
      </c>
    </row>
    <row r="72" spans="1:13" ht="94.5">
      <c r="A72" s="72"/>
      <c r="B72" s="72"/>
      <c r="C72" s="38" t="s">
        <v>67</v>
      </c>
      <c r="D72" s="3" t="s">
        <v>68</v>
      </c>
      <c r="E72" s="4">
        <v>209.9</v>
      </c>
      <c r="F72" s="4">
        <v>0</v>
      </c>
      <c r="G72" s="4">
        <v>0</v>
      </c>
      <c r="H72" s="4">
        <v>6.6</v>
      </c>
      <c r="I72" s="4">
        <f t="shared" si="7"/>
        <v>6.6</v>
      </c>
      <c r="J72" s="4"/>
      <c r="K72" s="4"/>
      <c r="L72" s="4">
        <f t="shared" si="3"/>
        <v>-203.3</v>
      </c>
      <c r="M72" s="4">
        <f t="shared" si="6"/>
        <v>3.1443544545021433</v>
      </c>
    </row>
    <row r="73" spans="1:13" ht="15.75">
      <c r="A73" s="72"/>
      <c r="B73" s="72"/>
      <c r="C73" s="37" t="s">
        <v>22</v>
      </c>
      <c r="D73" s="39" t="s">
        <v>23</v>
      </c>
      <c r="E73" s="4">
        <v>99.9</v>
      </c>
      <c r="F73" s="4">
        <v>0</v>
      </c>
      <c r="G73" s="4">
        <v>0</v>
      </c>
      <c r="H73" s="4">
        <v>144.7</v>
      </c>
      <c r="I73" s="4">
        <f t="shared" si="7"/>
        <v>144.7</v>
      </c>
      <c r="J73" s="4"/>
      <c r="K73" s="4"/>
      <c r="L73" s="4">
        <f t="shared" si="3"/>
        <v>44.79999999999998</v>
      </c>
      <c r="M73" s="4">
        <f t="shared" si="6"/>
        <v>144.84484484484483</v>
      </c>
    </row>
    <row r="74" spans="1:13" ht="15.75">
      <c r="A74" s="72"/>
      <c r="B74" s="72"/>
      <c r="C74" s="37" t="s">
        <v>24</v>
      </c>
      <c r="D74" s="39" t="s">
        <v>25</v>
      </c>
      <c r="E74" s="4">
        <v>-0.4</v>
      </c>
      <c r="F74" s="4">
        <v>0</v>
      </c>
      <c r="G74" s="4">
        <v>0</v>
      </c>
      <c r="H74" s="4">
        <v>39.1</v>
      </c>
      <c r="I74" s="4">
        <f t="shared" si="7"/>
        <v>39.1</v>
      </c>
      <c r="J74" s="4"/>
      <c r="K74" s="4"/>
      <c r="L74" s="4">
        <f t="shared" si="3"/>
        <v>39.5</v>
      </c>
      <c r="M74" s="4">
        <f t="shared" si="6"/>
        <v>-9775</v>
      </c>
    </row>
    <row r="75" spans="1:13" ht="15.75" hidden="1">
      <c r="A75" s="72"/>
      <c r="B75" s="72"/>
      <c r="C75" s="37" t="s">
        <v>26</v>
      </c>
      <c r="D75" s="39" t="s">
        <v>27</v>
      </c>
      <c r="E75" s="4"/>
      <c r="F75" s="4"/>
      <c r="G75" s="4"/>
      <c r="H75" s="4"/>
      <c r="I75" s="4">
        <f t="shared" si="7"/>
        <v>0</v>
      </c>
      <c r="J75" s="4"/>
      <c r="K75" s="4"/>
      <c r="L75" s="4">
        <f t="shared" si="3"/>
        <v>0</v>
      </c>
      <c r="M75" s="4"/>
    </row>
    <row r="76" spans="1:13" ht="31.5">
      <c r="A76" s="72"/>
      <c r="B76" s="72"/>
      <c r="C76" s="37" t="s">
        <v>28</v>
      </c>
      <c r="D76" s="40" t="s">
        <v>29</v>
      </c>
      <c r="E76" s="4">
        <v>50910.8</v>
      </c>
      <c r="F76" s="4">
        <v>95111.8</v>
      </c>
      <c r="G76" s="4">
        <v>55658.2</v>
      </c>
      <c r="H76" s="4">
        <v>55658.2</v>
      </c>
      <c r="I76" s="4">
        <f t="shared" si="7"/>
        <v>0</v>
      </c>
      <c r="J76" s="4">
        <f>H76/G76*100</f>
        <v>100</v>
      </c>
      <c r="K76" s="4">
        <f>H76/F76*100</f>
        <v>58.51871166353702</v>
      </c>
      <c r="L76" s="4">
        <f t="shared" si="3"/>
        <v>4747.399999999994</v>
      </c>
      <c r="M76" s="4">
        <f>H76/E76*100</f>
        <v>109.32493694854529</v>
      </c>
    </row>
    <row r="77" spans="1:13" ht="31.5">
      <c r="A77" s="72"/>
      <c r="B77" s="72"/>
      <c r="C77" s="37" t="s">
        <v>49</v>
      </c>
      <c r="D77" s="39" t="s">
        <v>50</v>
      </c>
      <c r="E77" s="4">
        <v>5619491.1</v>
      </c>
      <c r="F77" s="4">
        <v>8426626.2</v>
      </c>
      <c r="G77" s="4">
        <v>5317747</v>
      </c>
      <c r="H77" s="4">
        <v>5317747</v>
      </c>
      <c r="I77" s="4">
        <f t="shared" si="7"/>
        <v>0</v>
      </c>
      <c r="J77" s="4">
        <f>H77/G77*100</f>
        <v>100</v>
      </c>
      <c r="K77" s="4">
        <f>H77/F77*100</f>
        <v>63.10647789265887</v>
      </c>
      <c r="L77" s="4">
        <f t="shared" si="3"/>
        <v>-301744.0999999996</v>
      </c>
      <c r="M77" s="4">
        <f>H77/E77*100</f>
        <v>94.63040167462852</v>
      </c>
    </row>
    <row r="78" spans="1:13" ht="15.75">
      <c r="A78" s="72"/>
      <c r="B78" s="72"/>
      <c r="C78" s="37" t="s">
        <v>30</v>
      </c>
      <c r="D78" s="39" t="s">
        <v>31</v>
      </c>
      <c r="E78" s="4">
        <v>2092.5</v>
      </c>
      <c r="F78" s="4">
        <v>10653.3</v>
      </c>
      <c r="G78" s="4">
        <v>8653.3</v>
      </c>
      <c r="H78" s="4">
        <v>8653.3</v>
      </c>
      <c r="I78" s="4">
        <f t="shared" si="7"/>
        <v>0</v>
      </c>
      <c r="J78" s="4">
        <f>H78/G78*100</f>
        <v>100</v>
      </c>
      <c r="K78" s="4">
        <f>H78/F78*100</f>
        <v>81.22647442576478</v>
      </c>
      <c r="L78" s="4">
        <f t="shared" si="3"/>
        <v>6560.799999999999</v>
      </c>
      <c r="M78" s="4">
        <f>H78/E78*100</f>
        <v>413.53882915173233</v>
      </c>
    </row>
    <row r="79" spans="1:13" ht="78.75">
      <c r="A79" s="72"/>
      <c r="B79" s="72"/>
      <c r="C79" s="37" t="s">
        <v>61</v>
      </c>
      <c r="D79" s="45" t="s">
        <v>62</v>
      </c>
      <c r="E79" s="4">
        <v>12421</v>
      </c>
      <c r="F79" s="4">
        <v>0</v>
      </c>
      <c r="G79" s="4">
        <v>0</v>
      </c>
      <c r="H79" s="4">
        <v>2074.3</v>
      </c>
      <c r="I79" s="4">
        <f t="shared" si="7"/>
        <v>2074.3</v>
      </c>
      <c r="J79" s="4"/>
      <c r="K79" s="4"/>
      <c r="L79" s="4">
        <f t="shared" si="3"/>
        <v>-10346.7</v>
      </c>
      <c r="M79" s="4">
        <f aca="true" t="shared" si="8" ref="M79:M85">H79/E79*100</f>
        <v>16.699943643829002</v>
      </c>
    </row>
    <row r="80" spans="1:13" ht="47.25">
      <c r="A80" s="72"/>
      <c r="B80" s="72"/>
      <c r="C80" s="37" t="s">
        <v>32</v>
      </c>
      <c r="D80" s="39" t="s">
        <v>33</v>
      </c>
      <c r="E80" s="4">
        <v>-19692.9</v>
      </c>
      <c r="F80" s="4">
        <v>0</v>
      </c>
      <c r="G80" s="4">
        <v>0</v>
      </c>
      <c r="H80" s="4">
        <v>-50868.6</v>
      </c>
      <c r="I80" s="4">
        <f t="shared" si="7"/>
        <v>-50868.6</v>
      </c>
      <c r="J80" s="4"/>
      <c r="K80" s="4"/>
      <c r="L80" s="4">
        <f t="shared" si="3"/>
        <v>-31175.699999999997</v>
      </c>
      <c r="M80" s="4">
        <f t="shared" si="8"/>
        <v>258.30933991438536</v>
      </c>
    </row>
    <row r="81" spans="1:13" s="2" customFormat="1" ht="15.75">
      <c r="A81" s="72"/>
      <c r="B81" s="72"/>
      <c r="C81" s="44"/>
      <c r="D81" s="42" t="s">
        <v>34</v>
      </c>
      <c r="E81" s="6">
        <f>SUM(E70:E80)</f>
        <v>5667380.799999999</v>
      </c>
      <c r="F81" s="6">
        <f>SUM(F70:F80)</f>
        <v>8532391.3</v>
      </c>
      <c r="G81" s="6">
        <f>SUM(G70:G80)</f>
        <v>5382058.5</v>
      </c>
      <c r="H81" s="6">
        <f>SUM(H70:H80)</f>
        <v>5336835.6</v>
      </c>
      <c r="I81" s="6">
        <f t="shared" si="7"/>
        <v>-45222.90000000037</v>
      </c>
      <c r="J81" s="6">
        <f>H81/G81*100</f>
        <v>99.15974714879074</v>
      </c>
      <c r="K81" s="6">
        <f>H81/F81*100</f>
        <v>62.54794713880503</v>
      </c>
      <c r="L81" s="6">
        <f t="shared" si="3"/>
        <v>-330545.19999999925</v>
      </c>
      <c r="M81" s="6">
        <f t="shared" si="8"/>
        <v>94.16758443335942</v>
      </c>
    </row>
    <row r="82" spans="1:13" s="2" customFormat="1" ht="31.5" customHeight="1">
      <c r="A82" s="86" t="s">
        <v>69</v>
      </c>
      <c r="B82" s="72" t="s">
        <v>70</v>
      </c>
      <c r="C82" s="37" t="s">
        <v>18</v>
      </c>
      <c r="D82" s="39" t="s">
        <v>19</v>
      </c>
      <c r="E82" s="3">
        <v>483.9</v>
      </c>
      <c r="F82" s="3">
        <v>0</v>
      </c>
      <c r="G82" s="3">
        <v>0</v>
      </c>
      <c r="H82" s="3">
        <v>3.5</v>
      </c>
      <c r="I82" s="3">
        <f t="shared" si="7"/>
        <v>3.5</v>
      </c>
      <c r="J82" s="3"/>
      <c r="K82" s="3"/>
      <c r="L82" s="3">
        <f t="shared" si="3"/>
        <v>-480.4</v>
      </c>
      <c r="M82" s="3">
        <f t="shared" si="8"/>
        <v>0.7232899359371772</v>
      </c>
    </row>
    <row r="83" spans="1:13" ht="15.75">
      <c r="A83" s="86"/>
      <c r="B83" s="72"/>
      <c r="C83" s="37" t="s">
        <v>22</v>
      </c>
      <c r="D83" s="39" t="s">
        <v>23</v>
      </c>
      <c r="E83" s="3">
        <v>1830.1</v>
      </c>
      <c r="F83" s="3">
        <v>1654.8</v>
      </c>
      <c r="G83" s="3">
        <v>1421.1</v>
      </c>
      <c r="H83" s="3">
        <v>3943.8</v>
      </c>
      <c r="I83" s="3">
        <f t="shared" si="7"/>
        <v>2522.7000000000003</v>
      </c>
      <c r="J83" s="3">
        <f>H83/G83*100</f>
        <v>277.5174160861305</v>
      </c>
      <c r="K83" s="3">
        <f>H83/F83*100</f>
        <v>238.3248730964467</v>
      </c>
      <c r="L83" s="3">
        <f t="shared" si="3"/>
        <v>2113.7000000000003</v>
      </c>
      <c r="M83" s="3">
        <f t="shared" si="8"/>
        <v>215.49642096060327</v>
      </c>
    </row>
    <row r="84" spans="1:13" ht="15.75">
      <c r="A84" s="86"/>
      <c r="B84" s="72"/>
      <c r="C84" s="37" t="s">
        <v>24</v>
      </c>
      <c r="D84" s="39" t="s">
        <v>25</v>
      </c>
      <c r="E84" s="3">
        <v>-2</v>
      </c>
      <c r="F84" s="3">
        <v>0</v>
      </c>
      <c r="G84" s="3">
        <v>0</v>
      </c>
      <c r="H84" s="3">
        <v>0</v>
      </c>
      <c r="I84" s="3">
        <f t="shared" si="7"/>
        <v>0</v>
      </c>
      <c r="J84" s="3"/>
      <c r="K84" s="3"/>
      <c r="L84" s="3">
        <f t="shared" si="3"/>
        <v>2</v>
      </c>
      <c r="M84" s="3">
        <f t="shared" si="8"/>
        <v>0</v>
      </c>
    </row>
    <row r="85" spans="1:13" ht="31.5">
      <c r="A85" s="86"/>
      <c r="B85" s="72"/>
      <c r="C85" s="37" t="s">
        <v>49</v>
      </c>
      <c r="D85" s="39" t="s">
        <v>50</v>
      </c>
      <c r="E85" s="3">
        <v>1339.4</v>
      </c>
      <c r="F85" s="3">
        <v>1588.1</v>
      </c>
      <c r="G85" s="3">
        <v>1191.5</v>
      </c>
      <c r="H85" s="3">
        <v>1191.1</v>
      </c>
      <c r="I85" s="3">
        <f t="shared" si="7"/>
        <v>-0.40000000000009095</v>
      </c>
      <c r="J85" s="3">
        <f>H85/G85*100</f>
        <v>99.96642887117079</v>
      </c>
      <c r="K85" s="3">
        <f>H85/F85*100</f>
        <v>75.00157420817328</v>
      </c>
      <c r="L85" s="3">
        <f t="shared" si="3"/>
        <v>-148.30000000000018</v>
      </c>
      <c r="M85" s="3">
        <f t="shared" si="8"/>
        <v>88.92787815439748</v>
      </c>
    </row>
    <row r="86" spans="1:13" ht="47.25" hidden="1">
      <c r="A86" s="86"/>
      <c r="B86" s="72"/>
      <c r="C86" s="37" t="s">
        <v>32</v>
      </c>
      <c r="D86" s="39" t="s">
        <v>33</v>
      </c>
      <c r="E86" s="3"/>
      <c r="F86" s="3"/>
      <c r="G86" s="3"/>
      <c r="H86" s="3"/>
      <c r="I86" s="3">
        <f t="shared" si="7"/>
        <v>0</v>
      </c>
      <c r="J86" s="3"/>
      <c r="K86" s="3"/>
      <c r="L86" s="3">
        <f t="shared" si="3"/>
        <v>0</v>
      </c>
      <c r="M86" s="3"/>
    </row>
    <row r="87" spans="1:13" s="2" customFormat="1" ht="15.75">
      <c r="A87" s="86"/>
      <c r="B87" s="72"/>
      <c r="C87" s="41"/>
      <c r="D87" s="42" t="s">
        <v>34</v>
      </c>
      <c r="E87" s="7">
        <f>SUM(E82:E86)</f>
        <v>3651.4</v>
      </c>
      <c r="F87" s="7">
        <f>SUM(F82:F86)</f>
        <v>3242.8999999999996</v>
      </c>
      <c r="G87" s="7">
        <f>SUM(G82:G86)</f>
        <v>2612.6</v>
      </c>
      <c r="H87" s="7">
        <f>SUM(H82:H86)</f>
        <v>5138.4</v>
      </c>
      <c r="I87" s="7">
        <f t="shared" si="7"/>
        <v>2525.7999999999997</v>
      </c>
      <c r="J87" s="7">
        <f>H87/G87*100</f>
        <v>196.6776391334303</v>
      </c>
      <c r="K87" s="7">
        <f>H87/F87*100</f>
        <v>158.450769373092</v>
      </c>
      <c r="L87" s="7">
        <f t="shared" si="3"/>
        <v>1486.9999999999995</v>
      </c>
      <c r="M87" s="7">
        <f>H87/E87*100</f>
        <v>140.72410582242426</v>
      </c>
    </row>
    <row r="88" spans="1:13" ht="31.5" customHeight="1">
      <c r="A88" s="72" t="s">
        <v>71</v>
      </c>
      <c r="B88" s="72" t="s">
        <v>72</v>
      </c>
      <c r="C88" s="37" t="s">
        <v>18</v>
      </c>
      <c r="D88" s="39" t="s">
        <v>19</v>
      </c>
      <c r="E88" s="3">
        <v>295.2</v>
      </c>
      <c r="F88" s="3">
        <v>0</v>
      </c>
      <c r="G88" s="3">
        <v>0</v>
      </c>
      <c r="H88" s="3">
        <v>127.8</v>
      </c>
      <c r="I88" s="3">
        <f t="shared" si="7"/>
        <v>127.8</v>
      </c>
      <c r="J88" s="3"/>
      <c r="K88" s="3"/>
      <c r="L88" s="3">
        <f t="shared" si="3"/>
        <v>-167.39999999999998</v>
      </c>
      <c r="M88" s="3">
        <f>H88/E88*100</f>
        <v>43.292682926829265</v>
      </c>
    </row>
    <row r="89" spans="1:13" ht="15.75">
      <c r="A89" s="72"/>
      <c r="B89" s="72"/>
      <c r="C89" s="37" t="s">
        <v>22</v>
      </c>
      <c r="D89" s="39" t="s">
        <v>23</v>
      </c>
      <c r="E89" s="3">
        <v>12985.7</v>
      </c>
      <c r="F89" s="3">
        <v>5267</v>
      </c>
      <c r="G89" s="3">
        <v>3210</v>
      </c>
      <c r="H89" s="3">
        <v>3400.7</v>
      </c>
      <c r="I89" s="3">
        <f t="shared" si="7"/>
        <v>190.69999999999982</v>
      </c>
      <c r="J89" s="3">
        <f>H89/G89*100</f>
        <v>105.94080996884733</v>
      </c>
      <c r="K89" s="3">
        <f>H89/F89*100</f>
        <v>64.56616669831024</v>
      </c>
      <c r="L89" s="3">
        <f t="shared" si="3"/>
        <v>-9585</v>
      </c>
      <c r="M89" s="3">
        <f>H89/E89*100</f>
        <v>26.18803761060243</v>
      </c>
    </row>
    <row r="90" spans="1:13" ht="15.75" hidden="1">
      <c r="A90" s="72"/>
      <c r="B90" s="72"/>
      <c r="C90" s="37" t="s">
        <v>24</v>
      </c>
      <c r="D90" s="39" t="s">
        <v>25</v>
      </c>
      <c r="E90" s="3">
        <v>0</v>
      </c>
      <c r="F90" s="3">
        <v>0</v>
      </c>
      <c r="G90" s="3">
        <v>0</v>
      </c>
      <c r="H90" s="3">
        <v>0</v>
      </c>
      <c r="I90" s="3">
        <f t="shared" si="7"/>
        <v>0</v>
      </c>
      <c r="J90" s="3"/>
      <c r="K90" s="3"/>
      <c r="L90" s="3">
        <f t="shared" si="3"/>
        <v>0</v>
      </c>
      <c r="M90" s="3"/>
    </row>
    <row r="91" spans="1:13" ht="15.75">
      <c r="A91" s="72"/>
      <c r="B91" s="72"/>
      <c r="C91" s="37" t="s">
        <v>26</v>
      </c>
      <c r="D91" s="39" t="s">
        <v>27</v>
      </c>
      <c r="E91" s="3">
        <v>0</v>
      </c>
      <c r="F91" s="3">
        <v>0</v>
      </c>
      <c r="G91" s="3">
        <v>0</v>
      </c>
      <c r="H91" s="3">
        <v>5.3</v>
      </c>
      <c r="I91" s="3">
        <f t="shared" si="7"/>
        <v>5.3</v>
      </c>
      <c r="J91" s="3"/>
      <c r="K91" s="3"/>
      <c r="L91" s="3">
        <f t="shared" si="3"/>
        <v>5.3</v>
      </c>
      <c r="M91" s="3"/>
    </row>
    <row r="92" spans="1:13" ht="31.5">
      <c r="A92" s="72"/>
      <c r="B92" s="72"/>
      <c r="C92" s="37" t="s">
        <v>49</v>
      </c>
      <c r="D92" s="39" t="s">
        <v>50</v>
      </c>
      <c r="E92" s="3">
        <v>3470.1</v>
      </c>
      <c r="F92" s="3">
        <v>4670.7</v>
      </c>
      <c r="G92" s="3">
        <v>3503.3</v>
      </c>
      <c r="H92" s="3">
        <v>3503</v>
      </c>
      <c r="I92" s="3">
        <f t="shared" si="7"/>
        <v>-0.3000000000001819</v>
      </c>
      <c r="J92" s="3">
        <f>H92/G92*100</f>
        <v>99.99143664544857</v>
      </c>
      <c r="K92" s="3">
        <f>H92/F92*100</f>
        <v>74.99946474832467</v>
      </c>
      <c r="L92" s="3">
        <f t="shared" si="3"/>
        <v>32.90000000000009</v>
      </c>
      <c r="M92" s="3">
        <f>H92/E92*100</f>
        <v>100.9480994784012</v>
      </c>
    </row>
    <row r="93" spans="1:13" ht="47.25">
      <c r="A93" s="72"/>
      <c r="B93" s="72"/>
      <c r="C93" s="37" t="s">
        <v>32</v>
      </c>
      <c r="D93" s="39" t="s">
        <v>33</v>
      </c>
      <c r="E93" s="3">
        <v>-7.9</v>
      </c>
      <c r="F93" s="3">
        <v>0</v>
      </c>
      <c r="G93" s="3">
        <v>0</v>
      </c>
      <c r="H93" s="3">
        <v>0</v>
      </c>
      <c r="I93" s="3">
        <f t="shared" si="7"/>
        <v>0</v>
      </c>
      <c r="J93" s="3"/>
      <c r="K93" s="3"/>
      <c r="L93" s="3">
        <f t="shared" si="3"/>
        <v>7.9</v>
      </c>
      <c r="M93" s="3">
        <f>H93/E93*100</f>
        <v>0</v>
      </c>
    </row>
    <row r="94" spans="1:13" s="2" customFormat="1" ht="15.75">
      <c r="A94" s="72"/>
      <c r="B94" s="72"/>
      <c r="C94" s="41"/>
      <c r="D94" s="42" t="s">
        <v>34</v>
      </c>
      <c r="E94" s="7">
        <f>SUM(E88:E93)</f>
        <v>16743.1</v>
      </c>
      <c r="F94" s="7">
        <f>SUM(F88:F93)</f>
        <v>9937.7</v>
      </c>
      <c r="G94" s="7">
        <f>SUM(G88:G93)</f>
        <v>6713.3</v>
      </c>
      <c r="H94" s="7">
        <f>SUM(H88:H93)</f>
        <v>7036.8</v>
      </c>
      <c r="I94" s="7">
        <f t="shared" si="7"/>
        <v>323.5</v>
      </c>
      <c r="J94" s="7">
        <f>H94/G94*100</f>
        <v>104.81879254613975</v>
      </c>
      <c r="K94" s="7">
        <f>H94/F94*100</f>
        <v>70.8091409481067</v>
      </c>
      <c r="L94" s="7">
        <f t="shared" si="3"/>
        <v>-9706.3</v>
      </c>
      <c r="M94" s="7">
        <f>H94/E94*100</f>
        <v>42.02805931995867</v>
      </c>
    </row>
    <row r="95" spans="1:13" ht="31.5" customHeight="1">
      <c r="A95" s="72" t="s">
        <v>73</v>
      </c>
      <c r="B95" s="72" t="s">
        <v>74</v>
      </c>
      <c r="C95" s="37" t="s">
        <v>18</v>
      </c>
      <c r="D95" s="39" t="s">
        <v>19</v>
      </c>
      <c r="E95" s="3">
        <v>123.3</v>
      </c>
      <c r="F95" s="3">
        <v>0</v>
      </c>
      <c r="G95" s="3">
        <v>0</v>
      </c>
      <c r="H95" s="3">
        <v>66.7</v>
      </c>
      <c r="I95" s="3">
        <f t="shared" si="7"/>
        <v>66.7</v>
      </c>
      <c r="J95" s="3"/>
      <c r="K95" s="3"/>
      <c r="L95" s="3">
        <f t="shared" si="3"/>
        <v>-56.599999999999994</v>
      </c>
      <c r="M95" s="3">
        <f>H95/E95*100</f>
        <v>54.09570154095702</v>
      </c>
    </row>
    <row r="96" spans="1:13" ht="15.75">
      <c r="A96" s="72"/>
      <c r="B96" s="72"/>
      <c r="C96" s="37" t="s">
        <v>22</v>
      </c>
      <c r="D96" s="39" t="s">
        <v>23</v>
      </c>
      <c r="E96" s="3">
        <v>5152.4</v>
      </c>
      <c r="F96" s="3">
        <v>4797.9</v>
      </c>
      <c r="G96" s="3">
        <v>3876.1</v>
      </c>
      <c r="H96" s="3">
        <v>6180</v>
      </c>
      <c r="I96" s="3">
        <f t="shared" si="7"/>
        <v>2303.9</v>
      </c>
      <c r="J96" s="3">
        <f>H96/G96*100</f>
        <v>159.43861097494906</v>
      </c>
      <c r="K96" s="3">
        <f>H96/F96*100</f>
        <v>128.80635277934098</v>
      </c>
      <c r="L96" s="3">
        <f t="shared" si="3"/>
        <v>1027.6000000000004</v>
      </c>
      <c r="M96" s="3">
        <f>H96/E96*100</f>
        <v>119.94410371865538</v>
      </c>
    </row>
    <row r="97" spans="1:13" ht="15.75">
      <c r="A97" s="72"/>
      <c r="B97" s="72"/>
      <c r="C97" s="37" t="s">
        <v>24</v>
      </c>
      <c r="D97" s="39" t="s">
        <v>25</v>
      </c>
      <c r="E97" s="3">
        <v>0</v>
      </c>
      <c r="F97" s="3">
        <v>0</v>
      </c>
      <c r="G97" s="3">
        <v>0</v>
      </c>
      <c r="H97" s="3">
        <v>14.8</v>
      </c>
      <c r="I97" s="3">
        <f t="shared" si="7"/>
        <v>14.8</v>
      </c>
      <c r="J97" s="3"/>
      <c r="K97" s="3"/>
      <c r="L97" s="3">
        <f t="shared" si="3"/>
        <v>14.8</v>
      </c>
      <c r="M97" s="3"/>
    </row>
    <row r="98" spans="1:13" ht="15.75">
      <c r="A98" s="72"/>
      <c r="B98" s="72"/>
      <c r="C98" s="37" t="s">
        <v>26</v>
      </c>
      <c r="D98" s="39" t="s">
        <v>27</v>
      </c>
      <c r="E98" s="3">
        <v>0</v>
      </c>
      <c r="F98" s="3">
        <v>0</v>
      </c>
      <c r="G98" s="3">
        <v>0</v>
      </c>
      <c r="H98" s="3">
        <v>0.3</v>
      </c>
      <c r="I98" s="3">
        <f t="shared" si="7"/>
        <v>0.3</v>
      </c>
      <c r="J98" s="3"/>
      <c r="K98" s="3"/>
      <c r="L98" s="3">
        <f t="shared" si="3"/>
        <v>0.3</v>
      </c>
      <c r="M98" s="3"/>
    </row>
    <row r="99" spans="1:13" ht="31.5">
      <c r="A99" s="72"/>
      <c r="B99" s="72"/>
      <c r="C99" s="37" t="s">
        <v>49</v>
      </c>
      <c r="D99" s="39" t="s">
        <v>50</v>
      </c>
      <c r="E99" s="3">
        <v>3768.3</v>
      </c>
      <c r="F99" s="3">
        <v>5071.6</v>
      </c>
      <c r="G99" s="3">
        <v>3803.4</v>
      </c>
      <c r="H99" s="3">
        <v>3803.7</v>
      </c>
      <c r="I99" s="3">
        <f t="shared" si="7"/>
        <v>0.29999999999972715</v>
      </c>
      <c r="J99" s="3">
        <f>H99/G99*100</f>
        <v>100.0078876794447</v>
      </c>
      <c r="K99" s="3">
        <f>H99/F99*100</f>
        <v>74.99999999999999</v>
      </c>
      <c r="L99" s="3">
        <f t="shared" si="3"/>
        <v>35.399999999999636</v>
      </c>
      <c r="M99" s="3">
        <f>H99/E99*100</f>
        <v>100.93941565162008</v>
      </c>
    </row>
    <row r="100" spans="1:13" ht="47.25" hidden="1">
      <c r="A100" s="72"/>
      <c r="B100" s="72"/>
      <c r="C100" s="37" t="s">
        <v>32</v>
      </c>
      <c r="D100" s="39" t="s">
        <v>33</v>
      </c>
      <c r="E100" s="3"/>
      <c r="F100" s="3"/>
      <c r="G100" s="3"/>
      <c r="H100" s="3"/>
      <c r="I100" s="3">
        <f t="shared" si="7"/>
        <v>0</v>
      </c>
      <c r="J100" s="3"/>
      <c r="K100" s="3"/>
      <c r="L100" s="3">
        <f t="shared" si="3"/>
        <v>0</v>
      </c>
      <c r="M100" s="3"/>
    </row>
    <row r="101" spans="1:13" s="2" customFormat="1" ht="15.75">
      <c r="A101" s="72"/>
      <c r="B101" s="72"/>
      <c r="C101" s="41"/>
      <c r="D101" s="42" t="s">
        <v>34</v>
      </c>
      <c r="E101" s="7">
        <f>SUM(E95:E100)</f>
        <v>9044</v>
      </c>
      <c r="F101" s="7">
        <f>SUM(F95:F100)</f>
        <v>9869.5</v>
      </c>
      <c r="G101" s="7">
        <f>SUM(G95:G100)</f>
        <v>7679.5</v>
      </c>
      <c r="H101" s="7">
        <f>SUM(H95:H100)</f>
        <v>10065.5</v>
      </c>
      <c r="I101" s="7">
        <f t="shared" si="7"/>
        <v>2386</v>
      </c>
      <c r="J101" s="7">
        <f>H101/G101*100</f>
        <v>131.0697311022853</v>
      </c>
      <c r="K101" s="7">
        <f>H101/F101*100</f>
        <v>101.98591620649475</v>
      </c>
      <c r="L101" s="7">
        <f t="shared" si="3"/>
        <v>1021.5</v>
      </c>
      <c r="M101" s="7">
        <f aca="true" t="shared" si="9" ref="M101:M106">H101/E101*100</f>
        <v>111.29478107032287</v>
      </c>
    </row>
    <row r="102" spans="1:13" ht="31.5" customHeight="1">
      <c r="A102" s="72" t="s">
        <v>75</v>
      </c>
      <c r="B102" s="72" t="s">
        <v>76</v>
      </c>
      <c r="C102" s="37" t="s">
        <v>18</v>
      </c>
      <c r="D102" s="39" t="s">
        <v>19</v>
      </c>
      <c r="E102" s="3">
        <v>26.4</v>
      </c>
      <c r="F102" s="3">
        <v>0</v>
      </c>
      <c r="G102" s="3">
        <v>0</v>
      </c>
      <c r="H102" s="3">
        <v>93.1</v>
      </c>
      <c r="I102" s="3">
        <f t="shared" si="7"/>
        <v>93.1</v>
      </c>
      <c r="J102" s="3"/>
      <c r="K102" s="3"/>
      <c r="L102" s="3">
        <f t="shared" si="3"/>
        <v>66.69999999999999</v>
      </c>
      <c r="M102" s="3">
        <f t="shared" si="9"/>
        <v>352.6515151515151</v>
      </c>
    </row>
    <row r="103" spans="1:13" ht="94.5" hidden="1">
      <c r="A103" s="72"/>
      <c r="B103" s="72"/>
      <c r="C103" s="38" t="s">
        <v>67</v>
      </c>
      <c r="D103" s="3" t="s">
        <v>68</v>
      </c>
      <c r="E103" s="3"/>
      <c r="F103" s="3"/>
      <c r="G103" s="3"/>
      <c r="H103" s="3"/>
      <c r="I103" s="3">
        <f t="shared" si="7"/>
        <v>0</v>
      </c>
      <c r="J103" s="3"/>
      <c r="K103" s="3"/>
      <c r="L103" s="3">
        <f t="shared" si="3"/>
        <v>0</v>
      </c>
      <c r="M103" s="3" t="e">
        <f t="shared" si="9"/>
        <v>#DIV/0!</v>
      </c>
    </row>
    <row r="104" spans="1:13" ht="15.75">
      <c r="A104" s="72"/>
      <c r="B104" s="72"/>
      <c r="C104" s="37" t="s">
        <v>22</v>
      </c>
      <c r="D104" s="39" t="s">
        <v>23</v>
      </c>
      <c r="E104" s="3">
        <v>838.1</v>
      </c>
      <c r="F104" s="3">
        <v>878</v>
      </c>
      <c r="G104" s="3">
        <v>602</v>
      </c>
      <c r="H104" s="3">
        <v>1979.3</v>
      </c>
      <c r="I104" s="3">
        <f t="shared" si="7"/>
        <v>1377.3</v>
      </c>
      <c r="J104" s="3">
        <f>H104/G104*100</f>
        <v>328.7873754152824</v>
      </c>
      <c r="K104" s="3">
        <f>H104/F104*100</f>
        <v>225.43280182232346</v>
      </c>
      <c r="L104" s="3">
        <f t="shared" si="3"/>
        <v>1141.1999999999998</v>
      </c>
      <c r="M104" s="3">
        <f t="shared" si="9"/>
        <v>236.16513542536688</v>
      </c>
    </row>
    <row r="105" spans="1:13" ht="15.75" hidden="1">
      <c r="A105" s="72"/>
      <c r="B105" s="72"/>
      <c r="C105" s="37" t="s">
        <v>24</v>
      </c>
      <c r="D105" s="39" t="s">
        <v>25</v>
      </c>
      <c r="E105" s="3">
        <v>0</v>
      </c>
      <c r="F105" s="3">
        <v>0</v>
      </c>
      <c r="G105" s="3">
        <v>0</v>
      </c>
      <c r="H105" s="3">
        <v>0</v>
      </c>
      <c r="I105" s="3">
        <f t="shared" si="7"/>
        <v>0</v>
      </c>
      <c r="J105" s="3"/>
      <c r="K105" s="3"/>
      <c r="L105" s="3">
        <f aca="true" t="shared" si="10" ref="L105:L168">H105-E105</f>
        <v>0</v>
      </c>
      <c r="M105" s="3"/>
    </row>
    <row r="106" spans="1:13" ht="31.5">
      <c r="A106" s="72"/>
      <c r="B106" s="72"/>
      <c r="C106" s="37" t="s">
        <v>49</v>
      </c>
      <c r="D106" s="39" t="s">
        <v>50</v>
      </c>
      <c r="E106" s="3">
        <v>3542.8</v>
      </c>
      <c r="F106" s="3">
        <v>4257.3</v>
      </c>
      <c r="G106" s="3">
        <v>3192.7</v>
      </c>
      <c r="H106" s="3">
        <v>3193</v>
      </c>
      <c r="I106" s="3">
        <f>H106-G106</f>
        <v>0.3000000000001819</v>
      </c>
      <c r="J106" s="3">
        <f>H106/G106*100</f>
        <v>100.00939643561877</v>
      </c>
      <c r="K106" s="3">
        <f>H106/F106*100</f>
        <v>75.000587226646</v>
      </c>
      <c r="L106" s="3">
        <f>H106-E106</f>
        <v>-349.8000000000002</v>
      </c>
      <c r="M106" s="3">
        <f t="shared" si="9"/>
        <v>90.12645365247826</v>
      </c>
    </row>
    <row r="107" spans="1:13" ht="47.25" hidden="1">
      <c r="A107" s="72"/>
      <c r="B107" s="72"/>
      <c r="C107" s="37" t="s">
        <v>32</v>
      </c>
      <c r="D107" s="39" t="s">
        <v>33</v>
      </c>
      <c r="E107" s="3"/>
      <c r="F107" s="3"/>
      <c r="G107" s="3"/>
      <c r="H107" s="3"/>
      <c r="I107" s="3">
        <f t="shared" si="7"/>
        <v>0</v>
      </c>
      <c r="J107" s="3"/>
      <c r="K107" s="3"/>
      <c r="L107" s="3">
        <f t="shared" si="10"/>
        <v>0</v>
      </c>
      <c r="M107" s="3"/>
    </row>
    <row r="108" spans="1:13" s="2" customFormat="1" ht="15.75">
      <c r="A108" s="72"/>
      <c r="B108" s="72"/>
      <c r="C108" s="41"/>
      <c r="D108" s="42" t="s">
        <v>34</v>
      </c>
      <c r="E108" s="7">
        <f>SUM(E102:E107)</f>
        <v>4407.3</v>
      </c>
      <c r="F108" s="7">
        <f>SUM(F102:F107)</f>
        <v>5135.3</v>
      </c>
      <c r="G108" s="7">
        <f>SUM(G102:G107)</f>
        <v>3794.7</v>
      </c>
      <c r="H108" s="7">
        <f>SUM(H102:H107)</f>
        <v>5265.4</v>
      </c>
      <c r="I108" s="7">
        <f t="shared" si="7"/>
        <v>1470.6999999999998</v>
      </c>
      <c r="J108" s="7">
        <f>H108/G108*100</f>
        <v>138.75668695812578</v>
      </c>
      <c r="K108" s="7">
        <f>H108/F108*100</f>
        <v>102.53344497887171</v>
      </c>
      <c r="L108" s="7">
        <f t="shared" si="10"/>
        <v>858.0999999999995</v>
      </c>
      <c r="M108" s="7">
        <f>H108/E108*100</f>
        <v>119.46997027658657</v>
      </c>
    </row>
    <row r="109" spans="1:13" ht="31.5" customHeight="1">
      <c r="A109" s="72" t="s">
        <v>77</v>
      </c>
      <c r="B109" s="72" t="s">
        <v>78</v>
      </c>
      <c r="C109" s="37" t="s">
        <v>18</v>
      </c>
      <c r="D109" s="39" t="s">
        <v>19</v>
      </c>
      <c r="E109" s="3">
        <v>91.1</v>
      </c>
      <c r="F109" s="3">
        <v>0</v>
      </c>
      <c r="G109" s="3">
        <v>0</v>
      </c>
      <c r="H109" s="3">
        <v>66.9</v>
      </c>
      <c r="I109" s="3">
        <f t="shared" si="7"/>
        <v>66.9</v>
      </c>
      <c r="J109" s="3"/>
      <c r="K109" s="3"/>
      <c r="L109" s="3">
        <f t="shared" si="10"/>
        <v>-24.19999999999999</v>
      </c>
      <c r="M109" s="3">
        <f>H109/E109*100</f>
        <v>73.4357848518112</v>
      </c>
    </row>
    <row r="110" spans="1:13" ht="15.75">
      <c r="A110" s="72"/>
      <c r="B110" s="72"/>
      <c r="C110" s="37" t="s">
        <v>22</v>
      </c>
      <c r="D110" s="39" t="s">
        <v>23</v>
      </c>
      <c r="E110" s="3">
        <v>1958.9</v>
      </c>
      <c r="F110" s="3">
        <v>2690.8</v>
      </c>
      <c r="G110" s="3">
        <v>1983.6</v>
      </c>
      <c r="H110" s="3">
        <v>2036.9</v>
      </c>
      <c r="I110" s="3">
        <f t="shared" si="7"/>
        <v>53.30000000000018</v>
      </c>
      <c r="J110" s="3">
        <f>H110/G110*100</f>
        <v>102.6870336761444</v>
      </c>
      <c r="K110" s="3">
        <f>H110/F110*100</f>
        <v>75.6986769733908</v>
      </c>
      <c r="L110" s="3">
        <f t="shared" si="10"/>
        <v>78</v>
      </c>
      <c r="M110" s="3">
        <f>H110/E110*100</f>
        <v>103.98182653530041</v>
      </c>
    </row>
    <row r="111" spans="1:13" ht="15.75">
      <c r="A111" s="72"/>
      <c r="B111" s="72"/>
      <c r="C111" s="37" t="s">
        <v>24</v>
      </c>
      <c r="D111" s="39" t="s">
        <v>25</v>
      </c>
      <c r="E111" s="3">
        <v>-15.3</v>
      </c>
      <c r="F111" s="3">
        <v>0</v>
      </c>
      <c r="G111" s="3">
        <v>0</v>
      </c>
      <c r="H111" s="3">
        <v>0</v>
      </c>
      <c r="I111" s="3">
        <f t="shared" si="7"/>
        <v>0</v>
      </c>
      <c r="J111" s="3"/>
      <c r="K111" s="3"/>
      <c r="L111" s="3">
        <f t="shared" si="10"/>
        <v>15.3</v>
      </c>
      <c r="M111" s="3">
        <f>H111/E111*100</f>
        <v>0</v>
      </c>
    </row>
    <row r="112" spans="1:13" ht="31.5">
      <c r="A112" s="72"/>
      <c r="B112" s="72"/>
      <c r="C112" s="37" t="s">
        <v>49</v>
      </c>
      <c r="D112" s="39" t="s">
        <v>50</v>
      </c>
      <c r="E112" s="3">
        <v>3478.4</v>
      </c>
      <c r="F112" s="3">
        <v>4670.7</v>
      </c>
      <c r="G112" s="3">
        <v>3503.3</v>
      </c>
      <c r="H112" s="3">
        <v>3503</v>
      </c>
      <c r="I112" s="3">
        <f t="shared" si="7"/>
        <v>-0.3000000000001819</v>
      </c>
      <c r="J112" s="3">
        <f>H112/G112*100</f>
        <v>99.99143664544857</v>
      </c>
      <c r="K112" s="3">
        <f>H112/F112*100</f>
        <v>74.99946474832467</v>
      </c>
      <c r="L112" s="3">
        <f t="shared" si="10"/>
        <v>24.59999999999991</v>
      </c>
      <c r="M112" s="3">
        <f>H112/E112*100</f>
        <v>100.70722171113155</v>
      </c>
    </row>
    <row r="113" spans="1:13" ht="47.25" hidden="1">
      <c r="A113" s="72"/>
      <c r="B113" s="72"/>
      <c r="C113" s="37" t="s">
        <v>32</v>
      </c>
      <c r="D113" s="39" t="s">
        <v>33</v>
      </c>
      <c r="E113" s="3"/>
      <c r="F113" s="3"/>
      <c r="G113" s="3"/>
      <c r="H113" s="3"/>
      <c r="I113" s="3">
        <f t="shared" si="7"/>
        <v>0</v>
      </c>
      <c r="J113" s="3"/>
      <c r="K113" s="3"/>
      <c r="L113" s="3">
        <f t="shared" si="10"/>
        <v>0</v>
      </c>
      <c r="M113" s="3"/>
    </row>
    <row r="114" spans="1:13" s="2" customFormat="1" ht="15.75">
      <c r="A114" s="72"/>
      <c r="B114" s="72"/>
      <c r="C114" s="41"/>
      <c r="D114" s="42" t="s">
        <v>34</v>
      </c>
      <c r="E114" s="7">
        <f>SUM(E109:E113)</f>
        <v>5513.1</v>
      </c>
      <c r="F114" s="7">
        <f>SUM(F109:F113)</f>
        <v>7361.5</v>
      </c>
      <c r="G114" s="7">
        <f>SUM(G109:G113)</f>
        <v>5486.9</v>
      </c>
      <c r="H114" s="7">
        <f>SUM(H109:H113)</f>
        <v>5606.8</v>
      </c>
      <c r="I114" s="7">
        <f t="shared" si="7"/>
        <v>119.90000000000055</v>
      </c>
      <c r="J114" s="7">
        <f>H114/G114*100</f>
        <v>102.1852047604294</v>
      </c>
      <c r="K114" s="7">
        <f>H114/F114*100</f>
        <v>76.16382530734226</v>
      </c>
      <c r="L114" s="7">
        <f t="shared" si="10"/>
        <v>93.69999999999982</v>
      </c>
      <c r="M114" s="7">
        <f>H114/E114*100</f>
        <v>101.69958825343272</v>
      </c>
    </row>
    <row r="115" spans="1:13" ht="31.5" customHeight="1">
      <c r="A115" s="78">
        <v>936</v>
      </c>
      <c r="B115" s="72" t="s">
        <v>79</v>
      </c>
      <c r="C115" s="37" t="s">
        <v>18</v>
      </c>
      <c r="D115" s="39" t="s">
        <v>19</v>
      </c>
      <c r="E115" s="8">
        <v>51.4</v>
      </c>
      <c r="F115" s="8">
        <v>0</v>
      </c>
      <c r="G115" s="8">
        <v>0</v>
      </c>
      <c r="H115" s="8">
        <v>32.4</v>
      </c>
      <c r="I115" s="8">
        <f t="shared" si="7"/>
        <v>32.4</v>
      </c>
      <c r="J115" s="3"/>
      <c r="K115" s="3"/>
      <c r="L115" s="8">
        <f t="shared" si="10"/>
        <v>-19</v>
      </c>
      <c r="M115" s="8">
        <f>H115/E115*100</f>
        <v>63.035019455252915</v>
      </c>
    </row>
    <row r="116" spans="1:13" s="2" customFormat="1" ht="15.75">
      <c r="A116" s="78"/>
      <c r="B116" s="72"/>
      <c r="C116" s="37" t="s">
        <v>22</v>
      </c>
      <c r="D116" s="39" t="s">
        <v>23</v>
      </c>
      <c r="E116" s="8">
        <v>2460.5</v>
      </c>
      <c r="F116" s="3">
        <v>1513</v>
      </c>
      <c r="G116" s="3">
        <v>845</v>
      </c>
      <c r="H116" s="3">
        <v>1102.7</v>
      </c>
      <c r="I116" s="3">
        <f t="shared" si="7"/>
        <v>257.70000000000005</v>
      </c>
      <c r="J116" s="3">
        <f>H116/G116*100</f>
        <v>130.49704142011836</v>
      </c>
      <c r="K116" s="3">
        <f>H116/F116*100</f>
        <v>72.88169200264376</v>
      </c>
      <c r="L116" s="3">
        <f t="shared" si="10"/>
        <v>-1357.8</v>
      </c>
      <c r="M116" s="3">
        <f>H116/E116*100</f>
        <v>44.816094289778505</v>
      </c>
    </row>
    <row r="117" spans="1:13" ht="15.75" hidden="1">
      <c r="A117" s="78"/>
      <c r="B117" s="72"/>
      <c r="C117" s="37" t="s">
        <v>24</v>
      </c>
      <c r="D117" s="39" t="s">
        <v>25</v>
      </c>
      <c r="E117" s="3">
        <v>0</v>
      </c>
      <c r="F117" s="3"/>
      <c r="G117" s="3"/>
      <c r="H117" s="3">
        <v>0</v>
      </c>
      <c r="I117" s="3">
        <f t="shared" si="7"/>
        <v>0</v>
      </c>
      <c r="J117" s="3"/>
      <c r="K117" s="3"/>
      <c r="L117" s="3">
        <f t="shared" si="10"/>
        <v>0</v>
      </c>
      <c r="M117" s="3" t="e">
        <f>H117/E117*100</f>
        <v>#DIV/0!</v>
      </c>
    </row>
    <row r="118" spans="1:13" ht="15.75" hidden="1">
      <c r="A118" s="78"/>
      <c r="B118" s="72"/>
      <c r="C118" s="37" t="s">
        <v>26</v>
      </c>
      <c r="D118" s="39" t="s">
        <v>27</v>
      </c>
      <c r="E118" s="3"/>
      <c r="F118" s="3"/>
      <c r="G118" s="3"/>
      <c r="H118" s="3"/>
      <c r="I118" s="3">
        <f t="shared" si="7"/>
        <v>0</v>
      </c>
      <c r="J118" s="3"/>
      <c r="K118" s="3"/>
      <c r="L118" s="3">
        <f t="shared" si="10"/>
        <v>0</v>
      </c>
      <c r="M118" s="3"/>
    </row>
    <row r="119" spans="1:13" ht="31.5">
      <c r="A119" s="78"/>
      <c r="B119" s="72"/>
      <c r="C119" s="37" t="s">
        <v>49</v>
      </c>
      <c r="D119" s="39" t="s">
        <v>50</v>
      </c>
      <c r="E119" s="3">
        <v>3188.6</v>
      </c>
      <c r="F119" s="3">
        <v>4257.3</v>
      </c>
      <c r="G119" s="3">
        <v>3192.7</v>
      </c>
      <c r="H119" s="3">
        <v>3193</v>
      </c>
      <c r="I119" s="3">
        <f t="shared" si="7"/>
        <v>0.3000000000001819</v>
      </c>
      <c r="J119" s="3">
        <f>H119/G119*100</f>
        <v>100.00939643561877</v>
      </c>
      <c r="K119" s="3">
        <f>H119/F119*100</f>
        <v>75.000587226646</v>
      </c>
      <c r="L119" s="3">
        <f t="shared" si="10"/>
        <v>4.400000000000091</v>
      </c>
      <c r="M119" s="3">
        <f>H119/E119*100</f>
        <v>100.13799159505739</v>
      </c>
    </row>
    <row r="120" spans="1:13" ht="47.25" hidden="1">
      <c r="A120" s="78"/>
      <c r="B120" s="72"/>
      <c r="C120" s="37" t="s">
        <v>32</v>
      </c>
      <c r="D120" s="39" t="s">
        <v>33</v>
      </c>
      <c r="E120" s="3"/>
      <c r="F120" s="3"/>
      <c r="G120" s="3"/>
      <c r="H120" s="3"/>
      <c r="I120" s="3">
        <f t="shared" si="7"/>
        <v>0</v>
      </c>
      <c r="J120" s="3"/>
      <c r="K120" s="3"/>
      <c r="L120" s="3">
        <f t="shared" si="10"/>
        <v>0</v>
      </c>
      <c r="M120" s="3"/>
    </row>
    <row r="121" spans="1:13" s="2" customFormat="1" ht="15.75">
      <c r="A121" s="78"/>
      <c r="B121" s="72"/>
      <c r="C121" s="41"/>
      <c r="D121" s="42" t="s">
        <v>34</v>
      </c>
      <c r="E121" s="7">
        <f>SUM(E115:E120)</f>
        <v>5700.5</v>
      </c>
      <c r="F121" s="7">
        <f>SUM(F115:F120)</f>
        <v>5770.3</v>
      </c>
      <c r="G121" s="7">
        <f>SUM(G115:G120)</f>
        <v>4037.7</v>
      </c>
      <c r="H121" s="7">
        <f>SUM(H115:H120)</f>
        <v>4328.1</v>
      </c>
      <c r="I121" s="7">
        <f t="shared" si="7"/>
        <v>290.40000000000055</v>
      </c>
      <c r="J121" s="7">
        <f>H121/G121*100</f>
        <v>107.19221338881046</v>
      </c>
      <c r="K121" s="7">
        <f>H121/F121*100</f>
        <v>75.00649879555657</v>
      </c>
      <c r="L121" s="7">
        <f t="shared" si="10"/>
        <v>-1372.3999999999996</v>
      </c>
      <c r="M121" s="7">
        <f>H121/E121*100</f>
        <v>75.92491886676608</v>
      </c>
    </row>
    <row r="122" spans="1:13" ht="31.5" customHeight="1">
      <c r="A122" s="72" t="s">
        <v>80</v>
      </c>
      <c r="B122" s="72" t="s">
        <v>81</v>
      </c>
      <c r="C122" s="37" t="s">
        <v>18</v>
      </c>
      <c r="D122" s="39" t="s">
        <v>19</v>
      </c>
      <c r="E122" s="3">
        <v>107.8</v>
      </c>
      <c r="F122" s="3">
        <v>0</v>
      </c>
      <c r="G122" s="3">
        <v>0</v>
      </c>
      <c r="H122" s="3">
        <v>24.4</v>
      </c>
      <c r="I122" s="3">
        <f t="shared" si="7"/>
        <v>24.4</v>
      </c>
      <c r="J122" s="3"/>
      <c r="K122" s="3"/>
      <c r="L122" s="3">
        <f t="shared" si="10"/>
        <v>-83.4</v>
      </c>
      <c r="M122" s="3">
        <f>H122/E122*100</f>
        <v>22.634508348794064</v>
      </c>
    </row>
    <row r="123" spans="1:13" ht="15.75">
      <c r="A123" s="72"/>
      <c r="B123" s="72"/>
      <c r="C123" s="37" t="s">
        <v>22</v>
      </c>
      <c r="D123" s="39" t="s">
        <v>23</v>
      </c>
      <c r="E123" s="3">
        <v>856.8</v>
      </c>
      <c r="F123" s="3">
        <v>681.2</v>
      </c>
      <c r="G123" s="3">
        <v>457.2</v>
      </c>
      <c r="H123" s="3">
        <v>967.8</v>
      </c>
      <c r="I123" s="3">
        <f t="shared" si="7"/>
        <v>510.59999999999997</v>
      </c>
      <c r="J123" s="3">
        <f>H123/G123*100</f>
        <v>211.67979002624674</v>
      </c>
      <c r="K123" s="3">
        <f>H123/F123*100</f>
        <v>142.0728126834997</v>
      </c>
      <c r="L123" s="3">
        <f t="shared" si="10"/>
        <v>111</v>
      </c>
      <c r="M123" s="3">
        <f>H123/E123*100</f>
        <v>112.95518207282913</v>
      </c>
    </row>
    <row r="124" spans="1:13" ht="15.75">
      <c r="A124" s="72"/>
      <c r="B124" s="72"/>
      <c r="C124" s="37" t="s">
        <v>24</v>
      </c>
      <c r="D124" s="39" t="s">
        <v>25</v>
      </c>
      <c r="E124" s="3">
        <v>0</v>
      </c>
      <c r="F124" s="3">
        <v>0</v>
      </c>
      <c r="G124" s="3">
        <v>0</v>
      </c>
      <c r="H124" s="3">
        <v>15</v>
      </c>
      <c r="I124" s="3">
        <f t="shared" si="7"/>
        <v>15</v>
      </c>
      <c r="J124" s="3"/>
      <c r="K124" s="3"/>
      <c r="L124" s="3">
        <f t="shared" si="10"/>
        <v>15</v>
      </c>
      <c r="M124" s="3"/>
    </row>
    <row r="125" spans="1:13" ht="15.75">
      <c r="A125" s="72"/>
      <c r="B125" s="72"/>
      <c r="C125" s="37" t="s">
        <v>26</v>
      </c>
      <c r="D125" s="39" t="s">
        <v>27</v>
      </c>
      <c r="E125" s="3">
        <v>0</v>
      </c>
      <c r="F125" s="3">
        <v>0</v>
      </c>
      <c r="G125" s="3">
        <v>0</v>
      </c>
      <c r="H125" s="3">
        <v>9.5</v>
      </c>
      <c r="I125" s="3">
        <f t="shared" si="7"/>
        <v>9.5</v>
      </c>
      <c r="J125" s="3"/>
      <c r="K125" s="3"/>
      <c r="L125" s="3">
        <f t="shared" si="10"/>
        <v>9.5</v>
      </c>
      <c r="M125" s="3"/>
    </row>
    <row r="126" spans="1:13" ht="31.5">
      <c r="A126" s="72"/>
      <c r="B126" s="72"/>
      <c r="C126" s="37" t="s">
        <v>49</v>
      </c>
      <c r="D126" s="39" t="s">
        <v>50</v>
      </c>
      <c r="E126" s="3">
        <v>2673.8</v>
      </c>
      <c r="F126" s="3">
        <v>3487.4</v>
      </c>
      <c r="G126" s="3">
        <v>2615.2</v>
      </c>
      <c r="H126" s="3">
        <v>2615.6</v>
      </c>
      <c r="I126" s="3">
        <f t="shared" si="7"/>
        <v>0.40000000000009095</v>
      </c>
      <c r="J126" s="3">
        <f>H126/G126*100</f>
        <v>100.01529519730805</v>
      </c>
      <c r="K126" s="3">
        <f>H126/F126*100</f>
        <v>75.00143373286689</v>
      </c>
      <c r="L126" s="3">
        <f t="shared" si="10"/>
        <v>-58.20000000000027</v>
      </c>
      <c r="M126" s="3">
        <f>H126/E126*100</f>
        <v>97.82332261201286</v>
      </c>
    </row>
    <row r="127" spans="1:13" ht="47.25" hidden="1">
      <c r="A127" s="72"/>
      <c r="B127" s="72"/>
      <c r="C127" s="37" t="s">
        <v>32</v>
      </c>
      <c r="D127" s="39" t="s">
        <v>33</v>
      </c>
      <c r="E127" s="3"/>
      <c r="F127" s="3"/>
      <c r="G127" s="3"/>
      <c r="H127" s="3"/>
      <c r="I127" s="3">
        <f t="shared" si="7"/>
        <v>0</v>
      </c>
      <c r="J127" s="3"/>
      <c r="K127" s="3"/>
      <c r="L127" s="3">
        <f t="shared" si="10"/>
        <v>0</v>
      </c>
      <c r="M127" s="3"/>
    </row>
    <row r="128" spans="1:13" s="2" customFormat="1" ht="15.75">
      <c r="A128" s="72"/>
      <c r="B128" s="72"/>
      <c r="C128" s="44"/>
      <c r="D128" s="42" t="s">
        <v>34</v>
      </c>
      <c r="E128" s="7">
        <f>SUM(E122:E127)</f>
        <v>3638.4</v>
      </c>
      <c r="F128" s="7">
        <f>SUM(F122:F127)</f>
        <v>4168.6</v>
      </c>
      <c r="G128" s="7">
        <f>SUM(G122:G127)</f>
        <v>3072.3999999999996</v>
      </c>
      <c r="H128" s="7">
        <f>SUM(H122:H127)</f>
        <v>3632.2999999999997</v>
      </c>
      <c r="I128" s="7">
        <f t="shared" si="7"/>
        <v>559.9000000000001</v>
      </c>
      <c r="J128" s="7">
        <f>H128/G128*100</f>
        <v>118.22353860174456</v>
      </c>
      <c r="K128" s="7">
        <f>H128/F128*100</f>
        <v>87.13476946696731</v>
      </c>
      <c r="L128" s="7">
        <f t="shared" si="10"/>
        <v>-6.100000000000364</v>
      </c>
      <c r="M128" s="7">
        <f>H128/E128*100</f>
        <v>99.83234388742304</v>
      </c>
    </row>
    <row r="129" spans="1:13" ht="31.5" customHeight="1" hidden="1">
      <c r="A129" s="72" t="s">
        <v>82</v>
      </c>
      <c r="B129" s="72" t="s">
        <v>83</v>
      </c>
      <c r="C129" s="37" t="s">
        <v>18</v>
      </c>
      <c r="D129" s="40" t="s">
        <v>19</v>
      </c>
      <c r="E129" s="3"/>
      <c r="F129" s="3"/>
      <c r="G129" s="3"/>
      <c r="H129" s="3"/>
      <c r="I129" s="3">
        <f t="shared" si="7"/>
        <v>0</v>
      </c>
      <c r="J129" s="3"/>
      <c r="K129" s="3"/>
      <c r="L129" s="3">
        <f t="shared" si="10"/>
        <v>0</v>
      </c>
      <c r="M129" s="3"/>
    </row>
    <row r="130" spans="1:13" ht="15.75">
      <c r="A130" s="72"/>
      <c r="B130" s="72"/>
      <c r="C130" s="37" t="s">
        <v>22</v>
      </c>
      <c r="D130" s="39" t="s">
        <v>23</v>
      </c>
      <c r="E130" s="3">
        <v>578.5</v>
      </c>
      <c r="F130" s="3">
        <v>16</v>
      </c>
      <c r="G130" s="3">
        <v>11.7</v>
      </c>
      <c r="H130" s="3">
        <v>514.7</v>
      </c>
      <c r="I130" s="3">
        <f t="shared" si="7"/>
        <v>503.00000000000006</v>
      </c>
      <c r="J130" s="3">
        <f>H130/G130*100</f>
        <v>4399.1452991453</v>
      </c>
      <c r="K130" s="3">
        <f>H130/F130*100</f>
        <v>3216.8750000000005</v>
      </c>
      <c r="L130" s="3">
        <f t="shared" si="10"/>
        <v>-63.799999999999955</v>
      </c>
      <c r="M130" s="3">
        <f aca="true" t="shared" si="11" ref="M130:M136">H130/E130*100</f>
        <v>88.97147796024201</v>
      </c>
    </row>
    <row r="131" spans="1:13" ht="15.75" customHeight="1" hidden="1">
      <c r="A131" s="72"/>
      <c r="B131" s="72"/>
      <c r="C131" s="37" t="s">
        <v>24</v>
      </c>
      <c r="D131" s="39" t="s">
        <v>25</v>
      </c>
      <c r="E131" s="3"/>
      <c r="F131" s="3"/>
      <c r="G131" s="3"/>
      <c r="H131" s="3"/>
      <c r="I131" s="3">
        <f t="shared" si="7"/>
        <v>0</v>
      </c>
      <c r="J131" s="3"/>
      <c r="K131" s="3"/>
      <c r="L131" s="3">
        <f t="shared" si="10"/>
        <v>0</v>
      </c>
      <c r="M131" s="3" t="e">
        <f t="shared" si="11"/>
        <v>#DIV/0!</v>
      </c>
    </row>
    <row r="132" spans="1:13" ht="31.5">
      <c r="A132" s="72"/>
      <c r="B132" s="72"/>
      <c r="C132" s="37" t="s">
        <v>49</v>
      </c>
      <c r="D132" s="39" t="s">
        <v>50</v>
      </c>
      <c r="E132" s="3">
        <v>514.9</v>
      </c>
      <c r="F132" s="3">
        <v>321.1</v>
      </c>
      <c r="G132" s="3">
        <v>240.8</v>
      </c>
      <c r="H132" s="3">
        <v>240.8</v>
      </c>
      <c r="I132" s="3">
        <f t="shared" si="7"/>
        <v>0</v>
      </c>
      <c r="J132" s="3">
        <f>H132/G132*100</f>
        <v>100</v>
      </c>
      <c r="K132" s="3">
        <f>H132/F132*100</f>
        <v>74.99221426346932</v>
      </c>
      <c r="L132" s="3">
        <f t="shared" si="10"/>
        <v>-274.09999999999997</v>
      </c>
      <c r="M132" s="3">
        <f t="shared" si="11"/>
        <v>46.766362400466114</v>
      </c>
    </row>
    <row r="133" spans="1:13" ht="47.25">
      <c r="A133" s="72"/>
      <c r="B133" s="72"/>
      <c r="C133" s="37" t="s">
        <v>32</v>
      </c>
      <c r="D133" s="39" t="s">
        <v>33</v>
      </c>
      <c r="E133" s="3">
        <v>-0.2</v>
      </c>
      <c r="F133" s="3">
        <v>0</v>
      </c>
      <c r="G133" s="3">
        <v>0</v>
      </c>
      <c r="H133" s="3">
        <v>0</v>
      </c>
      <c r="I133" s="3">
        <f t="shared" si="7"/>
        <v>0</v>
      </c>
      <c r="J133" s="3"/>
      <c r="K133" s="3"/>
      <c r="L133" s="3">
        <f t="shared" si="10"/>
        <v>0.2</v>
      </c>
      <c r="M133" s="3">
        <f t="shared" si="11"/>
        <v>0</v>
      </c>
    </row>
    <row r="134" spans="1:13" s="2" customFormat="1" ht="15.75">
      <c r="A134" s="72"/>
      <c r="B134" s="72"/>
      <c r="C134" s="44"/>
      <c r="D134" s="42" t="s">
        <v>34</v>
      </c>
      <c r="E134" s="7">
        <f>SUM(E129:E133)</f>
        <v>1093.2</v>
      </c>
      <c r="F134" s="7">
        <f>SUM(F129:F133)</f>
        <v>337.1</v>
      </c>
      <c r="G134" s="7">
        <f>SUM(G129:G133)</f>
        <v>252.5</v>
      </c>
      <c r="H134" s="7">
        <f>SUM(H129:H133)</f>
        <v>755.5</v>
      </c>
      <c r="I134" s="7">
        <f t="shared" si="7"/>
        <v>503</v>
      </c>
      <c r="J134" s="7">
        <f>H134/G134*100</f>
        <v>299.2079207920792</v>
      </c>
      <c r="K134" s="7">
        <f>H134/F134*100</f>
        <v>224.1174725600712</v>
      </c>
      <c r="L134" s="7">
        <f t="shared" si="10"/>
        <v>-337.70000000000005</v>
      </c>
      <c r="M134" s="7">
        <f t="shared" si="11"/>
        <v>69.10903768752287</v>
      </c>
    </row>
    <row r="135" spans="1:13" s="2" customFormat="1" ht="110.25" customHeight="1">
      <c r="A135" s="72" t="s">
        <v>84</v>
      </c>
      <c r="B135" s="72" t="s">
        <v>85</v>
      </c>
      <c r="C135" s="37" t="s">
        <v>65</v>
      </c>
      <c r="D135" s="39" t="s">
        <v>66</v>
      </c>
      <c r="E135" s="4">
        <v>80</v>
      </c>
      <c r="F135" s="9">
        <v>0</v>
      </c>
      <c r="G135" s="9">
        <v>0</v>
      </c>
      <c r="H135" s="4">
        <v>79.7</v>
      </c>
      <c r="I135" s="4">
        <f aca="true" t="shared" si="12" ref="I135:I199">H135-G135</f>
        <v>79.7</v>
      </c>
      <c r="J135" s="4"/>
      <c r="K135" s="4"/>
      <c r="L135" s="4">
        <f t="shared" si="10"/>
        <v>-0.29999999999999716</v>
      </c>
      <c r="M135" s="4">
        <f t="shared" si="11"/>
        <v>99.62500000000001</v>
      </c>
    </row>
    <row r="136" spans="1:13" s="2" customFormat="1" ht="63">
      <c r="A136" s="72"/>
      <c r="B136" s="72"/>
      <c r="C136" s="37" t="s">
        <v>14</v>
      </c>
      <c r="D136" s="3" t="s">
        <v>15</v>
      </c>
      <c r="E136" s="4">
        <v>2551.9</v>
      </c>
      <c r="F136" s="4">
        <v>2198.6</v>
      </c>
      <c r="G136" s="4">
        <v>2198.6</v>
      </c>
      <c r="H136" s="4">
        <v>2198.6</v>
      </c>
      <c r="I136" s="4">
        <f t="shared" si="12"/>
        <v>0</v>
      </c>
      <c r="J136" s="4">
        <f>H136/G136*100</f>
        <v>100</v>
      </c>
      <c r="K136" s="4">
        <f>H136/F136*100</f>
        <v>100</v>
      </c>
      <c r="L136" s="4">
        <f t="shared" si="10"/>
        <v>-353.3000000000002</v>
      </c>
      <c r="M136" s="4">
        <f t="shared" si="11"/>
        <v>86.1554136133861</v>
      </c>
    </row>
    <row r="137" spans="1:13" ht="94.5" hidden="1">
      <c r="A137" s="72"/>
      <c r="B137" s="72"/>
      <c r="C137" s="38" t="s">
        <v>16</v>
      </c>
      <c r="D137" s="3" t="s">
        <v>17</v>
      </c>
      <c r="E137" s="3"/>
      <c r="F137" s="3"/>
      <c r="G137" s="3"/>
      <c r="H137" s="3"/>
      <c r="I137" s="3">
        <f t="shared" si="12"/>
        <v>0</v>
      </c>
      <c r="J137" s="4"/>
      <c r="K137" s="3"/>
      <c r="L137" s="3">
        <f t="shared" si="10"/>
        <v>0</v>
      </c>
      <c r="M137" s="3"/>
    </row>
    <row r="138" spans="1:13" ht="31.5">
      <c r="A138" s="72"/>
      <c r="B138" s="72"/>
      <c r="C138" s="37" t="s">
        <v>18</v>
      </c>
      <c r="D138" s="39" t="s">
        <v>19</v>
      </c>
      <c r="E138" s="4">
        <v>479.9</v>
      </c>
      <c r="F138" s="3">
        <v>244</v>
      </c>
      <c r="G138" s="3">
        <v>174</v>
      </c>
      <c r="H138" s="4">
        <v>234.1</v>
      </c>
      <c r="I138" s="4">
        <f t="shared" si="12"/>
        <v>60.099999999999994</v>
      </c>
      <c r="J138" s="4">
        <f>H138/G138*100</f>
        <v>134.54022988505747</v>
      </c>
      <c r="K138" s="4">
        <f>H138/F138*100</f>
        <v>95.94262295081967</v>
      </c>
      <c r="L138" s="4">
        <f t="shared" si="10"/>
        <v>-245.79999999999998</v>
      </c>
      <c r="M138" s="4">
        <f>H138/E138*100</f>
        <v>48.78099604084184</v>
      </c>
    </row>
    <row r="139" spans="1:13" ht="94.5">
      <c r="A139" s="72"/>
      <c r="B139" s="72"/>
      <c r="C139" s="38" t="s">
        <v>67</v>
      </c>
      <c r="D139" s="3" t="s">
        <v>68</v>
      </c>
      <c r="E139" s="4">
        <v>6.1</v>
      </c>
      <c r="F139" s="3">
        <v>0</v>
      </c>
      <c r="G139" s="3">
        <v>0</v>
      </c>
      <c r="H139" s="4">
        <v>0</v>
      </c>
      <c r="I139" s="4">
        <f t="shared" si="12"/>
        <v>0</v>
      </c>
      <c r="J139" s="4"/>
      <c r="K139" s="4"/>
      <c r="L139" s="4">
        <f t="shared" si="10"/>
        <v>-6.1</v>
      </c>
      <c r="M139" s="4">
        <f>H139/E139*100</f>
        <v>0</v>
      </c>
    </row>
    <row r="140" spans="1:13" ht="15.75">
      <c r="A140" s="72"/>
      <c r="B140" s="72"/>
      <c r="C140" s="37" t="s">
        <v>22</v>
      </c>
      <c r="D140" s="39" t="s">
        <v>23</v>
      </c>
      <c r="E140" s="3">
        <v>24</v>
      </c>
      <c r="F140" s="3">
        <v>0</v>
      </c>
      <c r="G140" s="3">
        <v>0</v>
      </c>
      <c r="H140" s="3">
        <v>235.9</v>
      </c>
      <c r="I140" s="3">
        <f t="shared" si="12"/>
        <v>235.9</v>
      </c>
      <c r="J140" s="4"/>
      <c r="K140" s="4"/>
      <c r="L140" s="3">
        <f t="shared" si="10"/>
        <v>211.9</v>
      </c>
      <c r="M140" s="3">
        <f>H140/E140*100</f>
        <v>982.9166666666667</v>
      </c>
    </row>
    <row r="141" spans="1:13" ht="15.75" hidden="1">
      <c r="A141" s="72"/>
      <c r="B141" s="72"/>
      <c r="C141" s="37" t="s">
        <v>24</v>
      </c>
      <c r="D141" s="39" t="s">
        <v>25</v>
      </c>
      <c r="E141" s="3">
        <v>0</v>
      </c>
      <c r="F141" s="3">
        <v>0</v>
      </c>
      <c r="G141" s="3">
        <v>0</v>
      </c>
      <c r="H141" s="3">
        <v>0</v>
      </c>
      <c r="I141" s="3">
        <f t="shared" si="12"/>
        <v>0</v>
      </c>
      <c r="J141" s="4"/>
      <c r="K141" s="4"/>
      <c r="L141" s="3">
        <f t="shared" si="10"/>
        <v>0</v>
      </c>
      <c r="M141" s="3" t="e">
        <f>H141/E141*100</f>
        <v>#DIV/0!</v>
      </c>
    </row>
    <row r="142" spans="1:13" ht="15.75" hidden="1">
      <c r="A142" s="72"/>
      <c r="B142" s="72"/>
      <c r="C142" s="37" t="s">
        <v>26</v>
      </c>
      <c r="D142" s="39" t="s">
        <v>27</v>
      </c>
      <c r="E142" s="3"/>
      <c r="F142" s="3"/>
      <c r="G142" s="3"/>
      <c r="H142" s="3"/>
      <c r="I142" s="3">
        <f t="shared" si="12"/>
        <v>0</v>
      </c>
      <c r="J142" s="4"/>
      <c r="K142" s="4"/>
      <c r="L142" s="3">
        <f t="shared" si="10"/>
        <v>0</v>
      </c>
      <c r="M142" s="3"/>
    </row>
    <row r="143" spans="1:13" ht="31.5">
      <c r="A143" s="72"/>
      <c r="B143" s="72"/>
      <c r="C143" s="37" t="s">
        <v>28</v>
      </c>
      <c r="D143" s="40" t="s">
        <v>29</v>
      </c>
      <c r="E143" s="3">
        <v>89871</v>
      </c>
      <c r="F143" s="4">
        <v>344799</v>
      </c>
      <c r="G143" s="4">
        <v>227052.9</v>
      </c>
      <c r="H143" s="3">
        <v>227052.9</v>
      </c>
      <c r="I143" s="3">
        <f t="shared" si="12"/>
        <v>0</v>
      </c>
      <c r="J143" s="4">
        <f>H143/G143*100</f>
        <v>100</v>
      </c>
      <c r="K143" s="4">
        <f>H143/F143*100</f>
        <v>65.85080003132259</v>
      </c>
      <c r="L143" s="3">
        <f t="shared" si="10"/>
        <v>137181.9</v>
      </c>
      <c r="M143" s="3">
        <f>H143/E143*100</f>
        <v>252.64312180792467</v>
      </c>
    </row>
    <row r="144" spans="1:13" ht="15.75" hidden="1">
      <c r="A144" s="72"/>
      <c r="B144" s="72"/>
      <c r="C144" s="37" t="s">
        <v>30</v>
      </c>
      <c r="D144" s="39" t="s">
        <v>31</v>
      </c>
      <c r="E144" s="3"/>
      <c r="F144" s="4"/>
      <c r="G144" s="4"/>
      <c r="H144" s="3"/>
      <c r="I144" s="3">
        <f t="shared" si="12"/>
        <v>0</v>
      </c>
      <c r="J144" s="4"/>
      <c r="K144" s="4"/>
      <c r="L144" s="3">
        <f t="shared" si="10"/>
        <v>0</v>
      </c>
      <c r="M144" s="3" t="e">
        <f>H144/E144*100</f>
        <v>#DIV/0!</v>
      </c>
    </row>
    <row r="145" spans="1:13" ht="47.25">
      <c r="A145" s="72"/>
      <c r="B145" s="72"/>
      <c r="C145" s="37" t="s">
        <v>32</v>
      </c>
      <c r="D145" s="39" t="s">
        <v>33</v>
      </c>
      <c r="E145" s="3">
        <v>-169.8</v>
      </c>
      <c r="F145" s="4">
        <v>0</v>
      </c>
      <c r="G145" s="4">
        <v>0</v>
      </c>
      <c r="H145" s="3">
        <v>0</v>
      </c>
      <c r="I145" s="3">
        <f t="shared" si="12"/>
        <v>0</v>
      </c>
      <c r="J145" s="4"/>
      <c r="K145" s="4"/>
      <c r="L145" s="3">
        <f t="shared" si="10"/>
        <v>169.8</v>
      </c>
      <c r="M145" s="3">
        <f>H145/E145*100</f>
        <v>0</v>
      </c>
    </row>
    <row r="146" spans="1:13" s="2" customFormat="1" ht="17.25" customHeight="1">
      <c r="A146" s="72"/>
      <c r="B146" s="72"/>
      <c r="C146" s="41"/>
      <c r="D146" s="42" t="s">
        <v>39</v>
      </c>
      <c r="E146" s="7">
        <f>SUM(E135:E145)</f>
        <v>92843.09999999999</v>
      </c>
      <c r="F146" s="7">
        <f>SUM(F135:F145)</f>
        <v>347241.6</v>
      </c>
      <c r="G146" s="7">
        <f>SUM(G135:G145)</f>
        <v>229425.5</v>
      </c>
      <c r="H146" s="7">
        <f>SUM(H135:H145)</f>
        <v>229801.19999999998</v>
      </c>
      <c r="I146" s="7">
        <f t="shared" si="12"/>
        <v>375.69999999998254</v>
      </c>
      <c r="J146" s="7">
        <f>H146/G146*100</f>
        <v>100.16375686224939</v>
      </c>
      <c r="K146" s="7">
        <f>H146/F146*100</f>
        <v>66.17905227945039</v>
      </c>
      <c r="L146" s="7">
        <f t="shared" si="10"/>
        <v>136958.09999999998</v>
      </c>
      <c r="M146" s="7">
        <f aca="true" t="shared" si="13" ref="M146:M152">H146/E146*100</f>
        <v>247.51564736636325</v>
      </c>
    </row>
    <row r="147" spans="1:13" ht="17.25" customHeight="1">
      <c r="A147" s="72"/>
      <c r="B147" s="72"/>
      <c r="C147" s="37" t="s">
        <v>22</v>
      </c>
      <c r="D147" s="39" t="s">
        <v>23</v>
      </c>
      <c r="E147" s="3">
        <v>19316.7</v>
      </c>
      <c r="F147" s="3">
        <v>46212.9</v>
      </c>
      <c r="G147" s="3">
        <v>29743</v>
      </c>
      <c r="H147" s="3">
        <v>13368.8</v>
      </c>
      <c r="I147" s="3">
        <f t="shared" si="12"/>
        <v>-16374.2</v>
      </c>
      <c r="J147" s="3">
        <f>H147/G147*100</f>
        <v>44.947718790976026</v>
      </c>
      <c r="K147" s="3">
        <f>H147/F147*100</f>
        <v>28.928719037325074</v>
      </c>
      <c r="L147" s="3">
        <f t="shared" si="10"/>
        <v>-5947.9000000000015</v>
      </c>
      <c r="M147" s="3">
        <f t="shared" si="13"/>
        <v>69.20850869972614</v>
      </c>
    </row>
    <row r="148" spans="1:13" s="2" customFormat="1" ht="17.25" customHeight="1">
      <c r="A148" s="72"/>
      <c r="B148" s="72"/>
      <c r="C148" s="41"/>
      <c r="D148" s="42" t="s">
        <v>44</v>
      </c>
      <c r="E148" s="7">
        <f>SUM(E147)</f>
        <v>19316.7</v>
      </c>
      <c r="F148" s="7">
        <f>SUM(F147)</f>
        <v>46212.9</v>
      </c>
      <c r="G148" s="7">
        <f>SUM(G147)</f>
        <v>29743</v>
      </c>
      <c r="H148" s="7">
        <f>SUM(H147)</f>
        <v>13368.8</v>
      </c>
      <c r="I148" s="7">
        <f t="shared" si="12"/>
        <v>-16374.2</v>
      </c>
      <c r="J148" s="7">
        <f>H148/G148*100</f>
        <v>44.947718790976026</v>
      </c>
      <c r="K148" s="7">
        <f>H148/F148*100</f>
        <v>28.928719037325074</v>
      </c>
      <c r="L148" s="7">
        <f t="shared" si="10"/>
        <v>-5947.9000000000015</v>
      </c>
      <c r="M148" s="7">
        <f t="shared" si="13"/>
        <v>69.20850869972614</v>
      </c>
    </row>
    <row r="149" spans="1:13" s="2" customFormat="1" ht="17.25" customHeight="1">
      <c r="A149" s="72"/>
      <c r="B149" s="72"/>
      <c r="C149" s="41"/>
      <c r="D149" s="42" t="s">
        <v>34</v>
      </c>
      <c r="E149" s="7">
        <f>E146+E148</f>
        <v>112159.79999999999</v>
      </c>
      <c r="F149" s="7">
        <f>F146+F148</f>
        <v>393454.5</v>
      </c>
      <c r="G149" s="7">
        <f>G146+G148</f>
        <v>259168.5</v>
      </c>
      <c r="H149" s="7">
        <f>H146+H148</f>
        <v>243169.99999999997</v>
      </c>
      <c r="I149" s="7">
        <f t="shared" si="12"/>
        <v>-15998.50000000003</v>
      </c>
      <c r="J149" s="7">
        <f>H149/G149*100</f>
        <v>93.82698900522246</v>
      </c>
      <c r="K149" s="7">
        <f>H149/F149*100</f>
        <v>61.80384262983394</v>
      </c>
      <c r="L149" s="7">
        <f t="shared" si="10"/>
        <v>131010.19999999998</v>
      </c>
      <c r="M149" s="7">
        <f t="shared" si="13"/>
        <v>216.80673467677366</v>
      </c>
    </row>
    <row r="150" spans="1:13" s="2" customFormat="1" ht="110.25" customHeight="1">
      <c r="A150" s="85">
        <v>942</v>
      </c>
      <c r="B150" s="72" t="s">
        <v>86</v>
      </c>
      <c r="C150" s="37" t="s">
        <v>65</v>
      </c>
      <c r="D150" s="39" t="s">
        <v>66</v>
      </c>
      <c r="E150" s="4">
        <v>1060</v>
      </c>
      <c r="F150" s="9">
        <v>0</v>
      </c>
      <c r="G150" s="9">
        <v>0</v>
      </c>
      <c r="H150" s="4">
        <v>891.9</v>
      </c>
      <c r="I150" s="4">
        <f t="shared" si="12"/>
        <v>891.9</v>
      </c>
      <c r="J150" s="3"/>
      <c r="K150" s="4"/>
      <c r="L150" s="4">
        <f t="shared" si="10"/>
        <v>-168.10000000000002</v>
      </c>
      <c r="M150" s="4">
        <f t="shared" si="13"/>
        <v>84.14150943396226</v>
      </c>
    </row>
    <row r="151" spans="1:13" s="2" customFormat="1" ht="33" customHeight="1">
      <c r="A151" s="85"/>
      <c r="B151" s="72"/>
      <c r="C151" s="37" t="s">
        <v>18</v>
      </c>
      <c r="D151" s="39" t="s">
        <v>19</v>
      </c>
      <c r="E151" s="4">
        <v>41.4</v>
      </c>
      <c r="F151" s="9">
        <v>0</v>
      </c>
      <c r="G151" s="9">
        <v>0</v>
      </c>
      <c r="H151" s="4">
        <v>122.2</v>
      </c>
      <c r="I151" s="4">
        <f t="shared" si="12"/>
        <v>122.2</v>
      </c>
      <c r="J151" s="3"/>
      <c r="K151" s="4"/>
      <c r="L151" s="4">
        <f t="shared" si="10"/>
        <v>80.80000000000001</v>
      </c>
      <c r="M151" s="4">
        <f t="shared" si="13"/>
        <v>295.1690821256039</v>
      </c>
    </row>
    <row r="152" spans="1:13" s="2" customFormat="1" ht="94.5">
      <c r="A152" s="85"/>
      <c r="B152" s="72"/>
      <c r="C152" s="38" t="s">
        <v>67</v>
      </c>
      <c r="D152" s="3" t="s">
        <v>68</v>
      </c>
      <c r="E152" s="4">
        <v>8</v>
      </c>
      <c r="F152" s="9">
        <v>0</v>
      </c>
      <c r="G152" s="9">
        <v>0</v>
      </c>
      <c r="H152" s="4">
        <v>0.7</v>
      </c>
      <c r="I152" s="4">
        <f t="shared" si="12"/>
        <v>0.7</v>
      </c>
      <c r="J152" s="3"/>
      <c r="K152" s="4"/>
      <c r="L152" s="4">
        <f t="shared" si="10"/>
        <v>-7.3</v>
      </c>
      <c r="M152" s="4">
        <f t="shared" si="13"/>
        <v>8.75</v>
      </c>
    </row>
    <row r="153" spans="1:13" s="2" customFormat="1" ht="15.75">
      <c r="A153" s="85"/>
      <c r="B153" s="72"/>
      <c r="C153" s="37" t="s">
        <v>22</v>
      </c>
      <c r="D153" s="39" t="s">
        <v>23</v>
      </c>
      <c r="E153" s="4">
        <v>436.9</v>
      </c>
      <c r="F153" s="4">
        <v>1484.1</v>
      </c>
      <c r="G153" s="4">
        <v>1484.1</v>
      </c>
      <c r="H153" s="4">
        <v>4287.2</v>
      </c>
      <c r="I153" s="4">
        <f t="shared" si="12"/>
        <v>2803.1</v>
      </c>
      <c r="J153" s="3">
        <f>H153/G153*100</f>
        <v>288.87541270803854</v>
      </c>
      <c r="K153" s="4">
        <f>H153/F153*100</f>
        <v>288.87541270803854</v>
      </c>
      <c r="L153" s="4">
        <f t="shared" si="10"/>
        <v>3850.2999999999997</v>
      </c>
      <c r="M153" s="4">
        <f>H153/E153*100</f>
        <v>981.2771801327535</v>
      </c>
    </row>
    <row r="154" spans="1:13" s="2" customFormat="1" ht="15.75" hidden="1">
      <c r="A154" s="85"/>
      <c r="B154" s="72"/>
      <c r="C154" s="37" t="s">
        <v>24</v>
      </c>
      <c r="D154" s="39" t="s">
        <v>25</v>
      </c>
      <c r="E154" s="4"/>
      <c r="F154" s="7"/>
      <c r="G154" s="7"/>
      <c r="H154" s="4"/>
      <c r="I154" s="4">
        <f t="shared" si="12"/>
        <v>0</v>
      </c>
      <c r="J154" s="3" t="e">
        <f>H154/G154*100</f>
        <v>#DIV/0!</v>
      </c>
      <c r="K154" s="4"/>
      <c r="L154" s="4">
        <f t="shared" si="10"/>
        <v>0</v>
      </c>
      <c r="M154" s="4"/>
    </row>
    <row r="155" spans="1:13" s="2" customFormat="1" ht="31.5">
      <c r="A155" s="85"/>
      <c r="B155" s="72"/>
      <c r="C155" s="37" t="s">
        <v>28</v>
      </c>
      <c r="D155" s="40" t="s">
        <v>29</v>
      </c>
      <c r="E155" s="4">
        <v>403003.6</v>
      </c>
      <c r="F155" s="4">
        <v>548441.6</v>
      </c>
      <c r="G155" s="4">
        <v>115104.3</v>
      </c>
      <c r="H155" s="4">
        <v>41776.4</v>
      </c>
      <c r="I155" s="4">
        <f t="shared" si="12"/>
        <v>-73327.9</v>
      </c>
      <c r="J155" s="3">
        <f>H155/G155*100</f>
        <v>36.294386916909275</v>
      </c>
      <c r="K155" s="4">
        <f>H155/F155*100</f>
        <v>7.617292342521063</v>
      </c>
      <c r="L155" s="4">
        <f t="shared" si="10"/>
        <v>-361227.19999999995</v>
      </c>
      <c r="M155" s="4">
        <f>H155/E155*100</f>
        <v>10.366259755495982</v>
      </c>
    </row>
    <row r="156" spans="1:13" s="2" customFormat="1" ht="47.25" hidden="1">
      <c r="A156" s="85"/>
      <c r="B156" s="72"/>
      <c r="C156" s="37" t="s">
        <v>32</v>
      </c>
      <c r="D156" s="39" t="s">
        <v>33</v>
      </c>
      <c r="E156" s="4"/>
      <c r="F156" s="7"/>
      <c r="G156" s="7"/>
      <c r="H156" s="4"/>
      <c r="I156" s="4">
        <f t="shared" si="12"/>
        <v>0</v>
      </c>
      <c r="J156" s="3"/>
      <c r="K156" s="4"/>
      <c r="L156" s="4">
        <f t="shared" si="10"/>
        <v>0</v>
      </c>
      <c r="M156" s="4"/>
    </row>
    <row r="157" spans="1:13" s="2" customFormat="1" ht="15.75">
      <c r="A157" s="85"/>
      <c r="B157" s="72"/>
      <c r="C157" s="41"/>
      <c r="D157" s="42" t="s">
        <v>34</v>
      </c>
      <c r="E157" s="7">
        <f>SUM(E150:E156)</f>
        <v>404549.89999999997</v>
      </c>
      <c r="F157" s="7">
        <f>SUM(F150:F156)</f>
        <v>549925.7</v>
      </c>
      <c r="G157" s="7">
        <f>SUM(G150:G156)</f>
        <v>116588.40000000001</v>
      </c>
      <c r="H157" s="7">
        <f>SUM(H150:H156)</f>
        <v>47078.4</v>
      </c>
      <c r="I157" s="7">
        <f t="shared" si="12"/>
        <v>-69510</v>
      </c>
      <c r="J157" s="6">
        <f>H157/G157*100</f>
        <v>40.38000349949051</v>
      </c>
      <c r="K157" s="7">
        <f>H157/F157*100</f>
        <v>8.560865586023713</v>
      </c>
      <c r="L157" s="7">
        <f t="shared" si="10"/>
        <v>-357471.49999999994</v>
      </c>
      <c r="M157" s="7">
        <f>H157/E157*100</f>
        <v>11.637229424602504</v>
      </c>
    </row>
    <row r="158" spans="1:13" s="2" customFormat="1" ht="18.75" customHeight="1">
      <c r="A158" s="72" t="s">
        <v>87</v>
      </c>
      <c r="B158" s="72" t="s">
        <v>88</v>
      </c>
      <c r="C158" s="37" t="s">
        <v>40</v>
      </c>
      <c r="D158" s="39" t="s">
        <v>41</v>
      </c>
      <c r="E158" s="3">
        <v>1366.4</v>
      </c>
      <c r="F158" s="3">
        <v>1593.6</v>
      </c>
      <c r="G158" s="3">
        <v>1100</v>
      </c>
      <c r="H158" s="3">
        <v>1284.8</v>
      </c>
      <c r="I158" s="3">
        <f t="shared" si="12"/>
        <v>184.79999999999995</v>
      </c>
      <c r="J158" s="3">
        <f>H158/G158*100</f>
        <v>116.8</v>
      </c>
      <c r="K158" s="3">
        <f>H158/F158*100</f>
        <v>80.62248995983936</v>
      </c>
      <c r="L158" s="3">
        <f t="shared" si="10"/>
        <v>-81.60000000000014</v>
      </c>
      <c r="M158" s="3">
        <f>H158/E158*100</f>
        <v>94.02810304449648</v>
      </c>
    </row>
    <row r="159" spans="1:13" s="2" customFormat="1" ht="18" customHeight="1">
      <c r="A159" s="72"/>
      <c r="B159" s="72"/>
      <c r="C159" s="37" t="s">
        <v>53</v>
      </c>
      <c r="D159" s="3" t="s">
        <v>54</v>
      </c>
      <c r="E159" s="3">
        <v>1015.6</v>
      </c>
      <c r="F159" s="3">
        <v>1406.1</v>
      </c>
      <c r="G159" s="3">
        <v>1014.1</v>
      </c>
      <c r="H159" s="3">
        <v>719.2</v>
      </c>
      <c r="I159" s="3">
        <f t="shared" si="12"/>
        <v>-294.9</v>
      </c>
      <c r="J159" s="3">
        <f>H159/G159*100</f>
        <v>70.92002761068929</v>
      </c>
      <c r="K159" s="3">
        <f>H159/F159*100</f>
        <v>51.148566958253326</v>
      </c>
      <c r="L159" s="3">
        <f t="shared" si="10"/>
        <v>-296.4</v>
      </c>
      <c r="M159" s="3">
        <f>H159/E159*100</f>
        <v>70.81528160693186</v>
      </c>
    </row>
    <row r="160" spans="1:13" s="2" customFormat="1" ht="126" hidden="1">
      <c r="A160" s="72"/>
      <c r="B160" s="72"/>
      <c r="C160" s="37" t="s">
        <v>89</v>
      </c>
      <c r="D160" s="3" t="s">
        <v>90</v>
      </c>
      <c r="E160" s="3">
        <v>0</v>
      </c>
      <c r="F160" s="3">
        <v>0</v>
      </c>
      <c r="G160" s="3">
        <v>0</v>
      </c>
      <c r="H160" s="3">
        <v>0</v>
      </c>
      <c r="I160" s="3">
        <f t="shared" si="12"/>
        <v>0</v>
      </c>
      <c r="J160" s="3"/>
      <c r="K160" s="3"/>
      <c r="L160" s="3">
        <f t="shared" si="10"/>
        <v>0</v>
      </c>
      <c r="M160" s="3"/>
    </row>
    <row r="161" spans="1:13" s="2" customFormat="1" ht="110.25">
      <c r="A161" s="72"/>
      <c r="B161" s="72"/>
      <c r="C161" s="37" t="s">
        <v>65</v>
      </c>
      <c r="D161" s="46" t="s">
        <v>66</v>
      </c>
      <c r="E161" s="3">
        <v>311.6</v>
      </c>
      <c r="F161" s="3">
        <v>522.7</v>
      </c>
      <c r="G161" s="3">
        <v>392</v>
      </c>
      <c r="H161" s="3">
        <v>907.7</v>
      </c>
      <c r="I161" s="3">
        <f t="shared" si="12"/>
        <v>515.7</v>
      </c>
      <c r="J161" s="3">
        <f>H161/G161*100</f>
        <v>231.55612244897958</v>
      </c>
      <c r="K161" s="3">
        <f>H161/F161*100</f>
        <v>173.65601683566098</v>
      </c>
      <c r="L161" s="3">
        <f t="shared" si="10"/>
        <v>596.1</v>
      </c>
      <c r="M161" s="3">
        <f aca="true" t="shared" si="14" ref="M161:M170">H161/E161*100</f>
        <v>291.3029525032092</v>
      </c>
    </row>
    <row r="162" spans="1:13" s="2" customFormat="1" ht="63">
      <c r="A162" s="72"/>
      <c r="B162" s="72"/>
      <c r="C162" s="37" t="s">
        <v>14</v>
      </c>
      <c r="D162" s="3" t="s">
        <v>15</v>
      </c>
      <c r="E162" s="3">
        <v>8237.8</v>
      </c>
      <c r="F162" s="3">
        <v>9274.1</v>
      </c>
      <c r="G162" s="3">
        <v>9274.1</v>
      </c>
      <c r="H162" s="3">
        <v>9274.1</v>
      </c>
      <c r="I162" s="3">
        <f t="shared" si="12"/>
        <v>0</v>
      </c>
      <c r="J162" s="3">
        <f>H162/G162*100</f>
        <v>100</v>
      </c>
      <c r="K162" s="3">
        <f>H162/F162*100</f>
        <v>100</v>
      </c>
      <c r="L162" s="3">
        <f t="shared" si="10"/>
        <v>1036.300000000001</v>
      </c>
      <c r="M162" s="3">
        <f t="shared" si="14"/>
        <v>112.57981499915026</v>
      </c>
    </row>
    <row r="163" spans="1:13" s="2" customFormat="1" ht="33.75" customHeight="1">
      <c r="A163" s="72"/>
      <c r="B163" s="72"/>
      <c r="C163" s="37" t="s">
        <v>18</v>
      </c>
      <c r="D163" s="39" t="s">
        <v>19</v>
      </c>
      <c r="E163" s="3">
        <v>3705.9</v>
      </c>
      <c r="F163" s="3">
        <v>35.1</v>
      </c>
      <c r="G163" s="3">
        <v>0</v>
      </c>
      <c r="H163" s="3">
        <v>428.6</v>
      </c>
      <c r="I163" s="3">
        <f t="shared" si="12"/>
        <v>428.6</v>
      </c>
      <c r="J163" s="3"/>
      <c r="K163" s="3">
        <f>H163/F163*100</f>
        <v>1221.082621082621</v>
      </c>
      <c r="L163" s="3">
        <f t="shared" si="10"/>
        <v>-3277.3</v>
      </c>
      <c r="M163" s="3">
        <f t="shared" si="14"/>
        <v>11.565341752340862</v>
      </c>
    </row>
    <row r="164" spans="1:13" s="2" customFormat="1" ht="94.5">
      <c r="A164" s="72"/>
      <c r="B164" s="72"/>
      <c r="C164" s="38" t="s">
        <v>67</v>
      </c>
      <c r="D164" s="3" t="s">
        <v>68</v>
      </c>
      <c r="E164" s="4">
        <v>2.7</v>
      </c>
      <c r="F164" s="9">
        <v>0</v>
      </c>
      <c r="G164" s="9">
        <v>0</v>
      </c>
      <c r="H164" s="4">
        <v>0</v>
      </c>
      <c r="I164" s="4">
        <f t="shared" si="12"/>
        <v>0</v>
      </c>
      <c r="J164" s="3"/>
      <c r="K164" s="3"/>
      <c r="L164" s="4">
        <f t="shared" si="10"/>
        <v>-2.7</v>
      </c>
      <c r="M164" s="3">
        <f t="shared" si="14"/>
        <v>0</v>
      </c>
    </row>
    <row r="165" spans="1:13" ht="17.25" customHeight="1">
      <c r="A165" s="72"/>
      <c r="B165" s="72"/>
      <c r="C165" s="37" t="s">
        <v>22</v>
      </c>
      <c r="D165" s="39" t="s">
        <v>23</v>
      </c>
      <c r="E165" s="3">
        <v>2354.5</v>
      </c>
      <c r="F165" s="3">
        <v>2543</v>
      </c>
      <c r="G165" s="3">
        <v>1955.5</v>
      </c>
      <c r="H165" s="3">
        <v>3744.2</v>
      </c>
      <c r="I165" s="3">
        <f t="shared" si="12"/>
        <v>1788.6999999999998</v>
      </c>
      <c r="J165" s="3">
        <f>H165/G165*100</f>
        <v>191.4702122219381</v>
      </c>
      <c r="K165" s="3">
        <f>H165/F165*100</f>
        <v>147.23554856468738</v>
      </c>
      <c r="L165" s="3">
        <f t="shared" si="10"/>
        <v>1389.6999999999998</v>
      </c>
      <c r="M165" s="3">
        <f t="shared" si="14"/>
        <v>159.0231471650032</v>
      </c>
    </row>
    <row r="166" spans="1:13" ht="17.25" customHeight="1" hidden="1">
      <c r="A166" s="72"/>
      <c r="B166" s="72"/>
      <c r="C166" s="37" t="s">
        <v>24</v>
      </c>
      <c r="D166" s="39" t="s">
        <v>25</v>
      </c>
      <c r="E166" s="3"/>
      <c r="F166" s="3"/>
      <c r="G166" s="3"/>
      <c r="H166" s="3">
        <v>0</v>
      </c>
      <c r="I166" s="3">
        <f t="shared" si="12"/>
        <v>0</v>
      </c>
      <c r="J166" s="3" t="e">
        <f>H166/G166*100</f>
        <v>#DIV/0!</v>
      </c>
      <c r="K166" s="3" t="e">
        <f>H166/F166*100</f>
        <v>#DIV/0!</v>
      </c>
      <c r="L166" s="3">
        <f t="shared" si="10"/>
        <v>0</v>
      </c>
      <c r="M166" s="3" t="e">
        <f t="shared" si="14"/>
        <v>#DIV/0!</v>
      </c>
    </row>
    <row r="167" spans="1:13" ht="17.25" customHeight="1">
      <c r="A167" s="72"/>
      <c r="B167" s="72"/>
      <c r="C167" s="37" t="s">
        <v>26</v>
      </c>
      <c r="D167" s="39" t="s">
        <v>27</v>
      </c>
      <c r="E167" s="3">
        <v>2274.9</v>
      </c>
      <c r="F167" s="3">
        <v>0</v>
      </c>
      <c r="G167" s="3">
        <v>0</v>
      </c>
      <c r="H167" s="3">
        <v>0</v>
      </c>
      <c r="I167" s="3">
        <f t="shared" si="12"/>
        <v>0</v>
      </c>
      <c r="J167" s="3"/>
      <c r="K167" s="3"/>
      <c r="L167" s="3">
        <f t="shared" si="10"/>
        <v>-2274.9</v>
      </c>
      <c r="M167" s="3">
        <f t="shared" si="14"/>
        <v>0</v>
      </c>
    </row>
    <row r="168" spans="1:13" ht="31.5">
      <c r="A168" s="72"/>
      <c r="B168" s="72"/>
      <c r="C168" s="37" t="s">
        <v>28</v>
      </c>
      <c r="D168" s="40" t="s">
        <v>29</v>
      </c>
      <c r="E168" s="3">
        <v>32013.8</v>
      </c>
      <c r="F168" s="3">
        <v>1704708.09</v>
      </c>
      <c r="G168" s="3">
        <v>240621.4</v>
      </c>
      <c r="H168" s="3">
        <v>240621.4</v>
      </c>
      <c r="I168" s="3">
        <f t="shared" si="12"/>
        <v>0</v>
      </c>
      <c r="J168" s="3">
        <f>H168/G168*100</f>
        <v>100</v>
      </c>
      <c r="K168" s="3">
        <f>H168/F168*100</f>
        <v>14.115108704622854</v>
      </c>
      <c r="L168" s="3">
        <f t="shared" si="10"/>
        <v>208607.6</v>
      </c>
      <c r="M168" s="3">
        <f t="shared" si="14"/>
        <v>751.6177398496899</v>
      </c>
    </row>
    <row r="169" spans="1:13" ht="31.5">
      <c r="A169" s="72"/>
      <c r="B169" s="72"/>
      <c r="C169" s="37" t="s">
        <v>49</v>
      </c>
      <c r="D169" s="39" t="s">
        <v>50</v>
      </c>
      <c r="E169" s="3">
        <v>2641.7</v>
      </c>
      <c r="F169" s="3">
        <v>3215.5</v>
      </c>
      <c r="G169" s="3">
        <v>2411.6</v>
      </c>
      <c r="H169" s="3">
        <v>2411.6</v>
      </c>
      <c r="I169" s="3">
        <f t="shared" si="12"/>
        <v>0</v>
      </c>
      <c r="J169" s="3">
        <f>H169/G169*100</f>
        <v>100</v>
      </c>
      <c r="K169" s="3">
        <f>H169/F169*100</f>
        <v>74.99922251593843</v>
      </c>
      <c r="L169" s="3">
        <f aca="true" t="shared" si="15" ref="L169:L234">H169-E169</f>
        <v>-230.0999999999999</v>
      </c>
      <c r="M169" s="3">
        <f t="shared" si="14"/>
        <v>91.28969981451338</v>
      </c>
    </row>
    <row r="170" spans="1:13" ht="15.75">
      <c r="A170" s="72"/>
      <c r="B170" s="72"/>
      <c r="C170" s="37" t="s">
        <v>30</v>
      </c>
      <c r="D170" s="39" t="s">
        <v>31</v>
      </c>
      <c r="E170" s="3">
        <v>488063.9</v>
      </c>
      <c r="F170" s="3">
        <v>615713</v>
      </c>
      <c r="G170" s="3">
        <v>410498.5</v>
      </c>
      <c r="H170" s="3">
        <v>410498.5</v>
      </c>
      <c r="I170" s="3">
        <f t="shared" si="12"/>
        <v>0</v>
      </c>
      <c r="J170" s="3">
        <f>H170/G170*100</f>
        <v>100</v>
      </c>
      <c r="K170" s="3">
        <f>H170/F170*100</f>
        <v>66.67042924219562</v>
      </c>
      <c r="L170" s="3">
        <f t="shared" si="15"/>
        <v>-77565.40000000002</v>
      </c>
      <c r="M170" s="3">
        <f t="shared" si="14"/>
        <v>84.10753182114063</v>
      </c>
    </row>
    <row r="171" spans="1:13" ht="47.25">
      <c r="A171" s="72"/>
      <c r="B171" s="72"/>
      <c r="C171" s="37" t="s">
        <v>32</v>
      </c>
      <c r="D171" s="39" t="s">
        <v>33</v>
      </c>
      <c r="E171" s="3">
        <v>-21243.1</v>
      </c>
      <c r="F171" s="3">
        <v>0</v>
      </c>
      <c r="G171" s="3">
        <v>0</v>
      </c>
      <c r="H171" s="3">
        <v>-64.5</v>
      </c>
      <c r="I171" s="3">
        <f t="shared" si="12"/>
        <v>-64.5</v>
      </c>
      <c r="J171" s="3"/>
      <c r="K171" s="3"/>
      <c r="L171" s="3">
        <f t="shared" si="15"/>
        <v>21178.6</v>
      </c>
      <c r="M171" s="3">
        <f aca="true" t="shared" si="16" ref="M171:M186">H171/E171*100</f>
        <v>0.30362800156286046</v>
      </c>
    </row>
    <row r="172" spans="1:13" ht="17.25" customHeight="1">
      <c r="A172" s="72"/>
      <c r="B172" s="72"/>
      <c r="C172" s="37"/>
      <c r="D172" s="42" t="s">
        <v>39</v>
      </c>
      <c r="E172" s="6">
        <f>SUM(E158:E171)</f>
        <v>520745.70000000007</v>
      </c>
      <c r="F172" s="6">
        <f>SUM(F158:F171)</f>
        <v>2339011.1900000004</v>
      </c>
      <c r="G172" s="6">
        <f>SUM(G158:G171)</f>
        <v>667267.2</v>
      </c>
      <c r="H172" s="6">
        <f>SUM(H158:H171)</f>
        <v>669825.6</v>
      </c>
      <c r="I172" s="6">
        <f t="shared" si="12"/>
        <v>2558.4000000000233</v>
      </c>
      <c r="J172" s="6">
        <f aca="true" t="shared" si="17" ref="J172:J186">H172/G172*100</f>
        <v>100.3834146201102</v>
      </c>
      <c r="K172" s="6">
        <f aca="true" t="shared" si="18" ref="K172:K180">H172/F172*100</f>
        <v>28.637126785186517</v>
      </c>
      <c r="L172" s="6">
        <f t="shared" si="15"/>
        <v>149079.8999999999</v>
      </c>
      <c r="M172" s="6">
        <f t="shared" si="16"/>
        <v>128.62815765929508</v>
      </c>
    </row>
    <row r="173" spans="1:13" ht="31.5">
      <c r="A173" s="72"/>
      <c r="B173" s="72"/>
      <c r="C173" s="37" t="s">
        <v>91</v>
      </c>
      <c r="D173" s="39" t="s">
        <v>92</v>
      </c>
      <c r="E173" s="3">
        <v>36609.2</v>
      </c>
      <c r="F173" s="3">
        <v>49325.8</v>
      </c>
      <c r="G173" s="3">
        <v>37814.2</v>
      </c>
      <c r="H173" s="3">
        <v>42386.1</v>
      </c>
      <c r="I173" s="3">
        <f t="shared" si="12"/>
        <v>4571.9000000000015</v>
      </c>
      <c r="J173" s="3">
        <f t="shared" si="17"/>
        <v>112.09043163679253</v>
      </c>
      <c r="K173" s="3">
        <f t="shared" si="18"/>
        <v>85.93089214974718</v>
      </c>
      <c r="L173" s="3">
        <f t="shared" si="15"/>
        <v>5776.9000000000015</v>
      </c>
      <c r="M173" s="3">
        <f t="shared" si="16"/>
        <v>115.77991324585078</v>
      </c>
    </row>
    <row r="174" spans="1:13" ht="15.75">
      <c r="A174" s="72"/>
      <c r="B174" s="72"/>
      <c r="C174" s="37" t="s">
        <v>22</v>
      </c>
      <c r="D174" s="39" t="s">
        <v>23</v>
      </c>
      <c r="E174" s="3">
        <v>5202.8</v>
      </c>
      <c r="F174" s="3">
        <v>10000</v>
      </c>
      <c r="G174" s="3">
        <v>6579</v>
      </c>
      <c r="H174" s="3">
        <v>535.4</v>
      </c>
      <c r="I174" s="3">
        <f t="shared" si="12"/>
        <v>-6043.6</v>
      </c>
      <c r="J174" s="3">
        <f t="shared" si="17"/>
        <v>8.138014895880833</v>
      </c>
      <c r="K174" s="3">
        <f t="shared" si="18"/>
        <v>5.354</v>
      </c>
      <c r="L174" s="3">
        <f t="shared" si="15"/>
        <v>-4667.400000000001</v>
      </c>
      <c r="M174" s="3">
        <f t="shared" si="16"/>
        <v>10.290612746982394</v>
      </c>
    </row>
    <row r="175" spans="1:13" ht="17.25" customHeight="1">
      <c r="A175" s="72"/>
      <c r="B175" s="72"/>
      <c r="C175" s="47"/>
      <c r="D175" s="42" t="s">
        <v>44</v>
      </c>
      <c r="E175" s="6">
        <f>SUM(E173:E174)</f>
        <v>41812</v>
      </c>
      <c r="F175" s="6">
        <f>SUM(F173:F174)</f>
        <v>59325.8</v>
      </c>
      <c r="G175" s="6">
        <f>SUM(G173:G174)</f>
        <v>44393.2</v>
      </c>
      <c r="H175" s="6">
        <f>SUM(H173:H174)</f>
        <v>42921.5</v>
      </c>
      <c r="I175" s="6">
        <f t="shared" si="12"/>
        <v>-1471.699999999997</v>
      </c>
      <c r="J175" s="6">
        <f t="shared" si="17"/>
        <v>96.68485263508826</v>
      </c>
      <c r="K175" s="6">
        <f t="shared" si="18"/>
        <v>72.34879259950982</v>
      </c>
      <c r="L175" s="6">
        <f t="shared" si="15"/>
        <v>1109.5</v>
      </c>
      <c r="M175" s="6">
        <f t="shared" si="16"/>
        <v>102.65354443700375</v>
      </c>
    </row>
    <row r="176" spans="1:13" s="2" customFormat="1" ht="17.25" customHeight="1">
      <c r="A176" s="72"/>
      <c r="B176" s="72"/>
      <c r="C176" s="44"/>
      <c r="D176" s="42" t="s">
        <v>34</v>
      </c>
      <c r="E176" s="6">
        <f>E172+E175</f>
        <v>562557.7000000001</v>
      </c>
      <c r="F176" s="6">
        <f>F172+F175</f>
        <v>2398336.99</v>
      </c>
      <c r="G176" s="6">
        <f>G172+G175</f>
        <v>711660.3999999999</v>
      </c>
      <c r="H176" s="6">
        <f>H172+H175</f>
        <v>712747.1</v>
      </c>
      <c r="I176" s="6">
        <f t="shared" si="12"/>
        <v>1086.7000000000698</v>
      </c>
      <c r="J176" s="6">
        <f t="shared" si="17"/>
        <v>100.15269923688321</v>
      </c>
      <c r="K176" s="6">
        <f t="shared" si="18"/>
        <v>29.718388323735933</v>
      </c>
      <c r="L176" s="6">
        <f t="shared" si="15"/>
        <v>150189.3999999999</v>
      </c>
      <c r="M176" s="6">
        <f t="shared" si="16"/>
        <v>126.69759919738009</v>
      </c>
    </row>
    <row r="177" spans="1:13" s="2" customFormat="1" ht="84" customHeight="1">
      <c r="A177" s="72" t="s">
        <v>93</v>
      </c>
      <c r="B177" s="72" t="s">
        <v>94</v>
      </c>
      <c r="C177" s="37" t="s">
        <v>95</v>
      </c>
      <c r="D177" s="3" t="s">
        <v>96</v>
      </c>
      <c r="E177" s="3">
        <v>37200</v>
      </c>
      <c r="F177" s="3">
        <v>96141.6</v>
      </c>
      <c r="G177" s="3">
        <v>70541.6</v>
      </c>
      <c r="H177" s="3">
        <v>59612.4</v>
      </c>
      <c r="I177" s="3">
        <f t="shared" si="12"/>
        <v>-10929.200000000004</v>
      </c>
      <c r="J177" s="3">
        <f t="shared" si="17"/>
        <v>84.50673078013541</v>
      </c>
      <c r="K177" s="3">
        <f t="shared" si="18"/>
        <v>62.00479293042762</v>
      </c>
      <c r="L177" s="3">
        <f t="shared" si="15"/>
        <v>22412.4</v>
      </c>
      <c r="M177" s="3">
        <f t="shared" si="16"/>
        <v>160.2483870967742</v>
      </c>
    </row>
    <row r="178" spans="1:13" s="2" customFormat="1" ht="64.5" customHeight="1">
      <c r="A178" s="72"/>
      <c r="B178" s="72"/>
      <c r="C178" s="37" t="s">
        <v>14</v>
      </c>
      <c r="D178" s="3" t="s">
        <v>15</v>
      </c>
      <c r="E178" s="3">
        <v>0</v>
      </c>
      <c r="F178" s="3">
        <v>15301.6</v>
      </c>
      <c r="G178" s="3">
        <v>15301.6</v>
      </c>
      <c r="H178" s="3">
        <v>15301.6</v>
      </c>
      <c r="I178" s="3">
        <f t="shared" si="12"/>
        <v>0</v>
      </c>
      <c r="J178" s="3">
        <f>H178/G178*100</f>
        <v>100</v>
      </c>
      <c r="K178" s="3">
        <f>H178/F178*100</f>
        <v>100</v>
      </c>
      <c r="L178" s="3">
        <f t="shared" si="15"/>
        <v>15301.6</v>
      </c>
      <c r="M178" s="3"/>
    </row>
    <row r="179" spans="1:13" s="2" customFormat="1" ht="33.75" customHeight="1">
      <c r="A179" s="72"/>
      <c r="B179" s="72"/>
      <c r="C179" s="37" t="s">
        <v>18</v>
      </c>
      <c r="D179" s="39" t="s">
        <v>19</v>
      </c>
      <c r="E179" s="3">
        <v>146778.8</v>
      </c>
      <c r="F179" s="3">
        <v>995423.5</v>
      </c>
      <c r="G179" s="3">
        <v>665782.1</v>
      </c>
      <c r="H179" s="3">
        <v>554418.1</v>
      </c>
      <c r="I179" s="3">
        <f t="shared" si="12"/>
        <v>-111364</v>
      </c>
      <c r="J179" s="3">
        <f t="shared" si="17"/>
        <v>83.27320605345201</v>
      </c>
      <c r="K179" s="3">
        <f t="shared" si="18"/>
        <v>55.6967059748941</v>
      </c>
      <c r="L179" s="3">
        <f t="shared" si="15"/>
        <v>407639.3</v>
      </c>
      <c r="M179" s="3">
        <f t="shared" si="16"/>
        <v>377.7235540827422</v>
      </c>
    </row>
    <row r="180" spans="1:13" s="2" customFormat="1" ht="16.5" customHeight="1">
      <c r="A180" s="72"/>
      <c r="B180" s="72"/>
      <c r="C180" s="37" t="s">
        <v>22</v>
      </c>
      <c r="D180" s="39" t="s">
        <v>23</v>
      </c>
      <c r="E180" s="3">
        <v>48816.9</v>
      </c>
      <c r="F180" s="3">
        <v>73132</v>
      </c>
      <c r="G180" s="3">
        <v>53632</v>
      </c>
      <c r="H180" s="3">
        <v>71083.6</v>
      </c>
      <c r="I180" s="3">
        <f t="shared" si="12"/>
        <v>17451.600000000006</v>
      </c>
      <c r="J180" s="3">
        <f t="shared" si="17"/>
        <v>132.53952863961814</v>
      </c>
      <c r="K180" s="3">
        <f t="shared" si="18"/>
        <v>97.1990373571077</v>
      </c>
      <c r="L180" s="3">
        <f t="shared" si="15"/>
        <v>22266.700000000004</v>
      </c>
      <c r="M180" s="3">
        <f t="shared" si="16"/>
        <v>145.6126874094832</v>
      </c>
    </row>
    <row r="181" spans="1:13" s="2" customFormat="1" ht="16.5" customHeight="1" hidden="1">
      <c r="A181" s="72"/>
      <c r="B181" s="72"/>
      <c r="C181" s="37" t="s">
        <v>24</v>
      </c>
      <c r="D181" s="39" t="s">
        <v>25</v>
      </c>
      <c r="E181" s="3"/>
      <c r="F181" s="3"/>
      <c r="G181" s="3"/>
      <c r="H181" s="3"/>
      <c r="I181" s="3">
        <f t="shared" si="12"/>
        <v>0</v>
      </c>
      <c r="J181" s="3" t="e">
        <f t="shared" si="17"/>
        <v>#DIV/0!</v>
      </c>
      <c r="K181" s="3"/>
      <c r="L181" s="3">
        <f t="shared" si="15"/>
        <v>0</v>
      </c>
      <c r="M181" s="3" t="e">
        <f t="shared" si="16"/>
        <v>#DIV/0!</v>
      </c>
    </row>
    <row r="182" spans="1:13" s="2" customFormat="1" ht="16.5" customHeight="1" hidden="1">
      <c r="A182" s="72"/>
      <c r="B182" s="72"/>
      <c r="C182" s="37" t="s">
        <v>26</v>
      </c>
      <c r="D182" s="39" t="s">
        <v>27</v>
      </c>
      <c r="E182" s="3"/>
      <c r="F182" s="3"/>
      <c r="G182" s="3"/>
      <c r="H182" s="3"/>
      <c r="I182" s="3">
        <f t="shared" si="12"/>
        <v>0</v>
      </c>
      <c r="J182" s="3" t="e">
        <f t="shared" si="17"/>
        <v>#DIV/0!</v>
      </c>
      <c r="K182" s="3"/>
      <c r="L182" s="3">
        <f t="shared" si="15"/>
        <v>0</v>
      </c>
      <c r="M182" s="3" t="e">
        <f t="shared" si="16"/>
        <v>#DIV/0!</v>
      </c>
    </row>
    <row r="183" spans="1:13" s="2" customFormat="1" ht="31.5">
      <c r="A183" s="72"/>
      <c r="B183" s="72"/>
      <c r="C183" s="37" t="s">
        <v>28</v>
      </c>
      <c r="D183" s="40" t="s">
        <v>29</v>
      </c>
      <c r="E183" s="3">
        <v>0</v>
      </c>
      <c r="F183" s="3">
        <v>136217.2</v>
      </c>
      <c r="G183" s="3">
        <v>0</v>
      </c>
      <c r="H183" s="3">
        <v>0</v>
      </c>
      <c r="I183" s="3">
        <f t="shared" si="12"/>
        <v>0</v>
      </c>
      <c r="J183" s="3"/>
      <c r="K183" s="3">
        <f>H183/F183*100</f>
        <v>0</v>
      </c>
      <c r="L183" s="3">
        <f t="shared" si="15"/>
        <v>0</v>
      </c>
      <c r="M183" s="3"/>
    </row>
    <row r="184" spans="1:13" s="2" customFormat="1" ht="31.5">
      <c r="A184" s="72"/>
      <c r="B184" s="72"/>
      <c r="C184" s="37" t="s">
        <v>49</v>
      </c>
      <c r="D184" s="39" t="s">
        <v>50</v>
      </c>
      <c r="E184" s="3">
        <v>37.6</v>
      </c>
      <c r="F184" s="3">
        <v>37.6</v>
      </c>
      <c r="G184" s="3">
        <v>37.6</v>
      </c>
      <c r="H184" s="3">
        <v>37.6</v>
      </c>
      <c r="I184" s="3">
        <f t="shared" si="12"/>
        <v>0</v>
      </c>
      <c r="J184" s="3">
        <f t="shared" si="17"/>
        <v>100</v>
      </c>
      <c r="K184" s="3">
        <f>H184/F184*100</f>
        <v>100</v>
      </c>
      <c r="L184" s="3">
        <f t="shared" si="15"/>
        <v>0</v>
      </c>
      <c r="M184" s="3">
        <f t="shared" si="16"/>
        <v>100</v>
      </c>
    </row>
    <row r="185" spans="1:13" s="2" customFormat="1" ht="18" customHeight="1">
      <c r="A185" s="72"/>
      <c r="B185" s="72"/>
      <c r="C185" s="37" t="s">
        <v>30</v>
      </c>
      <c r="D185" s="39" t="s">
        <v>31</v>
      </c>
      <c r="E185" s="3">
        <v>221938.6</v>
      </c>
      <c r="F185" s="3">
        <v>244514.7</v>
      </c>
      <c r="G185" s="3">
        <v>142819.1</v>
      </c>
      <c r="H185" s="3">
        <v>128574</v>
      </c>
      <c r="I185" s="3">
        <f t="shared" si="12"/>
        <v>-14245.100000000006</v>
      </c>
      <c r="J185" s="3">
        <f t="shared" si="17"/>
        <v>90.02577386357987</v>
      </c>
      <c r="K185" s="3">
        <f>H185/F185*100</f>
        <v>52.583341615044</v>
      </c>
      <c r="L185" s="3">
        <f t="shared" si="15"/>
        <v>-93364.6</v>
      </c>
      <c r="M185" s="3">
        <f t="shared" si="16"/>
        <v>57.932238916529165</v>
      </c>
    </row>
    <row r="186" spans="1:13" s="2" customFormat="1" ht="78.75" hidden="1">
      <c r="A186" s="72"/>
      <c r="B186" s="72"/>
      <c r="C186" s="37" t="s">
        <v>61</v>
      </c>
      <c r="D186" s="45" t="s">
        <v>62</v>
      </c>
      <c r="E186" s="3"/>
      <c r="F186" s="3"/>
      <c r="G186" s="3"/>
      <c r="H186" s="3"/>
      <c r="I186" s="3">
        <f t="shared" si="12"/>
        <v>0</v>
      </c>
      <c r="J186" s="3" t="e">
        <f t="shared" si="17"/>
        <v>#DIV/0!</v>
      </c>
      <c r="K186" s="3" t="e">
        <f>H186/F186*100</f>
        <v>#DIV/0!</v>
      </c>
      <c r="L186" s="3">
        <f t="shared" si="15"/>
        <v>0</v>
      </c>
      <c r="M186" s="3" t="e">
        <f t="shared" si="16"/>
        <v>#DIV/0!</v>
      </c>
    </row>
    <row r="187" spans="1:13" s="2" customFormat="1" ht="47.25">
      <c r="A187" s="72"/>
      <c r="B187" s="72"/>
      <c r="C187" s="37" t="s">
        <v>32</v>
      </c>
      <c r="D187" s="39" t="s">
        <v>33</v>
      </c>
      <c r="E187" s="3">
        <v>0</v>
      </c>
      <c r="F187" s="3">
        <v>0</v>
      </c>
      <c r="G187" s="3">
        <v>0</v>
      </c>
      <c r="H187" s="3">
        <v>-37.6</v>
      </c>
      <c r="I187" s="3">
        <f t="shared" si="12"/>
        <v>-37.6</v>
      </c>
      <c r="J187" s="3"/>
      <c r="K187" s="3"/>
      <c r="L187" s="3">
        <f t="shared" si="15"/>
        <v>-37.6</v>
      </c>
      <c r="M187" s="3"/>
    </row>
    <row r="188" spans="1:13" s="2" customFormat="1" ht="17.25" customHeight="1">
      <c r="A188" s="72"/>
      <c r="B188" s="72"/>
      <c r="C188" s="44"/>
      <c r="D188" s="42" t="s">
        <v>39</v>
      </c>
      <c r="E188" s="6">
        <f>SUM(E177:E187)</f>
        <v>454771.9</v>
      </c>
      <c r="F188" s="6">
        <f>SUM(F177:F187)</f>
        <v>1560768.2</v>
      </c>
      <c r="G188" s="6">
        <f>SUM(G177:G187)</f>
        <v>948114</v>
      </c>
      <c r="H188" s="6">
        <f>SUM(H177:H187)</f>
        <v>828989.7</v>
      </c>
      <c r="I188" s="6">
        <f t="shared" si="12"/>
        <v>-119124.30000000005</v>
      </c>
      <c r="J188" s="6">
        <f aca="true" t="shared" si="19" ref="J188:J194">H188/G188*100</f>
        <v>87.43565647169011</v>
      </c>
      <c r="K188" s="6">
        <f aca="true" t="shared" si="20" ref="K188:K194">H188/F188*100</f>
        <v>53.114210040927276</v>
      </c>
      <c r="L188" s="6">
        <f t="shared" si="15"/>
        <v>374217.79999999993</v>
      </c>
      <c r="M188" s="6">
        <f aca="true" t="shared" si="21" ref="M188:M196">H188/E188*100</f>
        <v>182.28692230104804</v>
      </c>
    </row>
    <row r="189" spans="1:13" ht="17.25" customHeight="1">
      <c r="A189" s="72"/>
      <c r="B189" s="72"/>
      <c r="C189" s="37" t="s">
        <v>97</v>
      </c>
      <c r="D189" s="39" t="s">
        <v>98</v>
      </c>
      <c r="E189" s="3">
        <v>529855.4</v>
      </c>
      <c r="F189" s="11">
        <v>1264961.8</v>
      </c>
      <c r="G189" s="11">
        <v>540189.3</v>
      </c>
      <c r="H189" s="3">
        <v>614619.4</v>
      </c>
      <c r="I189" s="3">
        <f t="shared" si="12"/>
        <v>74430.09999999998</v>
      </c>
      <c r="J189" s="3">
        <f t="shared" si="19"/>
        <v>113.77852171451748</v>
      </c>
      <c r="K189" s="3">
        <f t="shared" si="20"/>
        <v>48.58798107579217</v>
      </c>
      <c r="L189" s="3">
        <f t="shared" si="15"/>
        <v>84764</v>
      </c>
      <c r="M189" s="3">
        <f t="shared" si="21"/>
        <v>115.99757216780276</v>
      </c>
    </row>
    <row r="190" spans="1:13" ht="17.25" customHeight="1">
      <c r="A190" s="72"/>
      <c r="B190" s="72"/>
      <c r="C190" s="37" t="s">
        <v>22</v>
      </c>
      <c r="D190" s="39" t="s">
        <v>23</v>
      </c>
      <c r="E190" s="3">
        <v>15082.1</v>
      </c>
      <c r="F190" s="3">
        <v>21500</v>
      </c>
      <c r="G190" s="3">
        <v>15963</v>
      </c>
      <c r="H190" s="3">
        <v>15308.9</v>
      </c>
      <c r="I190" s="3">
        <f t="shared" si="12"/>
        <v>-654.1000000000004</v>
      </c>
      <c r="J190" s="3">
        <f t="shared" si="19"/>
        <v>95.90239929837749</v>
      </c>
      <c r="K190" s="3">
        <f t="shared" si="20"/>
        <v>71.20418604651164</v>
      </c>
      <c r="L190" s="3">
        <f t="shared" si="15"/>
        <v>226.79999999999927</v>
      </c>
      <c r="M190" s="3">
        <f t="shared" si="21"/>
        <v>101.50376936898707</v>
      </c>
    </row>
    <row r="191" spans="1:13" s="2" customFormat="1" ht="17.25" customHeight="1">
      <c r="A191" s="72"/>
      <c r="B191" s="72"/>
      <c r="C191" s="44"/>
      <c r="D191" s="42" t="s">
        <v>44</v>
      </c>
      <c r="E191" s="6">
        <f>SUM(E189:E190)</f>
        <v>544937.5</v>
      </c>
      <c r="F191" s="6">
        <f>SUM(F189:F190)</f>
        <v>1286461.8</v>
      </c>
      <c r="G191" s="6">
        <f>SUM(G189:G190)</f>
        <v>556152.3</v>
      </c>
      <c r="H191" s="6">
        <f>SUM(H189:H190)</f>
        <v>629928.3</v>
      </c>
      <c r="I191" s="6">
        <f t="shared" si="12"/>
        <v>73776</v>
      </c>
      <c r="J191" s="6">
        <f t="shared" si="19"/>
        <v>113.26543106987062</v>
      </c>
      <c r="K191" s="6">
        <f t="shared" si="20"/>
        <v>48.96595452737112</v>
      </c>
      <c r="L191" s="6">
        <f t="shared" si="15"/>
        <v>84990.80000000005</v>
      </c>
      <c r="M191" s="6">
        <f t="shared" si="21"/>
        <v>115.59643078334672</v>
      </c>
    </row>
    <row r="192" spans="1:13" s="2" customFormat="1" ht="17.25" customHeight="1">
      <c r="A192" s="72"/>
      <c r="B192" s="72"/>
      <c r="C192" s="44"/>
      <c r="D192" s="42" t="s">
        <v>34</v>
      </c>
      <c r="E192" s="6">
        <f>E188+E191</f>
        <v>999709.4</v>
      </c>
      <c r="F192" s="6">
        <f>F188+F191</f>
        <v>2847230</v>
      </c>
      <c r="G192" s="6">
        <f>G188+G191</f>
        <v>1504266.3</v>
      </c>
      <c r="H192" s="6">
        <f>H188+H191</f>
        <v>1458918</v>
      </c>
      <c r="I192" s="6">
        <f t="shared" si="12"/>
        <v>-45348.30000000005</v>
      </c>
      <c r="J192" s="6">
        <f t="shared" si="19"/>
        <v>96.98535425542671</v>
      </c>
      <c r="K192" s="6">
        <f t="shared" si="20"/>
        <v>51.2399068568398</v>
      </c>
      <c r="L192" s="6">
        <f t="shared" si="15"/>
        <v>459208.6</v>
      </c>
      <c r="M192" s="6">
        <f t="shared" si="21"/>
        <v>145.93420848098458</v>
      </c>
    </row>
    <row r="193" spans="1:13" s="2" customFormat="1" ht="18" customHeight="1">
      <c r="A193" s="72" t="s">
        <v>99</v>
      </c>
      <c r="B193" s="72" t="s">
        <v>100</v>
      </c>
      <c r="C193" s="37" t="s">
        <v>40</v>
      </c>
      <c r="D193" s="39" t="s">
        <v>41</v>
      </c>
      <c r="E193" s="3">
        <v>205</v>
      </c>
      <c r="F193" s="3">
        <v>3880</v>
      </c>
      <c r="G193" s="3">
        <v>3820</v>
      </c>
      <c r="H193" s="3">
        <v>2855</v>
      </c>
      <c r="I193" s="3">
        <f t="shared" si="12"/>
        <v>-965</v>
      </c>
      <c r="J193" s="3">
        <f t="shared" si="19"/>
        <v>74.73821989528795</v>
      </c>
      <c r="K193" s="3">
        <f t="shared" si="20"/>
        <v>73.58247422680412</v>
      </c>
      <c r="L193" s="3">
        <f t="shared" si="15"/>
        <v>2650</v>
      </c>
      <c r="M193" s="3">
        <f t="shared" si="21"/>
        <v>1392.6829268292684</v>
      </c>
    </row>
    <row r="194" spans="1:13" s="2" customFormat="1" ht="94.5">
      <c r="A194" s="72"/>
      <c r="B194" s="72"/>
      <c r="C194" s="38" t="s">
        <v>16</v>
      </c>
      <c r="D194" s="39" t="s">
        <v>17</v>
      </c>
      <c r="E194" s="3">
        <v>57566</v>
      </c>
      <c r="F194" s="3">
        <v>126746.9</v>
      </c>
      <c r="G194" s="3">
        <v>100559.4</v>
      </c>
      <c r="H194" s="3">
        <v>109286.4</v>
      </c>
      <c r="I194" s="3">
        <f t="shared" si="12"/>
        <v>8727</v>
      </c>
      <c r="J194" s="3">
        <f t="shared" si="19"/>
        <v>108.67845273539818</v>
      </c>
      <c r="K194" s="3">
        <f t="shared" si="20"/>
        <v>86.22412066882899</v>
      </c>
      <c r="L194" s="3">
        <f t="shared" si="15"/>
        <v>51720.399999999994</v>
      </c>
      <c r="M194" s="3">
        <f t="shared" si="21"/>
        <v>189.8453948511274</v>
      </c>
    </row>
    <row r="195" spans="1:13" s="2" customFormat="1" ht="31.5">
      <c r="A195" s="72"/>
      <c r="B195" s="72"/>
      <c r="C195" s="37" t="s">
        <v>18</v>
      </c>
      <c r="D195" s="39" t="s">
        <v>19</v>
      </c>
      <c r="E195" s="3">
        <v>575.7</v>
      </c>
      <c r="F195" s="3">
        <v>0</v>
      </c>
      <c r="G195" s="3">
        <v>0</v>
      </c>
      <c r="H195" s="3">
        <v>210.6</v>
      </c>
      <c r="I195" s="3">
        <f t="shared" si="12"/>
        <v>210.6</v>
      </c>
      <c r="J195" s="3"/>
      <c r="K195" s="3"/>
      <c r="L195" s="3">
        <f t="shared" si="15"/>
        <v>-365.1</v>
      </c>
      <c r="M195" s="3">
        <f t="shared" si="21"/>
        <v>36.58155289213131</v>
      </c>
    </row>
    <row r="196" spans="1:13" s="2" customFormat="1" ht="15.75">
      <c r="A196" s="72"/>
      <c r="B196" s="72"/>
      <c r="C196" s="37" t="s">
        <v>22</v>
      </c>
      <c r="D196" s="39" t="s">
        <v>23</v>
      </c>
      <c r="E196" s="3">
        <v>70</v>
      </c>
      <c r="F196" s="3">
        <v>0</v>
      </c>
      <c r="G196" s="3">
        <v>0</v>
      </c>
      <c r="H196" s="3">
        <v>6.1</v>
      </c>
      <c r="I196" s="3">
        <f t="shared" si="12"/>
        <v>6.1</v>
      </c>
      <c r="J196" s="3"/>
      <c r="K196" s="3"/>
      <c r="L196" s="3">
        <f t="shared" si="15"/>
        <v>-63.9</v>
      </c>
      <c r="M196" s="3">
        <f t="shared" si="21"/>
        <v>8.714285714285714</v>
      </c>
    </row>
    <row r="197" spans="1:13" s="2" customFormat="1" ht="15.75" hidden="1">
      <c r="A197" s="72"/>
      <c r="B197" s="72"/>
      <c r="C197" s="37" t="s">
        <v>24</v>
      </c>
      <c r="D197" s="39" t="s">
        <v>25</v>
      </c>
      <c r="E197" s="3">
        <v>0</v>
      </c>
      <c r="F197" s="3">
        <v>0</v>
      </c>
      <c r="G197" s="3">
        <v>0</v>
      </c>
      <c r="H197" s="3">
        <v>0</v>
      </c>
      <c r="I197" s="3">
        <f t="shared" si="12"/>
        <v>0</v>
      </c>
      <c r="J197" s="3"/>
      <c r="K197" s="3"/>
      <c r="L197" s="3">
        <f t="shared" si="15"/>
        <v>0</v>
      </c>
      <c r="M197" s="3"/>
    </row>
    <row r="198" spans="1:13" s="2" customFormat="1" ht="15.75">
      <c r="A198" s="72"/>
      <c r="B198" s="72"/>
      <c r="C198" s="37" t="s">
        <v>26</v>
      </c>
      <c r="D198" s="39" t="s">
        <v>27</v>
      </c>
      <c r="E198" s="3">
        <v>16324.8</v>
      </c>
      <c r="F198" s="3">
        <v>34189.4</v>
      </c>
      <c r="G198" s="3">
        <v>15319.1</v>
      </c>
      <c r="H198" s="3">
        <v>17572.2</v>
      </c>
      <c r="I198" s="3">
        <f t="shared" si="12"/>
        <v>2253.1000000000004</v>
      </c>
      <c r="J198" s="3">
        <f>H198/G198*100</f>
        <v>114.70778309430712</v>
      </c>
      <c r="K198" s="3">
        <f>H198/F198*100</f>
        <v>51.3966317045634</v>
      </c>
      <c r="L198" s="3">
        <f t="shared" si="15"/>
        <v>1247.4000000000015</v>
      </c>
      <c r="M198" s="3">
        <f>H198/E198*100</f>
        <v>107.6411349603058</v>
      </c>
    </row>
    <row r="199" spans="1:13" s="2" customFormat="1" ht="78.75" hidden="1">
      <c r="A199" s="72"/>
      <c r="B199" s="72"/>
      <c r="C199" s="37" t="s">
        <v>61</v>
      </c>
      <c r="D199" s="45" t="s">
        <v>62</v>
      </c>
      <c r="E199" s="3"/>
      <c r="F199" s="3"/>
      <c r="G199" s="3"/>
      <c r="H199" s="3"/>
      <c r="I199" s="3">
        <f t="shared" si="12"/>
        <v>0</v>
      </c>
      <c r="J199" s="3"/>
      <c r="K199" s="3"/>
      <c r="L199" s="3">
        <f t="shared" si="15"/>
        <v>0</v>
      </c>
      <c r="M199" s="3" t="e">
        <f>H199/E199*100</f>
        <v>#DIV/0!</v>
      </c>
    </row>
    <row r="200" spans="1:13" s="2" customFormat="1" ht="47.25">
      <c r="A200" s="72"/>
      <c r="B200" s="72"/>
      <c r="C200" s="37" t="s">
        <v>32</v>
      </c>
      <c r="D200" s="39" t="s">
        <v>33</v>
      </c>
      <c r="E200" s="3">
        <v>-265</v>
      </c>
      <c r="F200" s="3">
        <v>0</v>
      </c>
      <c r="G200" s="3">
        <v>0</v>
      </c>
      <c r="H200" s="3">
        <v>0</v>
      </c>
      <c r="I200" s="3">
        <f aca="true" t="shared" si="22" ref="I200:I265">H200-G200</f>
        <v>0</v>
      </c>
      <c r="J200" s="3"/>
      <c r="K200" s="3"/>
      <c r="L200" s="3">
        <f t="shared" si="15"/>
        <v>265</v>
      </c>
      <c r="M200" s="3">
        <f>H200/E200*100</f>
        <v>0</v>
      </c>
    </row>
    <row r="201" spans="1:13" s="2" customFormat="1" ht="18" customHeight="1">
      <c r="A201" s="72"/>
      <c r="B201" s="72"/>
      <c r="C201" s="44"/>
      <c r="D201" s="42" t="s">
        <v>39</v>
      </c>
      <c r="E201" s="6">
        <f>SUM(E193:E200)</f>
        <v>74476.5</v>
      </c>
      <c r="F201" s="6">
        <f>SUM(F193:F200)</f>
        <v>164816.3</v>
      </c>
      <c r="G201" s="6">
        <f>SUM(G193:G200)</f>
        <v>119698.5</v>
      </c>
      <c r="H201" s="6">
        <f>SUM(H193:H200)</f>
        <v>129930.3</v>
      </c>
      <c r="I201" s="6">
        <f t="shared" si="22"/>
        <v>10231.800000000003</v>
      </c>
      <c r="J201" s="6">
        <f aca="true" t="shared" si="23" ref="J201:J210">H201/G201*100</f>
        <v>108.54797679168912</v>
      </c>
      <c r="K201" s="6">
        <f aca="true" t="shared" si="24" ref="K201:K208">H201/F201*100</f>
        <v>78.83340422033501</v>
      </c>
      <c r="L201" s="6">
        <f t="shared" si="15"/>
        <v>55453.8</v>
      </c>
      <c r="M201" s="6">
        <f aca="true" t="shared" si="25" ref="M201:M208">H201/E201*100</f>
        <v>174.4581176612757</v>
      </c>
    </row>
    <row r="202" spans="1:13" ht="18" customHeight="1">
      <c r="A202" s="72"/>
      <c r="B202" s="72"/>
      <c r="C202" s="37" t="s">
        <v>101</v>
      </c>
      <c r="D202" s="39" t="s">
        <v>102</v>
      </c>
      <c r="E202" s="3">
        <v>5668454.1</v>
      </c>
      <c r="F202" s="3">
        <v>9144974.1</v>
      </c>
      <c r="G202" s="3">
        <v>6251018.6</v>
      </c>
      <c r="H202" s="3">
        <v>6036108.8</v>
      </c>
      <c r="I202" s="3">
        <f t="shared" si="22"/>
        <v>-214909.7999999998</v>
      </c>
      <c r="J202" s="3">
        <f t="shared" si="23"/>
        <v>96.5620035109158</v>
      </c>
      <c r="K202" s="3">
        <f t="shared" si="24"/>
        <v>66.00465713730124</v>
      </c>
      <c r="L202" s="3">
        <f t="shared" si="15"/>
        <v>367654.7000000002</v>
      </c>
      <c r="M202" s="3">
        <f t="shared" si="25"/>
        <v>106.48597824934316</v>
      </c>
    </row>
    <row r="203" spans="1:13" ht="31.5">
      <c r="A203" s="72"/>
      <c r="B203" s="72"/>
      <c r="C203" s="37" t="s">
        <v>103</v>
      </c>
      <c r="D203" s="39" t="s">
        <v>104</v>
      </c>
      <c r="E203" s="3">
        <v>358445.3</v>
      </c>
      <c r="F203" s="3">
        <v>554568.7</v>
      </c>
      <c r="G203" s="3">
        <v>409947.8</v>
      </c>
      <c r="H203" s="3">
        <v>349738.7</v>
      </c>
      <c r="I203" s="3">
        <f t="shared" si="22"/>
        <v>-60209.09999999998</v>
      </c>
      <c r="J203" s="3">
        <f t="shared" si="23"/>
        <v>85.31298375061411</v>
      </c>
      <c r="K203" s="3">
        <f t="shared" si="24"/>
        <v>63.06499086587469</v>
      </c>
      <c r="L203" s="3">
        <f t="shared" si="15"/>
        <v>-8706.599999999977</v>
      </c>
      <c r="M203" s="3">
        <f t="shared" si="25"/>
        <v>97.57101013739057</v>
      </c>
    </row>
    <row r="204" spans="1:13" ht="17.25" customHeight="1">
      <c r="A204" s="72"/>
      <c r="B204" s="72"/>
      <c r="C204" s="37" t="s">
        <v>105</v>
      </c>
      <c r="D204" s="39" t="s">
        <v>106</v>
      </c>
      <c r="E204" s="3">
        <v>1103</v>
      </c>
      <c r="F204" s="3">
        <v>1272.1</v>
      </c>
      <c r="G204" s="3">
        <v>1152</v>
      </c>
      <c r="H204" s="3">
        <v>800.6</v>
      </c>
      <c r="I204" s="3">
        <f t="shared" si="22"/>
        <v>-351.4</v>
      </c>
      <c r="J204" s="3">
        <f t="shared" si="23"/>
        <v>69.49652777777779</v>
      </c>
      <c r="K204" s="3">
        <f t="shared" si="24"/>
        <v>62.93530382831539</v>
      </c>
      <c r="L204" s="3">
        <f t="shared" si="15"/>
        <v>-302.4</v>
      </c>
      <c r="M204" s="3">
        <f t="shared" si="25"/>
        <v>72.58386219401632</v>
      </c>
    </row>
    <row r="205" spans="1:13" ht="31.5">
      <c r="A205" s="72"/>
      <c r="B205" s="72"/>
      <c r="C205" s="37" t="s">
        <v>107</v>
      </c>
      <c r="D205" s="39" t="s">
        <v>108</v>
      </c>
      <c r="E205" s="3">
        <v>30737.3</v>
      </c>
      <c r="F205" s="3">
        <v>52524</v>
      </c>
      <c r="G205" s="3">
        <v>35235.3</v>
      </c>
      <c r="H205" s="3">
        <v>36155.4</v>
      </c>
      <c r="I205" s="3">
        <f t="shared" si="22"/>
        <v>920.0999999999985</v>
      </c>
      <c r="J205" s="3">
        <f t="shared" si="23"/>
        <v>102.61130173434027</v>
      </c>
      <c r="K205" s="3">
        <f t="shared" si="24"/>
        <v>68.83596070367832</v>
      </c>
      <c r="L205" s="3">
        <f t="shared" si="15"/>
        <v>5418.100000000002</v>
      </c>
      <c r="M205" s="3">
        <f t="shared" si="25"/>
        <v>117.62711754122842</v>
      </c>
    </row>
    <row r="206" spans="1:13" ht="16.5" customHeight="1">
      <c r="A206" s="72"/>
      <c r="B206" s="72"/>
      <c r="C206" s="37" t="s">
        <v>22</v>
      </c>
      <c r="D206" s="39" t="s">
        <v>23</v>
      </c>
      <c r="E206" s="3">
        <v>24869.4</v>
      </c>
      <c r="F206" s="3">
        <v>38171.8</v>
      </c>
      <c r="G206" s="3">
        <v>28144.8</v>
      </c>
      <c r="H206" s="3">
        <v>26869.5</v>
      </c>
      <c r="I206" s="3">
        <f t="shared" si="22"/>
        <v>-1275.2999999999993</v>
      </c>
      <c r="J206" s="3">
        <f t="shared" si="23"/>
        <v>95.46878997185982</v>
      </c>
      <c r="K206" s="3">
        <f t="shared" si="24"/>
        <v>70.39096924955071</v>
      </c>
      <c r="L206" s="3">
        <f t="shared" si="15"/>
        <v>2000.0999999999985</v>
      </c>
      <c r="M206" s="3">
        <f t="shared" si="25"/>
        <v>108.04241356848175</v>
      </c>
    </row>
    <row r="207" spans="1:13" s="2" customFormat="1" ht="16.5" customHeight="1">
      <c r="A207" s="72"/>
      <c r="B207" s="72"/>
      <c r="C207" s="47"/>
      <c r="D207" s="42" t="s">
        <v>44</v>
      </c>
      <c r="E207" s="6">
        <f>SUM(E202:E206)</f>
        <v>6083609.1</v>
      </c>
      <c r="F207" s="6">
        <f>SUM(F202:F206)</f>
        <v>9791510.7</v>
      </c>
      <c r="G207" s="6">
        <f>SUM(G202:G206)</f>
        <v>6725498.499999999</v>
      </c>
      <c r="H207" s="6">
        <f>SUM(H202:H206)</f>
        <v>6449673</v>
      </c>
      <c r="I207" s="6">
        <f t="shared" si="22"/>
        <v>-275825.49999999907</v>
      </c>
      <c r="J207" s="6">
        <f t="shared" si="23"/>
        <v>95.89880958266515</v>
      </c>
      <c r="K207" s="6">
        <f t="shared" si="24"/>
        <v>65.870050062857</v>
      </c>
      <c r="L207" s="6">
        <f t="shared" si="15"/>
        <v>366063.9000000004</v>
      </c>
      <c r="M207" s="6">
        <f t="shared" si="25"/>
        <v>106.01721599765509</v>
      </c>
    </row>
    <row r="208" spans="1:13" s="2" customFormat="1" ht="16.5" customHeight="1">
      <c r="A208" s="72"/>
      <c r="B208" s="72"/>
      <c r="C208" s="44"/>
      <c r="D208" s="42" t="s">
        <v>34</v>
      </c>
      <c r="E208" s="6">
        <f>E201+E207</f>
        <v>6158085.6</v>
      </c>
      <c r="F208" s="6">
        <f>F201+F207</f>
        <v>9956327</v>
      </c>
      <c r="G208" s="6">
        <f>G201+G207</f>
        <v>6845196.999999999</v>
      </c>
      <c r="H208" s="6">
        <f>H201+H207</f>
        <v>6579603.3</v>
      </c>
      <c r="I208" s="6">
        <f t="shared" si="22"/>
        <v>-265593.69999999925</v>
      </c>
      <c r="J208" s="6">
        <f t="shared" si="23"/>
        <v>96.11999917606462</v>
      </c>
      <c r="K208" s="6">
        <f t="shared" si="24"/>
        <v>66.08464446778414</v>
      </c>
      <c r="L208" s="6">
        <f t="shared" si="15"/>
        <v>421517.7000000002</v>
      </c>
      <c r="M208" s="6">
        <f t="shared" si="25"/>
        <v>106.84494707251228</v>
      </c>
    </row>
    <row r="209" spans="1:13" s="2" customFormat="1" ht="16.5" customHeight="1" hidden="1">
      <c r="A209" s="85">
        <v>955</v>
      </c>
      <c r="B209" s="72" t="s">
        <v>109</v>
      </c>
      <c r="C209" s="37" t="s">
        <v>53</v>
      </c>
      <c r="D209" s="3" t="s">
        <v>54</v>
      </c>
      <c r="E209" s="6"/>
      <c r="F209" s="3"/>
      <c r="G209" s="3"/>
      <c r="H209" s="6"/>
      <c r="I209" s="3">
        <f t="shared" si="22"/>
        <v>0</v>
      </c>
      <c r="J209" s="4" t="e">
        <f t="shared" si="23"/>
        <v>#DIV/0!</v>
      </c>
      <c r="K209" s="3"/>
      <c r="L209" s="3">
        <f t="shared" si="15"/>
        <v>0</v>
      </c>
      <c r="M209" s="6"/>
    </row>
    <row r="210" spans="1:13" s="2" customFormat="1" ht="63">
      <c r="A210" s="85"/>
      <c r="B210" s="72"/>
      <c r="C210" s="37" t="s">
        <v>14</v>
      </c>
      <c r="D210" s="3" t="s">
        <v>15</v>
      </c>
      <c r="E210" s="3">
        <v>11282.5</v>
      </c>
      <c r="F210" s="4">
        <v>10010</v>
      </c>
      <c r="G210" s="4">
        <v>10010</v>
      </c>
      <c r="H210" s="3">
        <v>10010</v>
      </c>
      <c r="I210" s="3">
        <f t="shared" si="22"/>
        <v>0</v>
      </c>
      <c r="J210" s="4">
        <f t="shared" si="23"/>
        <v>100</v>
      </c>
      <c r="K210" s="3">
        <f>H210/F210*100</f>
        <v>100</v>
      </c>
      <c r="L210" s="3">
        <f t="shared" si="15"/>
        <v>-1272.5</v>
      </c>
      <c r="M210" s="3">
        <f>H210/E210*100</f>
        <v>88.72147130511856</v>
      </c>
    </row>
    <row r="211" spans="1:13" s="2" customFormat="1" ht="31.5">
      <c r="A211" s="85"/>
      <c r="B211" s="72"/>
      <c r="C211" s="37" t="s">
        <v>18</v>
      </c>
      <c r="D211" s="39" t="s">
        <v>19</v>
      </c>
      <c r="E211" s="3">
        <v>321.6</v>
      </c>
      <c r="F211" s="3">
        <v>0</v>
      </c>
      <c r="G211" s="3">
        <v>0</v>
      </c>
      <c r="H211" s="3">
        <v>105.2</v>
      </c>
      <c r="I211" s="3">
        <f t="shared" si="22"/>
        <v>105.2</v>
      </c>
      <c r="J211" s="4"/>
      <c r="K211" s="3"/>
      <c r="L211" s="3">
        <f t="shared" si="15"/>
        <v>-216.40000000000003</v>
      </c>
      <c r="M211" s="3">
        <f>H211/E211*100</f>
        <v>32.71144278606965</v>
      </c>
    </row>
    <row r="212" spans="1:13" s="2" customFormat="1" ht="17.25" customHeight="1">
      <c r="A212" s="85"/>
      <c r="B212" s="72"/>
      <c r="C212" s="37" t="s">
        <v>22</v>
      </c>
      <c r="D212" s="39" t="s">
        <v>23</v>
      </c>
      <c r="E212" s="3">
        <v>583.9</v>
      </c>
      <c r="F212" s="3">
        <v>0</v>
      </c>
      <c r="G212" s="3">
        <v>0</v>
      </c>
      <c r="H212" s="3">
        <v>78.5</v>
      </c>
      <c r="I212" s="3">
        <f t="shared" si="22"/>
        <v>78.5</v>
      </c>
      <c r="J212" s="4"/>
      <c r="K212" s="3"/>
      <c r="L212" s="3">
        <f t="shared" si="15"/>
        <v>-505.4</v>
      </c>
      <c r="M212" s="3">
        <f>H212/E212*100</f>
        <v>13.444082890905978</v>
      </c>
    </row>
    <row r="213" spans="1:13" s="2" customFormat="1" ht="17.25" customHeight="1">
      <c r="A213" s="85"/>
      <c r="B213" s="72"/>
      <c r="C213" s="37" t="s">
        <v>24</v>
      </c>
      <c r="D213" s="39" t="s">
        <v>25</v>
      </c>
      <c r="E213" s="3">
        <v>0</v>
      </c>
      <c r="F213" s="3">
        <v>0</v>
      </c>
      <c r="G213" s="3">
        <v>0</v>
      </c>
      <c r="H213" s="3">
        <v>-1.2</v>
      </c>
      <c r="I213" s="3">
        <f t="shared" si="22"/>
        <v>-1.2</v>
      </c>
      <c r="J213" s="4"/>
      <c r="K213" s="3"/>
      <c r="L213" s="3">
        <f t="shared" si="15"/>
        <v>-1.2</v>
      </c>
      <c r="M213" s="3"/>
    </row>
    <row r="214" spans="1:13" s="2" customFormat="1" ht="17.25" customHeight="1" hidden="1">
      <c r="A214" s="85"/>
      <c r="B214" s="72"/>
      <c r="C214" s="37" t="s">
        <v>26</v>
      </c>
      <c r="D214" s="39" t="s">
        <v>27</v>
      </c>
      <c r="E214" s="3"/>
      <c r="F214" s="3"/>
      <c r="G214" s="3"/>
      <c r="H214" s="3"/>
      <c r="I214" s="3">
        <f t="shared" si="22"/>
        <v>0</v>
      </c>
      <c r="J214" s="4"/>
      <c r="K214" s="3"/>
      <c r="L214" s="3">
        <f t="shared" si="15"/>
        <v>0</v>
      </c>
      <c r="M214" s="3" t="e">
        <f>H214/E214*100</f>
        <v>#DIV/0!</v>
      </c>
    </row>
    <row r="215" spans="1:13" ht="31.5">
      <c r="A215" s="85"/>
      <c r="B215" s="72"/>
      <c r="C215" s="37" t="s">
        <v>49</v>
      </c>
      <c r="D215" s="39" t="s">
        <v>50</v>
      </c>
      <c r="E215" s="3">
        <v>156185.9</v>
      </c>
      <c r="F215" s="3">
        <v>178302</v>
      </c>
      <c r="G215" s="3">
        <v>177830.1</v>
      </c>
      <c r="H215" s="4">
        <v>177829.8</v>
      </c>
      <c r="I215" s="4">
        <f t="shared" si="22"/>
        <v>-0.3000000000174623</v>
      </c>
      <c r="J215" s="4">
        <f>H215/G215*100</f>
        <v>99.99983129965061</v>
      </c>
      <c r="K215" s="3">
        <f>H215/F215*100</f>
        <v>99.73516842211528</v>
      </c>
      <c r="L215" s="4">
        <f t="shared" si="15"/>
        <v>21643.899999999994</v>
      </c>
      <c r="M215" s="3">
        <f>H215/E215*100</f>
        <v>113.85778101608403</v>
      </c>
    </row>
    <row r="216" spans="1:13" ht="78.75">
      <c r="A216" s="85"/>
      <c r="B216" s="72"/>
      <c r="C216" s="37" t="s">
        <v>61</v>
      </c>
      <c r="D216" s="45" t="s">
        <v>62</v>
      </c>
      <c r="E216" s="4">
        <v>0</v>
      </c>
      <c r="F216" s="4">
        <v>0</v>
      </c>
      <c r="G216" s="4">
        <v>0</v>
      </c>
      <c r="H216" s="4">
        <v>10</v>
      </c>
      <c r="I216" s="4">
        <f t="shared" si="22"/>
        <v>10</v>
      </c>
      <c r="J216" s="4"/>
      <c r="K216" s="3"/>
      <c r="L216" s="4">
        <f t="shared" si="15"/>
        <v>10</v>
      </c>
      <c r="M216" s="3"/>
    </row>
    <row r="217" spans="1:13" ht="47.25">
      <c r="A217" s="85"/>
      <c r="B217" s="72"/>
      <c r="C217" s="37" t="s">
        <v>32</v>
      </c>
      <c r="D217" s="39" t="s">
        <v>33</v>
      </c>
      <c r="E217" s="3">
        <v>0</v>
      </c>
      <c r="F217" s="3">
        <v>0</v>
      </c>
      <c r="G217" s="3">
        <v>0</v>
      </c>
      <c r="H217" s="4">
        <v>-9.1</v>
      </c>
      <c r="I217" s="4">
        <f t="shared" si="22"/>
        <v>-9.1</v>
      </c>
      <c r="J217" s="4"/>
      <c r="K217" s="3"/>
      <c r="L217" s="4">
        <f t="shared" si="15"/>
        <v>-9.1</v>
      </c>
      <c r="M217" s="3"/>
    </row>
    <row r="218" spans="1:13" ht="16.5" customHeight="1">
      <c r="A218" s="85"/>
      <c r="B218" s="72"/>
      <c r="C218" s="37"/>
      <c r="D218" s="42" t="s">
        <v>39</v>
      </c>
      <c r="E218" s="7">
        <f>SUBTOTAL(9,E209:E217)</f>
        <v>168373.9</v>
      </c>
      <c r="F218" s="7">
        <f>SUBTOTAL(9,F209:F217)</f>
        <v>188312</v>
      </c>
      <c r="G218" s="7">
        <f>SUBTOTAL(9,G209:G217)</f>
        <v>187840.1</v>
      </c>
      <c r="H218" s="7">
        <f>SUBTOTAL(9,H209:H217)</f>
        <v>188023.19999999998</v>
      </c>
      <c r="I218" s="7">
        <f t="shared" si="22"/>
        <v>183.09999999997672</v>
      </c>
      <c r="J218" s="7">
        <f>H218/G218*100</f>
        <v>100.0974765239158</v>
      </c>
      <c r="K218" s="7">
        <f>H218/F218*100</f>
        <v>99.84663749522069</v>
      </c>
      <c r="L218" s="7">
        <f t="shared" si="15"/>
        <v>19649.29999999999</v>
      </c>
      <c r="M218" s="4">
        <f>H218/E218*100</f>
        <v>111.67003912126523</v>
      </c>
    </row>
    <row r="219" spans="1:13" ht="16.5" customHeight="1">
      <c r="A219" s="85"/>
      <c r="B219" s="72"/>
      <c r="C219" s="37" t="s">
        <v>22</v>
      </c>
      <c r="D219" s="39" t="s">
        <v>23</v>
      </c>
      <c r="E219" s="4">
        <v>0</v>
      </c>
      <c r="F219" s="4">
        <v>400</v>
      </c>
      <c r="G219" s="4">
        <v>380</v>
      </c>
      <c r="H219" s="4">
        <v>544</v>
      </c>
      <c r="I219" s="4">
        <f t="shared" si="22"/>
        <v>164</v>
      </c>
      <c r="J219" s="4"/>
      <c r="K219" s="4">
        <f>H219/F219*100</f>
        <v>136</v>
      </c>
      <c r="L219" s="4">
        <f t="shared" si="15"/>
        <v>544</v>
      </c>
      <c r="M219" s="4"/>
    </row>
    <row r="220" spans="1:13" ht="16.5" customHeight="1">
      <c r="A220" s="85"/>
      <c r="B220" s="72"/>
      <c r="C220" s="37"/>
      <c r="D220" s="42" t="s">
        <v>44</v>
      </c>
      <c r="E220" s="7">
        <f>SUBTOTAL(9,E219)</f>
        <v>0</v>
      </c>
      <c r="F220" s="7">
        <f>SUBTOTAL(9,F219)</f>
        <v>400</v>
      </c>
      <c r="G220" s="7">
        <f>SUBTOTAL(9,G219)</f>
        <v>380</v>
      </c>
      <c r="H220" s="7">
        <f>H219</f>
        <v>544</v>
      </c>
      <c r="I220" s="7">
        <f t="shared" si="22"/>
        <v>164</v>
      </c>
      <c r="J220" s="7"/>
      <c r="K220" s="7">
        <f>H220/F220*100</f>
        <v>136</v>
      </c>
      <c r="L220" s="7">
        <f t="shared" si="15"/>
        <v>544</v>
      </c>
      <c r="M220" s="7"/>
    </row>
    <row r="221" spans="1:13" s="2" customFormat="1" ht="16.5" customHeight="1">
      <c r="A221" s="85"/>
      <c r="B221" s="72"/>
      <c r="C221" s="41"/>
      <c r="D221" s="42" t="s">
        <v>34</v>
      </c>
      <c r="E221" s="7">
        <f>SUM(E210:E215)</f>
        <v>168373.9</v>
      </c>
      <c r="F221" s="7">
        <f>F218+F220</f>
        <v>188712</v>
      </c>
      <c r="G221" s="7">
        <f>G218+G220</f>
        <v>188220.1</v>
      </c>
      <c r="H221" s="7">
        <f>H218+H220</f>
        <v>188567.19999999998</v>
      </c>
      <c r="I221" s="7">
        <f t="shared" si="22"/>
        <v>347.0999999999767</v>
      </c>
      <c r="J221" s="7">
        <f>H221/G221*100</f>
        <v>100.18441176048678</v>
      </c>
      <c r="K221" s="7">
        <f>H221/F221*100</f>
        <v>99.92326932044597</v>
      </c>
      <c r="L221" s="7">
        <f t="shared" si="15"/>
        <v>20193.29999999999</v>
      </c>
      <c r="M221" s="7">
        <f>H221/E221*100</f>
        <v>111.99312957649612</v>
      </c>
    </row>
    <row r="222" spans="1:13" s="2" customFormat="1" ht="31.5" customHeight="1">
      <c r="A222" s="72" t="s">
        <v>110</v>
      </c>
      <c r="B222" s="72" t="s">
        <v>111</v>
      </c>
      <c r="C222" s="37" t="s">
        <v>18</v>
      </c>
      <c r="D222" s="39" t="s">
        <v>19</v>
      </c>
      <c r="E222" s="4">
        <v>258.7</v>
      </c>
      <c r="F222" s="4">
        <v>205</v>
      </c>
      <c r="G222" s="4">
        <v>139.5</v>
      </c>
      <c r="H222" s="4">
        <v>1592.1</v>
      </c>
      <c r="I222" s="4">
        <f t="shared" si="22"/>
        <v>1452.6</v>
      </c>
      <c r="J222" s="4">
        <f>H222/G222*100</f>
        <v>1141.2903225806451</v>
      </c>
      <c r="K222" s="4">
        <f>H222/F222*100</f>
        <v>776.6341463414633</v>
      </c>
      <c r="L222" s="4">
        <f t="shared" si="15"/>
        <v>1333.3999999999999</v>
      </c>
      <c r="M222" s="4">
        <f>H222/E222*100</f>
        <v>615.4232701971396</v>
      </c>
    </row>
    <row r="223" spans="1:13" s="2" customFormat="1" ht="94.5">
      <c r="A223" s="72"/>
      <c r="B223" s="72"/>
      <c r="C223" s="38" t="s">
        <v>67</v>
      </c>
      <c r="D223" s="3" t="s">
        <v>68</v>
      </c>
      <c r="E223" s="4">
        <v>2.1</v>
      </c>
      <c r="F223" s="4">
        <v>0</v>
      </c>
      <c r="G223" s="4">
        <v>0</v>
      </c>
      <c r="H223" s="4">
        <v>0</v>
      </c>
      <c r="I223" s="4">
        <f t="shared" si="22"/>
        <v>0</v>
      </c>
      <c r="J223" s="4"/>
      <c r="K223" s="4"/>
      <c r="L223" s="4">
        <f t="shared" si="15"/>
        <v>-2.1</v>
      </c>
      <c r="M223" s="4">
        <f>H223/E223*100</f>
        <v>0</v>
      </c>
    </row>
    <row r="224" spans="1:13" ht="16.5" customHeight="1">
      <c r="A224" s="72"/>
      <c r="B224" s="72"/>
      <c r="C224" s="37" t="s">
        <v>22</v>
      </c>
      <c r="D224" s="39" t="s">
        <v>23</v>
      </c>
      <c r="E224" s="3">
        <v>-30.8</v>
      </c>
      <c r="F224" s="3">
        <v>955</v>
      </c>
      <c r="G224" s="3">
        <v>955</v>
      </c>
      <c r="H224" s="3">
        <v>955.7</v>
      </c>
      <c r="I224" s="3">
        <f t="shared" si="22"/>
        <v>0.7000000000000455</v>
      </c>
      <c r="J224" s="4">
        <f>H224/G224*100</f>
        <v>100.07329842931938</v>
      </c>
      <c r="K224" s="4">
        <f aca="true" t="shared" si="26" ref="K224:K229">H224/F224*100</f>
        <v>100.07329842931938</v>
      </c>
      <c r="L224" s="3">
        <f t="shared" si="15"/>
        <v>986.5</v>
      </c>
      <c r="M224" s="4">
        <f>H224/E224*100</f>
        <v>-3102.9220779220777</v>
      </c>
    </row>
    <row r="225" spans="1:13" ht="16.5" customHeight="1" hidden="1">
      <c r="A225" s="72"/>
      <c r="B225" s="72"/>
      <c r="C225" s="37" t="s">
        <v>24</v>
      </c>
      <c r="D225" s="39" t="s">
        <v>25</v>
      </c>
      <c r="E225" s="3"/>
      <c r="F225" s="3">
        <v>0</v>
      </c>
      <c r="G225" s="3">
        <v>0</v>
      </c>
      <c r="H225" s="3"/>
      <c r="I225" s="3">
        <f t="shared" si="22"/>
        <v>0</v>
      </c>
      <c r="J225" s="4"/>
      <c r="K225" s="4"/>
      <c r="L225" s="3">
        <f t="shared" si="15"/>
        <v>0</v>
      </c>
      <c r="M225" s="4"/>
    </row>
    <row r="226" spans="1:13" ht="16.5" customHeight="1" hidden="1">
      <c r="A226" s="72"/>
      <c r="B226" s="72"/>
      <c r="C226" s="37" t="s">
        <v>26</v>
      </c>
      <c r="D226" s="39" t="s">
        <v>27</v>
      </c>
      <c r="E226" s="3"/>
      <c r="F226" s="3"/>
      <c r="G226" s="3"/>
      <c r="H226" s="3"/>
      <c r="I226" s="3">
        <f t="shared" si="22"/>
        <v>0</v>
      </c>
      <c r="J226" s="4"/>
      <c r="K226" s="4"/>
      <c r="L226" s="3">
        <f t="shared" si="15"/>
        <v>0</v>
      </c>
      <c r="M226" s="4"/>
    </row>
    <row r="227" spans="1:13" ht="31.5">
      <c r="A227" s="72"/>
      <c r="B227" s="72"/>
      <c r="C227" s="37" t="s">
        <v>28</v>
      </c>
      <c r="D227" s="40" t="s">
        <v>29</v>
      </c>
      <c r="E227" s="3">
        <v>831.5</v>
      </c>
      <c r="F227" s="3">
        <v>1442.9</v>
      </c>
      <c r="G227" s="3">
        <v>1401.9</v>
      </c>
      <c r="H227" s="3">
        <v>1401.9</v>
      </c>
      <c r="I227" s="3">
        <f t="shared" si="22"/>
        <v>0</v>
      </c>
      <c r="J227" s="4">
        <f>H227/G227*100</f>
        <v>100</v>
      </c>
      <c r="K227" s="4">
        <f t="shared" si="26"/>
        <v>97.15850024256704</v>
      </c>
      <c r="L227" s="3">
        <f t="shared" si="15"/>
        <v>570.4000000000001</v>
      </c>
      <c r="M227" s="3">
        <f>H227/E227*100</f>
        <v>168.59891761876128</v>
      </c>
    </row>
    <row r="228" spans="1:13" ht="31.5">
      <c r="A228" s="72"/>
      <c r="B228" s="72"/>
      <c r="C228" s="37" t="s">
        <v>49</v>
      </c>
      <c r="D228" s="39" t="s">
        <v>50</v>
      </c>
      <c r="E228" s="3">
        <v>6502.5</v>
      </c>
      <c r="F228" s="3">
        <v>510.3</v>
      </c>
      <c r="G228" s="3">
        <v>0</v>
      </c>
      <c r="H228" s="3">
        <v>0</v>
      </c>
      <c r="I228" s="3">
        <f t="shared" si="22"/>
        <v>0</v>
      </c>
      <c r="J228" s="4"/>
      <c r="K228" s="4">
        <f t="shared" si="26"/>
        <v>0</v>
      </c>
      <c r="L228" s="3">
        <f t="shared" si="15"/>
        <v>-6502.5</v>
      </c>
      <c r="M228" s="3">
        <f>H228/E228*100</f>
        <v>0</v>
      </c>
    </row>
    <row r="229" spans="1:13" ht="16.5" customHeight="1" hidden="1">
      <c r="A229" s="72"/>
      <c r="B229" s="72"/>
      <c r="C229" s="37" t="s">
        <v>112</v>
      </c>
      <c r="D229" s="39" t="s">
        <v>31</v>
      </c>
      <c r="E229" s="3"/>
      <c r="F229" s="3"/>
      <c r="G229" s="3"/>
      <c r="H229" s="3"/>
      <c r="I229" s="3">
        <f t="shared" si="22"/>
        <v>0</v>
      </c>
      <c r="J229" s="4"/>
      <c r="K229" s="4" t="e">
        <f t="shared" si="26"/>
        <v>#DIV/0!</v>
      </c>
      <c r="L229" s="3">
        <f t="shared" si="15"/>
        <v>0</v>
      </c>
      <c r="M229" s="3" t="e">
        <f>H229/E229*100</f>
        <v>#DIV/0!</v>
      </c>
    </row>
    <row r="230" spans="1:13" ht="47.25">
      <c r="A230" s="72"/>
      <c r="B230" s="72"/>
      <c r="C230" s="37" t="s">
        <v>32</v>
      </c>
      <c r="D230" s="39" t="s">
        <v>33</v>
      </c>
      <c r="E230" s="3">
        <v>0</v>
      </c>
      <c r="F230" s="3">
        <v>0</v>
      </c>
      <c r="G230" s="3">
        <v>0</v>
      </c>
      <c r="H230" s="3">
        <v>-4008.6</v>
      </c>
      <c r="I230" s="3">
        <f t="shared" si="22"/>
        <v>-4008.6</v>
      </c>
      <c r="J230" s="4"/>
      <c r="K230" s="4"/>
      <c r="L230" s="3">
        <f t="shared" si="15"/>
        <v>-4008.6</v>
      </c>
      <c r="M230" s="3"/>
    </row>
    <row r="231" spans="1:13" s="2" customFormat="1" ht="16.5" customHeight="1">
      <c r="A231" s="72"/>
      <c r="B231" s="72"/>
      <c r="C231" s="44"/>
      <c r="D231" s="42" t="s">
        <v>39</v>
      </c>
      <c r="E231" s="7">
        <f>SUM(E222:E230)</f>
        <v>7564</v>
      </c>
      <c r="F231" s="7">
        <f>SUM(F222:F230)</f>
        <v>3113.2000000000003</v>
      </c>
      <c r="G231" s="7">
        <f>SUM(G222:G230)</f>
        <v>2496.4</v>
      </c>
      <c r="H231" s="7">
        <f>SUM(H222:H230)</f>
        <v>-58.899999999999636</v>
      </c>
      <c r="I231" s="7">
        <f t="shared" si="22"/>
        <v>-2555.2999999999997</v>
      </c>
      <c r="J231" s="7">
        <f aca="true" t="shared" si="27" ref="J231:J236">H231/G231*100</f>
        <v>-2.3593975324467085</v>
      </c>
      <c r="K231" s="7">
        <f aca="true" t="shared" si="28" ref="K231:K236">H231/F231*100</f>
        <v>-1.891943980470244</v>
      </c>
      <c r="L231" s="7">
        <f t="shared" si="15"/>
        <v>-7622.9</v>
      </c>
      <c r="M231" s="7">
        <f aca="true" t="shared" si="29" ref="M231:M236">H231/E231*100</f>
        <v>-0.7786885245901591</v>
      </c>
    </row>
    <row r="232" spans="1:13" ht="16.5" customHeight="1">
      <c r="A232" s="72"/>
      <c r="B232" s="72"/>
      <c r="C232" s="37" t="s">
        <v>40</v>
      </c>
      <c r="D232" s="39" t="s">
        <v>41</v>
      </c>
      <c r="E232" s="3">
        <v>139837.8</v>
      </c>
      <c r="F232" s="3">
        <v>195361.1</v>
      </c>
      <c r="G232" s="3">
        <v>142286</v>
      </c>
      <c r="H232" s="3">
        <v>147004.1</v>
      </c>
      <c r="I232" s="3">
        <f t="shared" si="22"/>
        <v>4718.100000000006</v>
      </c>
      <c r="J232" s="3">
        <f t="shared" si="27"/>
        <v>103.31592707645166</v>
      </c>
      <c r="K232" s="3">
        <f t="shared" si="28"/>
        <v>75.24737524512301</v>
      </c>
      <c r="L232" s="3">
        <f t="shared" si="15"/>
        <v>7166.3000000000175</v>
      </c>
      <c r="M232" s="3">
        <f t="shared" si="29"/>
        <v>105.12472307201631</v>
      </c>
    </row>
    <row r="233" spans="1:13" ht="16.5" customHeight="1">
      <c r="A233" s="72"/>
      <c r="B233" s="72"/>
      <c r="C233" s="37" t="s">
        <v>22</v>
      </c>
      <c r="D233" s="39" t="s">
        <v>23</v>
      </c>
      <c r="E233" s="3">
        <v>37026</v>
      </c>
      <c r="F233" s="3">
        <v>66407</v>
      </c>
      <c r="G233" s="3">
        <v>46233</v>
      </c>
      <c r="H233" s="3">
        <v>52553.3</v>
      </c>
      <c r="I233" s="3">
        <f t="shared" si="22"/>
        <v>6320.300000000003</v>
      </c>
      <c r="J233" s="3">
        <f t="shared" si="27"/>
        <v>113.67053836004585</v>
      </c>
      <c r="K233" s="3">
        <f t="shared" si="28"/>
        <v>79.13819326275845</v>
      </c>
      <c r="L233" s="3">
        <f t="shared" si="15"/>
        <v>15527.300000000003</v>
      </c>
      <c r="M233" s="3">
        <f t="shared" si="29"/>
        <v>141.93620698968292</v>
      </c>
    </row>
    <row r="234" spans="1:13" s="2" customFormat="1" ht="16.5" customHeight="1">
      <c r="A234" s="72"/>
      <c r="B234" s="72"/>
      <c r="C234" s="44"/>
      <c r="D234" s="42" t="s">
        <v>44</v>
      </c>
      <c r="E234" s="7">
        <f>SUM(E232:E233)</f>
        <v>176863.8</v>
      </c>
      <c r="F234" s="7">
        <f>SUM(F232:F233)</f>
        <v>261768.1</v>
      </c>
      <c r="G234" s="7">
        <f>SUM(G232:G233)</f>
        <v>188519</v>
      </c>
      <c r="H234" s="7">
        <f>SUM(H232:H233)</f>
        <v>199557.40000000002</v>
      </c>
      <c r="I234" s="7">
        <f t="shared" si="22"/>
        <v>11038.400000000023</v>
      </c>
      <c r="J234" s="7">
        <f t="shared" si="27"/>
        <v>105.8553249274609</v>
      </c>
      <c r="K234" s="7">
        <f t="shared" si="28"/>
        <v>76.23442275815884</v>
      </c>
      <c r="L234" s="7">
        <f t="shared" si="15"/>
        <v>22693.600000000035</v>
      </c>
      <c r="M234" s="7">
        <f t="shared" si="29"/>
        <v>112.83111637316401</v>
      </c>
    </row>
    <row r="235" spans="1:13" s="2" customFormat="1" ht="16.5" customHeight="1">
      <c r="A235" s="72"/>
      <c r="B235" s="72"/>
      <c r="C235" s="44"/>
      <c r="D235" s="42" t="s">
        <v>34</v>
      </c>
      <c r="E235" s="7">
        <f>E231+E234</f>
        <v>184427.8</v>
      </c>
      <c r="F235" s="7">
        <f>F231+F234</f>
        <v>264881.3</v>
      </c>
      <c r="G235" s="7">
        <f>G231+G234</f>
        <v>191015.4</v>
      </c>
      <c r="H235" s="7">
        <f>H231+H234</f>
        <v>199498.50000000003</v>
      </c>
      <c r="I235" s="7">
        <f t="shared" si="22"/>
        <v>8483.100000000035</v>
      </c>
      <c r="J235" s="7">
        <f t="shared" si="27"/>
        <v>104.44105553793047</v>
      </c>
      <c r="K235" s="7">
        <f t="shared" si="28"/>
        <v>75.31618879852977</v>
      </c>
      <c r="L235" s="7">
        <f aca="true" t="shared" si="30" ref="L235:L302">H235-E235</f>
        <v>15070.70000000004</v>
      </c>
      <c r="M235" s="7">
        <f t="shared" si="29"/>
        <v>108.17159885874041</v>
      </c>
    </row>
    <row r="236" spans="1:13" s="2" customFormat="1" ht="17.25" customHeight="1">
      <c r="A236" s="72" t="s">
        <v>113</v>
      </c>
      <c r="B236" s="72" t="s">
        <v>114</v>
      </c>
      <c r="C236" s="37" t="s">
        <v>53</v>
      </c>
      <c r="D236" s="3" t="s">
        <v>54</v>
      </c>
      <c r="E236" s="4">
        <v>677.3</v>
      </c>
      <c r="F236" s="4">
        <v>785.2</v>
      </c>
      <c r="G236" s="4">
        <v>588.8</v>
      </c>
      <c r="H236" s="4">
        <v>597.2</v>
      </c>
      <c r="I236" s="4">
        <f t="shared" si="22"/>
        <v>8.400000000000091</v>
      </c>
      <c r="J236" s="4">
        <f t="shared" si="27"/>
        <v>101.42663043478262</v>
      </c>
      <c r="K236" s="4">
        <f t="shared" si="28"/>
        <v>76.0570555272542</v>
      </c>
      <c r="L236" s="4">
        <f t="shared" si="30"/>
        <v>-80.09999999999991</v>
      </c>
      <c r="M236" s="4">
        <f t="shared" si="29"/>
        <v>88.17363059205671</v>
      </c>
    </row>
    <row r="237" spans="1:13" s="2" customFormat="1" ht="63" hidden="1">
      <c r="A237" s="72"/>
      <c r="B237" s="72"/>
      <c r="C237" s="37" t="s">
        <v>14</v>
      </c>
      <c r="D237" s="3" t="s">
        <v>15</v>
      </c>
      <c r="E237" s="4"/>
      <c r="F237" s="4"/>
      <c r="G237" s="4"/>
      <c r="H237" s="4"/>
      <c r="I237" s="4">
        <f t="shared" si="22"/>
        <v>0</v>
      </c>
      <c r="J237" s="4" t="e">
        <f>H237/G237*100</f>
        <v>#DIV/0!</v>
      </c>
      <c r="K237" s="4" t="e">
        <f>H237/F237*100</f>
        <v>#DIV/0!</v>
      </c>
      <c r="L237" s="4">
        <f t="shared" si="30"/>
        <v>0</v>
      </c>
      <c r="M237" s="4"/>
    </row>
    <row r="238" spans="1:13" ht="32.25" customHeight="1">
      <c r="A238" s="72"/>
      <c r="B238" s="72"/>
      <c r="C238" s="37" t="s">
        <v>18</v>
      </c>
      <c r="D238" s="39" t="s">
        <v>19</v>
      </c>
      <c r="E238" s="3">
        <v>3383.1</v>
      </c>
      <c r="F238" s="3">
        <v>0</v>
      </c>
      <c r="G238" s="3">
        <v>0</v>
      </c>
      <c r="H238" s="3">
        <v>2411.3</v>
      </c>
      <c r="I238" s="3">
        <f t="shared" si="22"/>
        <v>2411.3</v>
      </c>
      <c r="J238" s="4"/>
      <c r="K238" s="4"/>
      <c r="L238" s="3">
        <f t="shared" si="30"/>
        <v>-971.7999999999997</v>
      </c>
      <c r="M238" s="3">
        <f>H238/E238*100</f>
        <v>71.27486624693329</v>
      </c>
    </row>
    <row r="239" spans="1:13" ht="16.5" customHeight="1">
      <c r="A239" s="72"/>
      <c r="B239" s="72"/>
      <c r="C239" s="37" t="s">
        <v>22</v>
      </c>
      <c r="D239" s="39" t="s">
        <v>23</v>
      </c>
      <c r="E239" s="3">
        <v>1533.7</v>
      </c>
      <c r="F239" s="3">
        <v>0</v>
      </c>
      <c r="G239" s="3">
        <v>0</v>
      </c>
      <c r="H239" s="3">
        <v>190.4</v>
      </c>
      <c r="I239" s="3">
        <f t="shared" si="22"/>
        <v>190.4</v>
      </c>
      <c r="J239" s="4"/>
      <c r="K239" s="4"/>
      <c r="L239" s="3">
        <f t="shared" si="30"/>
        <v>-1343.3</v>
      </c>
      <c r="M239" s="3">
        <f>H239/E239*100</f>
        <v>12.41442263806481</v>
      </c>
    </row>
    <row r="240" spans="1:13" ht="16.5" customHeight="1">
      <c r="A240" s="72"/>
      <c r="B240" s="72"/>
      <c r="C240" s="37" t="s">
        <v>24</v>
      </c>
      <c r="D240" s="39" t="s">
        <v>25</v>
      </c>
      <c r="E240" s="3">
        <v>0.5</v>
      </c>
      <c r="F240" s="3">
        <v>0</v>
      </c>
      <c r="G240" s="3">
        <v>0</v>
      </c>
      <c r="H240" s="3">
        <v>0.5</v>
      </c>
      <c r="I240" s="3">
        <f t="shared" si="22"/>
        <v>0.5</v>
      </c>
      <c r="J240" s="4"/>
      <c r="K240" s="4"/>
      <c r="L240" s="3">
        <f t="shared" si="30"/>
        <v>0</v>
      </c>
      <c r="M240" s="3">
        <f>H240/E240*100</f>
        <v>100</v>
      </c>
    </row>
    <row r="241" spans="1:13" ht="16.5" customHeight="1" hidden="1">
      <c r="A241" s="72"/>
      <c r="B241" s="72"/>
      <c r="C241" s="37" t="s">
        <v>26</v>
      </c>
      <c r="D241" s="39" t="s">
        <v>27</v>
      </c>
      <c r="E241" s="3"/>
      <c r="F241" s="3"/>
      <c r="G241" s="3"/>
      <c r="H241" s="3">
        <v>0</v>
      </c>
      <c r="I241" s="3">
        <f t="shared" si="22"/>
        <v>0</v>
      </c>
      <c r="J241" s="4"/>
      <c r="K241" s="4"/>
      <c r="L241" s="3">
        <f t="shared" si="30"/>
        <v>0</v>
      </c>
      <c r="M241" s="3"/>
    </row>
    <row r="242" spans="1:13" ht="31.5" hidden="1">
      <c r="A242" s="72"/>
      <c r="B242" s="72"/>
      <c r="C242" s="37" t="s">
        <v>49</v>
      </c>
      <c r="D242" s="39" t="s">
        <v>50</v>
      </c>
      <c r="E242" s="3"/>
      <c r="F242" s="10">
        <v>0</v>
      </c>
      <c r="G242" s="10">
        <v>0</v>
      </c>
      <c r="H242" s="3">
        <v>0</v>
      </c>
      <c r="I242" s="3">
        <f t="shared" si="22"/>
        <v>0</v>
      </c>
      <c r="J242" s="4"/>
      <c r="K242" s="4"/>
      <c r="L242" s="3">
        <f t="shared" si="30"/>
        <v>0</v>
      </c>
      <c r="M242" s="3"/>
    </row>
    <row r="243" spans="1:13" ht="47.25">
      <c r="A243" s="72"/>
      <c r="B243" s="72"/>
      <c r="C243" s="37" t="s">
        <v>32</v>
      </c>
      <c r="D243" s="39" t="s">
        <v>33</v>
      </c>
      <c r="E243" s="3">
        <v>-0.8</v>
      </c>
      <c r="F243" s="3">
        <v>0</v>
      </c>
      <c r="G243" s="3">
        <v>0</v>
      </c>
      <c r="H243" s="3">
        <v>0</v>
      </c>
      <c r="I243" s="3">
        <f t="shared" si="22"/>
        <v>0</v>
      </c>
      <c r="J243" s="4"/>
      <c r="K243" s="4"/>
      <c r="L243" s="3">
        <f t="shared" si="30"/>
        <v>0.8</v>
      </c>
      <c r="M243" s="3">
        <f>H243/E243*100</f>
        <v>0</v>
      </c>
    </row>
    <row r="244" spans="1:13" s="2" customFormat="1" ht="15.75">
      <c r="A244" s="72"/>
      <c r="B244" s="72"/>
      <c r="C244" s="44"/>
      <c r="D244" s="42" t="s">
        <v>34</v>
      </c>
      <c r="E244" s="7">
        <f>SUM(E236:E243)</f>
        <v>5593.799999999999</v>
      </c>
      <c r="F244" s="7">
        <f>SUM(F236:F243)</f>
        <v>785.2</v>
      </c>
      <c r="G244" s="7">
        <f>SUM(G236:G243)</f>
        <v>588.8</v>
      </c>
      <c r="H244" s="7">
        <f>SUM(H236:H243)</f>
        <v>3199.4</v>
      </c>
      <c r="I244" s="7">
        <f t="shared" si="22"/>
        <v>2610.6000000000004</v>
      </c>
      <c r="J244" s="7">
        <f>H244/G244*100</f>
        <v>543.3763586956522</v>
      </c>
      <c r="K244" s="7">
        <f>H244/F244*100</f>
        <v>407.4630667345899</v>
      </c>
      <c r="L244" s="7">
        <f t="shared" si="30"/>
        <v>-2394.399999999999</v>
      </c>
      <c r="M244" s="7">
        <f>H244/E244*100</f>
        <v>57.195466409238804</v>
      </c>
    </row>
    <row r="245" spans="1:13" s="2" customFormat="1" ht="15.75" customHeight="1" hidden="1">
      <c r="A245" s="72" t="s">
        <v>115</v>
      </c>
      <c r="B245" s="72" t="s">
        <v>116</v>
      </c>
      <c r="C245" s="37" t="s">
        <v>53</v>
      </c>
      <c r="D245" s="3" t="s">
        <v>54</v>
      </c>
      <c r="E245" s="4"/>
      <c r="F245" s="4"/>
      <c r="G245" s="4"/>
      <c r="H245" s="4"/>
      <c r="I245" s="4">
        <f t="shared" si="22"/>
        <v>0</v>
      </c>
      <c r="J245" s="4"/>
      <c r="K245" s="4"/>
      <c r="L245" s="4">
        <f t="shared" si="30"/>
        <v>0</v>
      </c>
      <c r="M245" s="4"/>
    </row>
    <row r="246" spans="1:13" s="2" customFormat="1" ht="110.25">
      <c r="A246" s="72"/>
      <c r="B246" s="72"/>
      <c r="C246" s="37" t="s">
        <v>65</v>
      </c>
      <c r="D246" s="39" t="s">
        <v>66</v>
      </c>
      <c r="E246" s="4">
        <v>6.6</v>
      </c>
      <c r="F246" s="4">
        <v>0</v>
      </c>
      <c r="G246" s="4">
        <v>0</v>
      </c>
      <c r="H246" s="4">
        <v>0</v>
      </c>
      <c r="I246" s="4">
        <f t="shared" si="22"/>
        <v>0</v>
      </c>
      <c r="J246" s="4"/>
      <c r="K246" s="4"/>
      <c r="L246" s="4">
        <f t="shared" si="30"/>
        <v>-6.6</v>
      </c>
      <c r="M246" s="4">
        <f>H246/E246*100</f>
        <v>0</v>
      </c>
    </row>
    <row r="247" spans="1:13" s="2" customFormat="1" ht="31.5">
      <c r="A247" s="72"/>
      <c r="B247" s="72"/>
      <c r="C247" s="37" t="s">
        <v>18</v>
      </c>
      <c r="D247" s="39" t="s">
        <v>19</v>
      </c>
      <c r="E247" s="4">
        <v>690.5</v>
      </c>
      <c r="F247" s="4">
        <v>0</v>
      </c>
      <c r="G247" s="4">
        <v>0</v>
      </c>
      <c r="H247" s="4">
        <v>126</v>
      </c>
      <c r="I247" s="4">
        <f t="shared" si="22"/>
        <v>126</v>
      </c>
      <c r="J247" s="4"/>
      <c r="K247" s="4"/>
      <c r="L247" s="4">
        <f t="shared" si="30"/>
        <v>-564.5</v>
      </c>
      <c r="M247" s="4">
        <f>H247/E247*100</f>
        <v>18.24764663287473</v>
      </c>
    </row>
    <row r="248" spans="1:13" s="2" customFormat="1" ht="94.5">
      <c r="A248" s="72"/>
      <c r="B248" s="72"/>
      <c r="C248" s="38" t="s">
        <v>67</v>
      </c>
      <c r="D248" s="3" t="s">
        <v>68</v>
      </c>
      <c r="E248" s="4">
        <v>6.5</v>
      </c>
      <c r="F248" s="4">
        <v>0</v>
      </c>
      <c r="G248" s="4">
        <v>0</v>
      </c>
      <c r="H248" s="4">
        <v>0</v>
      </c>
      <c r="I248" s="4">
        <f t="shared" si="22"/>
        <v>0</v>
      </c>
      <c r="J248" s="4"/>
      <c r="K248" s="4"/>
      <c r="L248" s="4">
        <f t="shared" si="30"/>
        <v>-6.5</v>
      </c>
      <c r="M248" s="4">
        <f>H248/E248*100</f>
        <v>0</v>
      </c>
    </row>
    <row r="249" spans="1:13" s="2" customFormat="1" ht="15.75">
      <c r="A249" s="72"/>
      <c r="B249" s="72"/>
      <c r="C249" s="37" t="s">
        <v>22</v>
      </c>
      <c r="D249" s="39" t="s">
        <v>23</v>
      </c>
      <c r="E249" s="4">
        <v>18.1</v>
      </c>
      <c r="F249" s="4">
        <v>0</v>
      </c>
      <c r="G249" s="4">
        <v>0</v>
      </c>
      <c r="H249" s="4">
        <v>64</v>
      </c>
      <c r="I249" s="4">
        <f t="shared" si="22"/>
        <v>64</v>
      </c>
      <c r="J249" s="4"/>
      <c r="K249" s="4"/>
      <c r="L249" s="4">
        <f t="shared" si="30"/>
        <v>45.9</v>
      </c>
      <c r="M249" s="4">
        <f>H249/E249*100</f>
        <v>353.5911602209945</v>
      </c>
    </row>
    <row r="250" spans="1:13" s="2" customFormat="1" ht="15.75" hidden="1">
      <c r="A250" s="72"/>
      <c r="B250" s="72"/>
      <c r="C250" s="37" t="s">
        <v>24</v>
      </c>
      <c r="D250" s="39" t="s">
        <v>25</v>
      </c>
      <c r="E250" s="4">
        <v>0</v>
      </c>
      <c r="F250" s="4">
        <v>0</v>
      </c>
      <c r="G250" s="4">
        <v>0</v>
      </c>
      <c r="H250" s="4">
        <v>0</v>
      </c>
      <c r="I250" s="4">
        <f t="shared" si="22"/>
        <v>0</v>
      </c>
      <c r="J250" s="4"/>
      <c r="K250" s="4"/>
      <c r="L250" s="4">
        <f t="shared" si="30"/>
        <v>0</v>
      </c>
      <c r="M250" s="4"/>
    </row>
    <row r="251" spans="1:13" s="2" customFormat="1" ht="15.75" hidden="1">
      <c r="A251" s="72"/>
      <c r="B251" s="72"/>
      <c r="C251" s="37" t="s">
        <v>26</v>
      </c>
      <c r="D251" s="39" t="s">
        <v>27</v>
      </c>
      <c r="E251" s="4"/>
      <c r="F251" s="7"/>
      <c r="G251" s="7"/>
      <c r="H251" s="4"/>
      <c r="I251" s="4">
        <f t="shared" si="22"/>
        <v>0</v>
      </c>
      <c r="J251" s="4"/>
      <c r="K251" s="4"/>
      <c r="L251" s="4">
        <f t="shared" si="30"/>
        <v>0</v>
      </c>
      <c r="M251" s="4"/>
    </row>
    <row r="252" spans="1:13" ht="31.5">
      <c r="A252" s="72"/>
      <c r="B252" s="72"/>
      <c r="C252" s="37" t="s">
        <v>28</v>
      </c>
      <c r="D252" s="40" t="s">
        <v>29</v>
      </c>
      <c r="E252" s="4">
        <v>4220.9</v>
      </c>
      <c r="F252" s="4">
        <v>84119.8</v>
      </c>
      <c r="G252" s="4">
        <v>70486.7</v>
      </c>
      <c r="H252" s="4">
        <v>70486.7</v>
      </c>
      <c r="I252" s="4">
        <f t="shared" si="22"/>
        <v>0</v>
      </c>
      <c r="J252" s="4">
        <f>H252/G252*100</f>
        <v>100</v>
      </c>
      <c r="K252" s="4">
        <f>H252/F252*100</f>
        <v>83.79323298438655</v>
      </c>
      <c r="L252" s="4">
        <f t="shared" si="30"/>
        <v>66265.8</v>
      </c>
      <c r="M252" s="4">
        <f>H252/E252*100</f>
        <v>1669.9447985026889</v>
      </c>
    </row>
    <row r="253" spans="1:13" ht="31.5" hidden="1">
      <c r="A253" s="72"/>
      <c r="B253" s="72"/>
      <c r="C253" s="37" t="s">
        <v>49</v>
      </c>
      <c r="D253" s="39" t="s">
        <v>50</v>
      </c>
      <c r="E253" s="4"/>
      <c r="F253" s="4"/>
      <c r="G253" s="4"/>
      <c r="H253" s="4"/>
      <c r="I253" s="4">
        <f t="shared" si="22"/>
        <v>0</v>
      </c>
      <c r="J253" s="4" t="e">
        <f>H253/G253*100</f>
        <v>#DIV/0!</v>
      </c>
      <c r="K253" s="4"/>
      <c r="L253" s="4">
        <f t="shared" si="30"/>
        <v>0</v>
      </c>
      <c r="M253" s="4"/>
    </row>
    <row r="254" spans="1:13" ht="15.75">
      <c r="A254" s="72"/>
      <c r="B254" s="72"/>
      <c r="C254" s="37" t="s">
        <v>30</v>
      </c>
      <c r="D254" s="39" t="s">
        <v>31</v>
      </c>
      <c r="E254" s="4">
        <v>0</v>
      </c>
      <c r="F254" s="4">
        <v>83189.5</v>
      </c>
      <c r="G254" s="4">
        <v>41247.8</v>
      </c>
      <c r="H254" s="4">
        <v>41247.8</v>
      </c>
      <c r="I254" s="4">
        <f t="shared" si="22"/>
        <v>0</v>
      </c>
      <c r="J254" s="4">
        <f>H254/G254*100</f>
        <v>100</v>
      </c>
      <c r="K254" s="4">
        <f>H254/F254*100</f>
        <v>49.582940154707025</v>
      </c>
      <c r="L254" s="4">
        <f t="shared" si="30"/>
        <v>41247.8</v>
      </c>
      <c r="M254" s="4"/>
    </row>
    <row r="255" spans="1:13" ht="78.75">
      <c r="A255" s="72"/>
      <c r="B255" s="72"/>
      <c r="C255" s="37" t="s">
        <v>61</v>
      </c>
      <c r="D255" s="45" t="s">
        <v>62</v>
      </c>
      <c r="E255" s="4">
        <v>1185.3</v>
      </c>
      <c r="F255" s="4">
        <v>0</v>
      </c>
      <c r="G255" s="4">
        <v>0</v>
      </c>
      <c r="H255" s="4">
        <v>765.8</v>
      </c>
      <c r="I255" s="4">
        <f t="shared" si="22"/>
        <v>765.8</v>
      </c>
      <c r="J255" s="4"/>
      <c r="K255" s="4"/>
      <c r="L255" s="4">
        <f t="shared" si="30"/>
        <v>-419.5</v>
      </c>
      <c r="M255" s="4">
        <f>H255/E255*100</f>
        <v>64.6081160887539</v>
      </c>
    </row>
    <row r="256" spans="1:13" ht="47.25">
      <c r="A256" s="72"/>
      <c r="B256" s="72"/>
      <c r="C256" s="37" t="s">
        <v>32</v>
      </c>
      <c r="D256" s="39" t="s">
        <v>33</v>
      </c>
      <c r="E256" s="4">
        <v>-15.1</v>
      </c>
      <c r="F256" s="4">
        <v>0</v>
      </c>
      <c r="G256" s="4">
        <v>0</v>
      </c>
      <c r="H256" s="4">
        <v>-18.1</v>
      </c>
      <c r="I256" s="4">
        <f t="shared" si="22"/>
        <v>-18.1</v>
      </c>
      <c r="J256" s="4"/>
      <c r="K256" s="4"/>
      <c r="L256" s="4">
        <f t="shared" si="30"/>
        <v>-3.0000000000000018</v>
      </c>
      <c r="M256" s="4">
        <f>H256/E256*100</f>
        <v>119.86754966887419</v>
      </c>
    </row>
    <row r="257" spans="1:13" s="2" customFormat="1" ht="15.75">
      <c r="A257" s="72"/>
      <c r="B257" s="72"/>
      <c r="C257" s="44"/>
      <c r="D257" s="42" t="s">
        <v>34</v>
      </c>
      <c r="E257" s="7">
        <f>SUM(E245:E256)</f>
        <v>6112.799999999999</v>
      </c>
      <c r="F257" s="7">
        <f>SUM(F245:F256)</f>
        <v>167309.3</v>
      </c>
      <c r="G257" s="7">
        <f>SUM(G245:G256)</f>
        <v>111734.5</v>
      </c>
      <c r="H257" s="7">
        <f>SUM(H245:H256)</f>
        <v>112672.2</v>
      </c>
      <c r="I257" s="7">
        <f t="shared" si="22"/>
        <v>937.6999999999971</v>
      </c>
      <c r="J257" s="7">
        <f>H257/G257*100</f>
        <v>100.8392215475077</v>
      </c>
      <c r="K257" s="7">
        <f>H257/F257*100</f>
        <v>67.34365632992308</v>
      </c>
      <c r="L257" s="7">
        <f t="shared" si="30"/>
        <v>106559.4</v>
      </c>
      <c r="M257" s="7">
        <f>H257/E257*100</f>
        <v>1843.2175107970163</v>
      </c>
    </row>
    <row r="258" spans="1:13" s="2" customFormat="1" ht="31.5" customHeight="1">
      <c r="A258" s="78">
        <v>977</v>
      </c>
      <c r="B258" s="72" t="s">
        <v>117</v>
      </c>
      <c r="C258" s="37" t="s">
        <v>18</v>
      </c>
      <c r="D258" s="39" t="s">
        <v>19</v>
      </c>
      <c r="E258" s="4">
        <v>147.3</v>
      </c>
      <c r="F258" s="4">
        <v>0</v>
      </c>
      <c r="G258" s="4">
        <v>0</v>
      </c>
      <c r="H258" s="4">
        <v>135.2</v>
      </c>
      <c r="I258" s="4">
        <f t="shared" si="22"/>
        <v>135.2</v>
      </c>
      <c r="J258" s="4"/>
      <c r="K258" s="4"/>
      <c r="L258" s="4">
        <f t="shared" si="30"/>
        <v>-12.100000000000023</v>
      </c>
      <c r="M258" s="4">
        <f>H258/E258*100</f>
        <v>91.78547182620501</v>
      </c>
    </row>
    <row r="259" spans="1:13" s="2" customFormat="1" ht="15.75">
      <c r="A259" s="78"/>
      <c r="B259" s="72"/>
      <c r="C259" s="37" t="s">
        <v>22</v>
      </c>
      <c r="D259" s="39" t="s">
        <v>23</v>
      </c>
      <c r="E259" s="4">
        <v>81</v>
      </c>
      <c r="F259" s="4">
        <v>0</v>
      </c>
      <c r="G259" s="4">
        <v>0</v>
      </c>
      <c r="H259" s="4">
        <v>40</v>
      </c>
      <c r="I259" s="4">
        <f t="shared" si="22"/>
        <v>40</v>
      </c>
      <c r="J259" s="4"/>
      <c r="K259" s="4"/>
      <c r="L259" s="4">
        <f t="shared" si="30"/>
        <v>-41</v>
      </c>
      <c r="M259" s="4">
        <f aca="true" t="shared" si="31" ref="M259:M272">H259/E259*100</f>
        <v>49.382716049382715</v>
      </c>
    </row>
    <row r="260" spans="1:13" s="2" customFormat="1" ht="15.75" hidden="1">
      <c r="A260" s="78"/>
      <c r="B260" s="72"/>
      <c r="C260" s="37" t="s">
        <v>24</v>
      </c>
      <c r="D260" s="39" t="s">
        <v>25</v>
      </c>
      <c r="E260" s="4">
        <v>0</v>
      </c>
      <c r="F260" s="4"/>
      <c r="G260" s="4"/>
      <c r="H260" s="4"/>
      <c r="I260" s="4">
        <f t="shared" si="22"/>
        <v>0</v>
      </c>
      <c r="J260" s="4"/>
      <c r="K260" s="4"/>
      <c r="L260" s="4">
        <f t="shared" si="30"/>
        <v>0</v>
      </c>
      <c r="M260" s="4"/>
    </row>
    <row r="261" spans="1:13" s="2" customFormat="1" ht="15.75">
      <c r="A261" s="78"/>
      <c r="B261" s="72"/>
      <c r="C261" s="41"/>
      <c r="D261" s="42" t="s">
        <v>34</v>
      </c>
      <c r="E261" s="7">
        <f>SUM(E258:E260)</f>
        <v>228.3</v>
      </c>
      <c r="F261" s="7">
        <f>SUM(F258:F260)</f>
        <v>0</v>
      </c>
      <c r="G261" s="7">
        <f>SUM(G258:G260)</f>
        <v>0</v>
      </c>
      <c r="H261" s="7">
        <f>SUM(H258:H260)</f>
        <v>175.2</v>
      </c>
      <c r="I261" s="7">
        <f t="shared" si="22"/>
        <v>175.2</v>
      </c>
      <c r="J261" s="7"/>
      <c r="K261" s="7"/>
      <c r="L261" s="7">
        <f t="shared" si="30"/>
        <v>-53.10000000000002</v>
      </c>
      <c r="M261" s="7">
        <f t="shared" si="31"/>
        <v>76.74113009198422</v>
      </c>
    </row>
    <row r="262" spans="1:13" s="2" customFormat="1" ht="15.75">
      <c r="A262" s="82">
        <v>978</v>
      </c>
      <c r="B262" s="79" t="s">
        <v>118</v>
      </c>
      <c r="C262" s="37" t="s">
        <v>24</v>
      </c>
      <c r="D262" s="39" t="s">
        <v>25</v>
      </c>
      <c r="E262" s="9">
        <v>0.6</v>
      </c>
      <c r="F262" s="9">
        <v>0</v>
      </c>
      <c r="G262" s="9">
        <v>0</v>
      </c>
      <c r="H262" s="9">
        <v>18.8</v>
      </c>
      <c r="I262" s="9">
        <f t="shared" si="22"/>
        <v>18.8</v>
      </c>
      <c r="J262" s="4"/>
      <c r="K262" s="7"/>
      <c r="L262" s="7"/>
      <c r="M262" s="4">
        <f t="shared" si="31"/>
        <v>3133.3333333333335</v>
      </c>
    </row>
    <row r="263" spans="1:13" s="2" customFormat="1" ht="15.75" customHeight="1" hidden="1">
      <c r="A263" s="83"/>
      <c r="B263" s="80"/>
      <c r="C263" s="37" t="s">
        <v>26</v>
      </c>
      <c r="D263" s="39" t="s">
        <v>27</v>
      </c>
      <c r="E263" s="4"/>
      <c r="F263" s="4"/>
      <c r="G263" s="4"/>
      <c r="H263" s="4"/>
      <c r="I263" s="7">
        <f t="shared" si="22"/>
        <v>0</v>
      </c>
      <c r="J263" s="4"/>
      <c r="K263" s="4"/>
      <c r="L263" s="4">
        <f t="shared" si="30"/>
        <v>0</v>
      </c>
      <c r="M263" s="4"/>
    </row>
    <row r="264" spans="1:13" s="2" customFormat="1" ht="15.75">
      <c r="A264" s="83"/>
      <c r="B264" s="80"/>
      <c r="C264" s="37"/>
      <c r="D264" s="42" t="s">
        <v>39</v>
      </c>
      <c r="E264" s="7">
        <f>SUM(E262:E263)</f>
        <v>0.6</v>
      </c>
      <c r="F264" s="7">
        <f>SUM(F262:F263)</f>
        <v>0</v>
      </c>
      <c r="G264" s="7">
        <f>SUM(G262:G263)</f>
        <v>0</v>
      </c>
      <c r="H264" s="7">
        <f>SUM(H262:H263)</f>
        <v>18.8</v>
      </c>
      <c r="I264" s="7">
        <f t="shared" si="22"/>
        <v>18.8</v>
      </c>
      <c r="J264" s="4"/>
      <c r="K264" s="7"/>
      <c r="L264" s="7">
        <f t="shared" si="30"/>
        <v>18.2</v>
      </c>
      <c r="M264" s="7">
        <f t="shared" si="31"/>
        <v>3133.3333333333335</v>
      </c>
    </row>
    <row r="265" spans="1:13" s="2" customFormat="1" ht="15.75">
      <c r="A265" s="83"/>
      <c r="B265" s="80"/>
      <c r="C265" s="37" t="s">
        <v>22</v>
      </c>
      <c r="D265" s="39" t="s">
        <v>23</v>
      </c>
      <c r="E265" s="4"/>
      <c r="F265" s="4"/>
      <c r="G265" s="4"/>
      <c r="H265" s="7"/>
      <c r="I265" s="7">
        <f t="shared" si="22"/>
        <v>0</v>
      </c>
      <c r="J265" s="4"/>
      <c r="K265" s="7"/>
      <c r="L265" s="7">
        <f t="shared" si="30"/>
        <v>0</v>
      </c>
      <c r="M265" s="4"/>
    </row>
    <row r="266" spans="1:13" s="2" customFormat="1" ht="15.75">
      <c r="A266" s="83"/>
      <c r="B266" s="80"/>
      <c r="C266" s="41"/>
      <c r="D266" s="42" t="s">
        <v>44</v>
      </c>
      <c r="E266" s="7">
        <f>SUM(E265)</f>
        <v>0</v>
      </c>
      <c r="F266" s="7">
        <f>SUM(F265)</f>
        <v>0</v>
      </c>
      <c r="G266" s="7">
        <f>SUM(G265)</f>
        <v>0</v>
      </c>
      <c r="H266" s="7">
        <f>SUM(H265)</f>
        <v>0</v>
      </c>
      <c r="I266" s="7">
        <f aca="true" t="shared" si="32" ref="I266:I302">H266-G266</f>
        <v>0</v>
      </c>
      <c r="J266" s="4"/>
      <c r="K266" s="7"/>
      <c r="L266" s="7">
        <f t="shared" si="30"/>
        <v>0</v>
      </c>
      <c r="M266" s="4"/>
    </row>
    <row r="267" spans="1:13" s="2" customFormat="1" ht="15.75">
      <c r="A267" s="84"/>
      <c r="B267" s="81"/>
      <c r="C267" s="41"/>
      <c r="D267" s="42" t="s">
        <v>34</v>
      </c>
      <c r="E267" s="7">
        <f>E264+E266</f>
        <v>0.6</v>
      </c>
      <c r="F267" s="7">
        <f>F264+F266</f>
        <v>0</v>
      </c>
      <c r="G267" s="7">
        <f>G264+G266</f>
        <v>0</v>
      </c>
      <c r="H267" s="7">
        <f>H264+H266</f>
        <v>18.8</v>
      </c>
      <c r="I267" s="7">
        <f t="shared" si="32"/>
        <v>18.8</v>
      </c>
      <c r="J267" s="4"/>
      <c r="K267" s="4"/>
      <c r="L267" s="7">
        <f t="shared" si="30"/>
        <v>18.2</v>
      </c>
      <c r="M267" s="7">
        <f t="shared" si="31"/>
        <v>3133.3333333333335</v>
      </c>
    </row>
    <row r="268" spans="1:13" s="2" customFormat="1" ht="31.5" customHeight="1">
      <c r="A268" s="78">
        <v>985</v>
      </c>
      <c r="B268" s="72" t="s">
        <v>119</v>
      </c>
      <c r="C268" s="37" t="s">
        <v>18</v>
      </c>
      <c r="D268" s="39" t="s">
        <v>19</v>
      </c>
      <c r="E268" s="4">
        <v>6.2</v>
      </c>
      <c r="F268" s="4">
        <v>0</v>
      </c>
      <c r="G268" s="4">
        <v>0</v>
      </c>
      <c r="H268" s="4">
        <v>5.1</v>
      </c>
      <c r="I268" s="4">
        <f t="shared" si="32"/>
        <v>5.1</v>
      </c>
      <c r="J268" s="4"/>
      <c r="K268" s="4"/>
      <c r="L268" s="4">
        <f t="shared" si="30"/>
        <v>-1.1000000000000005</v>
      </c>
      <c r="M268" s="4">
        <f t="shared" si="31"/>
        <v>82.25806451612902</v>
      </c>
    </row>
    <row r="269" spans="1:13" s="2" customFormat="1" ht="15.75">
      <c r="A269" s="78"/>
      <c r="B269" s="72"/>
      <c r="C269" s="37" t="s">
        <v>22</v>
      </c>
      <c r="D269" s="39" t="s">
        <v>23</v>
      </c>
      <c r="E269" s="4">
        <v>22.3</v>
      </c>
      <c r="F269" s="4">
        <v>0</v>
      </c>
      <c r="G269" s="4">
        <v>0</v>
      </c>
      <c r="H269" s="4">
        <v>3.5</v>
      </c>
      <c r="I269" s="4">
        <f t="shared" si="32"/>
        <v>3.5</v>
      </c>
      <c r="J269" s="4"/>
      <c r="K269" s="4"/>
      <c r="L269" s="4">
        <f t="shared" si="30"/>
        <v>-18.8</v>
      </c>
      <c r="M269" s="4">
        <f t="shared" si="31"/>
        <v>15.69506726457399</v>
      </c>
    </row>
    <row r="270" spans="1:13" s="2" customFormat="1" ht="15.75" hidden="1">
      <c r="A270" s="78"/>
      <c r="B270" s="72"/>
      <c r="C270" s="37" t="s">
        <v>24</v>
      </c>
      <c r="D270" s="39" t="s">
        <v>25</v>
      </c>
      <c r="E270" s="4"/>
      <c r="F270" s="4"/>
      <c r="G270" s="4"/>
      <c r="H270" s="4"/>
      <c r="I270" s="4">
        <f t="shared" si="32"/>
        <v>0</v>
      </c>
      <c r="J270" s="4"/>
      <c r="K270" s="4"/>
      <c r="L270" s="4">
        <f>H270-E270</f>
        <v>0</v>
      </c>
      <c r="M270" s="4"/>
    </row>
    <row r="271" spans="1:13" s="2" customFormat="1" ht="15.75">
      <c r="A271" s="78"/>
      <c r="B271" s="72"/>
      <c r="C271" s="37" t="s">
        <v>30</v>
      </c>
      <c r="D271" s="39" t="s">
        <v>31</v>
      </c>
      <c r="E271" s="4">
        <v>0</v>
      </c>
      <c r="F271" s="4">
        <v>100</v>
      </c>
      <c r="G271" s="4">
        <v>100</v>
      </c>
      <c r="H271" s="4">
        <v>100</v>
      </c>
      <c r="I271" s="4">
        <f t="shared" si="32"/>
        <v>0</v>
      </c>
      <c r="J271" s="4">
        <f>H271/G271*100</f>
        <v>100</v>
      </c>
      <c r="K271" s="4">
        <f>H271/F271*100</f>
        <v>100</v>
      </c>
      <c r="L271" s="4">
        <f>H271-E271</f>
        <v>100</v>
      </c>
      <c r="M271" s="4"/>
    </row>
    <row r="272" spans="1:13" s="2" customFormat="1" ht="15.75">
      <c r="A272" s="78"/>
      <c r="B272" s="72"/>
      <c r="C272" s="44"/>
      <c r="D272" s="42" t="s">
        <v>34</v>
      </c>
      <c r="E272" s="7">
        <f>SUM(E268:E271)</f>
        <v>28.5</v>
      </c>
      <c r="F272" s="7">
        <f>SUM(F268:F271)</f>
        <v>100</v>
      </c>
      <c r="G272" s="7">
        <f>SUM(G268:G271)</f>
        <v>100</v>
      </c>
      <c r="H272" s="7">
        <f>SUM(H268:H271)</f>
        <v>108.6</v>
      </c>
      <c r="I272" s="7">
        <f t="shared" si="32"/>
        <v>8.599999999999994</v>
      </c>
      <c r="J272" s="7">
        <f>H272/G272*100</f>
        <v>108.59999999999998</v>
      </c>
      <c r="K272" s="7">
        <f>H272/F272*100</f>
        <v>108.59999999999998</v>
      </c>
      <c r="L272" s="7">
        <f t="shared" si="30"/>
        <v>80.1</v>
      </c>
      <c r="M272" s="7">
        <f t="shared" si="31"/>
        <v>381.05263157894734</v>
      </c>
    </row>
    <row r="273" spans="1:13" s="2" customFormat="1" ht="110.25" customHeight="1" hidden="1">
      <c r="A273" s="72" t="s">
        <v>120</v>
      </c>
      <c r="B273" s="72" t="s">
        <v>121</v>
      </c>
      <c r="C273" s="37" t="s">
        <v>65</v>
      </c>
      <c r="D273" s="39" t="s">
        <v>66</v>
      </c>
      <c r="E273" s="9"/>
      <c r="F273" s="9">
        <v>0</v>
      </c>
      <c r="G273" s="9">
        <v>0</v>
      </c>
      <c r="H273" s="4">
        <v>0</v>
      </c>
      <c r="I273" s="4">
        <f t="shared" si="32"/>
        <v>0</v>
      </c>
      <c r="J273" s="4"/>
      <c r="K273" s="4"/>
      <c r="L273" s="4">
        <f t="shared" si="30"/>
        <v>0</v>
      </c>
      <c r="M273" s="4"/>
    </row>
    <row r="274" spans="1:13" s="2" customFormat="1" ht="94.5">
      <c r="A274" s="72"/>
      <c r="B274" s="72"/>
      <c r="C274" s="38" t="s">
        <v>16</v>
      </c>
      <c r="D274" s="39" t="s">
        <v>17</v>
      </c>
      <c r="E274" s="4">
        <v>32610.8</v>
      </c>
      <c r="F274" s="4">
        <v>56923.2</v>
      </c>
      <c r="G274" s="4">
        <v>39900</v>
      </c>
      <c r="H274" s="4">
        <v>44848.1</v>
      </c>
      <c r="I274" s="4">
        <f t="shared" si="32"/>
        <v>4948.0999999999985</v>
      </c>
      <c r="J274" s="4">
        <f>H274/G274*100</f>
        <v>112.40125313283207</v>
      </c>
      <c r="K274" s="4">
        <f>H274/F274*100</f>
        <v>78.78703235236249</v>
      </c>
      <c r="L274" s="4">
        <f t="shared" si="30"/>
        <v>12237.3</v>
      </c>
      <c r="M274" s="4">
        <f aca="true" t="shared" si="33" ref="M274:M281">H274/E274*100</f>
        <v>137.52529836741203</v>
      </c>
    </row>
    <row r="275" spans="1:13" s="2" customFormat="1" ht="31.5">
      <c r="A275" s="72"/>
      <c r="B275" s="72"/>
      <c r="C275" s="37" t="s">
        <v>18</v>
      </c>
      <c r="D275" s="39" t="s">
        <v>19</v>
      </c>
      <c r="E275" s="4">
        <v>12713.4</v>
      </c>
      <c r="F275" s="4">
        <v>0</v>
      </c>
      <c r="G275" s="4">
        <v>0</v>
      </c>
      <c r="H275" s="4">
        <v>285.4</v>
      </c>
      <c r="I275" s="4">
        <f t="shared" si="32"/>
        <v>285.4</v>
      </c>
      <c r="J275" s="4"/>
      <c r="K275" s="4"/>
      <c r="L275" s="4">
        <f t="shared" si="30"/>
        <v>-12428</v>
      </c>
      <c r="M275" s="4">
        <f t="shared" si="33"/>
        <v>2.244875485707993</v>
      </c>
    </row>
    <row r="276" spans="1:13" s="2" customFormat="1" ht="31.5">
      <c r="A276" s="72"/>
      <c r="B276" s="72"/>
      <c r="C276" s="37" t="s">
        <v>122</v>
      </c>
      <c r="D276" s="39" t="s">
        <v>123</v>
      </c>
      <c r="E276" s="4">
        <v>619.3</v>
      </c>
      <c r="F276" s="4">
        <v>0</v>
      </c>
      <c r="G276" s="4">
        <v>0</v>
      </c>
      <c r="H276" s="4">
        <v>1086.8</v>
      </c>
      <c r="I276" s="4">
        <f t="shared" si="32"/>
        <v>1086.8</v>
      </c>
      <c r="J276" s="4"/>
      <c r="K276" s="4"/>
      <c r="L276" s="4">
        <f t="shared" si="30"/>
        <v>467.5</v>
      </c>
      <c r="M276" s="4">
        <f t="shared" si="33"/>
        <v>175.48845470692717</v>
      </c>
    </row>
    <row r="277" spans="1:13" s="2" customFormat="1" ht="15.75">
      <c r="A277" s="72"/>
      <c r="B277" s="72"/>
      <c r="C277" s="37" t="s">
        <v>22</v>
      </c>
      <c r="D277" s="39" t="s">
        <v>23</v>
      </c>
      <c r="E277" s="4">
        <v>3543.8</v>
      </c>
      <c r="F277" s="4">
        <v>129</v>
      </c>
      <c r="G277" s="4">
        <v>129</v>
      </c>
      <c r="H277" s="4">
        <v>475.5</v>
      </c>
      <c r="I277" s="4">
        <f t="shared" si="32"/>
        <v>346.5</v>
      </c>
      <c r="J277" s="4">
        <f>H277/G277*100</f>
        <v>368.6046511627907</v>
      </c>
      <c r="K277" s="4">
        <f>H277/F277*100</f>
        <v>368.6046511627907</v>
      </c>
      <c r="L277" s="4">
        <f t="shared" si="30"/>
        <v>-3068.3</v>
      </c>
      <c r="M277" s="4">
        <f t="shared" si="33"/>
        <v>13.417800101585867</v>
      </c>
    </row>
    <row r="278" spans="1:13" s="2" customFormat="1" ht="15.75">
      <c r="A278" s="72"/>
      <c r="B278" s="72"/>
      <c r="C278" s="37" t="s">
        <v>24</v>
      </c>
      <c r="D278" s="39" t="s">
        <v>25</v>
      </c>
      <c r="E278" s="4">
        <v>-1</v>
      </c>
      <c r="F278" s="4">
        <v>0</v>
      </c>
      <c r="G278" s="4">
        <v>0</v>
      </c>
      <c r="H278" s="4">
        <v>0</v>
      </c>
      <c r="I278" s="4">
        <f t="shared" si="32"/>
        <v>0</v>
      </c>
      <c r="J278" s="4"/>
      <c r="K278" s="4"/>
      <c r="L278" s="4">
        <f t="shared" si="30"/>
        <v>1</v>
      </c>
      <c r="M278" s="4">
        <f t="shared" si="33"/>
        <v>0</v>
      </c>
    </row>
    <row r="279" spans="1:13" s="2" customFormat="1" ht="31.5">
      <c r="A279" s="72"/>
      <c r="B279" s="72"/>
      <c r="C279" s="37" t="s">
        <v>28</v>
      </c>
      <c r="D279" s="40" t="s">
        <v>29</v>
      </c>
      <c r="E279" s="3">
        <v>42919.6</v>
      </c>
      <c r="F279" s="3">
        <v>1806412.3</v>
      </c>
      <c r="G279" s="3">
        <v>886077.6</v>
      </c>
      <c r="H279" s="3">
        <v>764565.7</v>
      </c>
      <c r="I279" s="3">
        <f t="shared" si="32"/>
        <v>-121511.90000000002</v>
      </c>
      <c r="J279" s="3">
        <f>H279/G279*100</f>
        <v>86.28653968907464</v>
      </c>
      <c r="K279" s="3">
        <f>H279/F279*100</f>
        <v>42.32509377842478</v>
      </c>
      <c r="L279" s="3">
        <f t="shared" si="30"/>
        <v>721646.1</v>
      </c>
      <c r="M279" s="4">
        <f t="shared" si="33"/>
        <v>1781.3905535000326</v>
      </c>
    </row>
    <row r="280" spans="1:13" s="2" customFormat="1" ht="31.5">
      <c r="A280" s="72"/>
      <c r="B280" s="72"/>
      <c r="C280" s="37" t="s">
        <v>49</v>
      </c>
      <c r="D280" s="39" t="s">
        <v>50</v>
      </c>
      <c r="E280" s="4">
        <v>158327.3</v>
      </c>
      <c r="F280" s="4">
        <v>339879.5</v>
      </c>
      <c r="G280" s="4">
        <v>183369</v>
      </c>
      <c r="H280" s="4">
        <v>129047.8</v>
      </c>
      <c r="I280" s="4">
        <f t="shared" si="32"/>
        <v>-54321.2</v>
      </c>
      <c r="J280" s="4">
        <f>H280/G280*100</f>
        <v>70.37601775654555</v>
      </c>
      <c r="K280" s="4">
        <f>H280/F280*100</f>
        <v>37.96869184519808</v>
      </c>
      <c r="L280" s="4">
        <f t="shared" si="30"/>
        <v>-29279.499999999985</v>
      </c>
      <c r="M280" s="4">
        <f t="shared" si="33"/>
        <v>81.5069795291147</v>
      </c>
    </row>
    <row r="281" spans="1:13" s="2" customFormat="1" ht="15.75">
      <c r="A281" s="72"/>
      <c r="B281" s="72"/>
      <c r="C281" s="37" t="s">
        <v>30</v>
      </c>
      <c r="D281" s="39" t="s">
        <v>31</v>
      </c>
      <c r="E281" s="4">
        <v>14661.9</v>
      </c>
      <c r="F281" s="4">
        <v>76044.7</v>
      </c>
      <c r="G281" s="4">
        <v>36351.7</v>
      </c>
      <c r="H281" s="4">
        <v>36351.7</v>
      </c>
      <c r="I281" s="4">
        <f t="shared" si="32"/>
        <v>0</v>
      </c>
      <c r="J281" s="4">
        <f>H281/G281*100</f>
        <v>100</v>
      </c>
      <c r="K281" s="4">
        <f>H281/F281*100</f>
        <v>47.80306845841985</v>
      </c>
      <c r="L281" s="4">
        <f t="shared" si="30"/>
        <v>21689.799999999996</v>
      </c>
      <c r="M281" s="4">
        <f t="shared" si="33"/>
        <v>247.93307825043138</v>
      </c>
    </row>
    <row r="282" spans="1:13" s="2" customFormat="1" ht="47.25">
      <c r="A282" s="72"/>
      <c r="B282" s="72"/>
      <c r="C282" s="37" t="s">
        <v>32</v>
      </c>
      <c r="D282" s="39" t="s">
        <v>33</v>
      </c>
      <c r="E282" s="4">
        <v>-29295.4</v>
      </c>
      <c r="F282" s="4">
        <v>0</v>
      </c>
      <c r="G282" s="4">
        <v>0</v>
      </c>
      <c r="H282" s="4">
        <v>-12364</v>
      </c>
      <c r="I282" s="4">
        <f t="shared" si="32"/>
        <v>-12364</v>
      </c>
      <c r="J282" s="4"/>
      <c r="K282" s="4"/>
      <c r="L282" s="4">
        <f t="shared" si="30"/>
        <v>16931.4</v>
      </c>
      <c r="M282" s="4">
        <f aca="true" t="shared" si="34" ref="M282:M288">H282/E282*100</f>
        <v>42.20457819316343</v>
      </c>
    </row>
    <row r="283" spans="1:13" s="2" customFormat="1" ht="16.5" customHeight="1">
      <c r="A283" s="72"/>
      <c r="B283" s="72"/>
      <c r="C283" s="44"/>
      <c r="D283" s="42" t="s">
        <v>34</v>
      </c>
      <c r="E283" s="7">
        <f>SUM(E273:E282)</f>
        <v>236099.69999999998</v>
      </c>
      <c r="F283" s="7">
        <f>SUM(F274:F282)</f>
        <v>2279388.7</v>
      </c>
      <c r="G283" s="7">
        <f>SUM(G274:G282)</f>
        <v>1145827.3</v>
      </c>
      <c r="H283" s="7">
        <f>SUM(H273:H282)</f>
        <v>964297</v>
      </c>
      <c r="I283" s="7">
        <f t="shared" si="32"/>
        <v>-181530.30000000005</v>
      </c>
      <c r="J283" s="7">
        <f>H283/G283*100</f>
        <v>84.15727221720061</v>
      </c>
      <c r="K283" s="7">
        <f>H283/F283*100</f>
        <v>42.30507065337299</v>
      </c>
      <c r="L283" s="7">
        <f t="shared" si="30"/>
        <v>728197.3</v>
      </c>
      <c r="M283" s="7">
        <f t="shared" si="34"/>
        <v>408.42788025567165</v>
      </c>
    </row>
    <row r="284" spans="1:13" ht="63.75" customHeight="1">
      <c r="A284" s="72" t="s">
        <v>124</v>
      </c>
      <c r="B284" s="72" t="s">
        <v>125</v>
      </c>
      <c r="C284" s="38" t="s">
        <v>126</v>
      </c>
      <c r="D284" s="3" t="s">
        <v>127</v>
      </c>
      <c r="E284" s="3">
        <v>276771.1</v>
      </c>
      <c r="F284" s="3">
        <v>415914.3</v>
      </c>
      <c r="G284" s="3">
        <v>289040</v>
      </c>
      <c r="H284" s="3">
        <v>284393.2</v>
      </c>
      <c r="I284" s="3">
        <f t="shared" si="32"/>
        <v>-4646.799999999988</v>
      </c>
      <c r="J284" s="3">
        <f>H284/G284*100</f>
        <v>98.3923332410739</v>
      </c>
      <c r="K284" s="3">
        <f>H284/F284*100</f>
        <v>68.3778364917965</v>
      </c>
      <c r="L284" s="3">
        <f t="shared" si="30"/>
        <v>7622.100000000035</v>
      </c>
      <c r="M284" s="3">
        <f t="shared" si="34"/>
        <v>102.75393637558258</v>
      </c>
    </row>
    <row r="285" spans="1:13" ht="31.5">
      <c r="A285" s="72"/>
      <c r="B285" s="72"/>
      <c r="C285" s="37" t="s">
        <v>128</v>
      </c>
      <c r="D285" s="3" t="s">
        <v>129</v>
      </c>
      <c r="E285" s="3">
        <v>63878.1</v>
      </c>
      <c r="F285" s="3">
        <v>58336.1</v>
      </c>
      <c r="G285" s="3">
        <v>2850</v>
      </c>
      <c r="H285" s="3">
        <v>7860.8</v>
      </c>
      <c r="I285" s="3">
        <f t="shared" si="32"/>
        <v>5010.8</v>
      </c>
      <c r="J285" s="3">
        <f>(I285+19100)/19100*100</f>
        <v>126.23455497382199</v>
      </c>
      <c r="K285" s="3">
        <v>0</v>
      </c>
      <c r="L285" s="3">
        <f t="shared" si="30"/>
        <v>-56017.299999999996</v>
      </c>
      <c r="M285" s="3">
        <f t="shared" si="34"/>
        <v>12.305938968128357</v>
      </c>
    </row>
    <row r="286" spans="1:13" ht="126">
      <c r="A286" s="72"/>
      <c r="B286" s="72"/>
      <c r="C286" s="37" t="s">
        <v>89</v>
      </c>
      <c r="D286" s="3" t="s">
        <v>90</v>
      </c>
      <c r="E286" s="3">
        <v>1674.4</v>
      </c>
      <c r="F286" s="3">
        <v>1802.4</v>
      </c>
      <c r="G286" s="3">
        <v>1290</v>
      </c>
      <c r="H286" s="3">
        <v>1453.4</v>
      </c>
      <c r="I286" s="3">
        <f t="shared" si="32"/>
        <v>163.4000000000001</v>
      </c>
      <c r="J286" s="3">
        <f>H286/G286*100</f>
        <v>112.66666666666667</v>
      </c>
      <c r="K286" s="3">
        <f>H286/F286*100</f>
        <v>80.63692853972482</v>
      </c>
      <c r="L286" s="3">
        <f t="shared" si="30"/>
        <v>-221</v>
      </c>
      <c r="M286" s="3">
        <f t="shared" si="34"/>
        <v>86.80124223602485</v>
      </c>
    </row>
    <row r="287" spans="1:13" ht="110.25">
      <c r="A287" s="72"/>
      <c r="B287" s="72"/>
      <c r="C287" s="37" t="s">
        <v>65</v>
      </c>
      <c r="D287" s="46" t="s">
        <v>66</v>
      </c>
      <c r="E287" s="3">
        <v>273.4</v>
      </c>
      <c r="F287" s="3">
        <v>312.5</v>
      </c>
      <c r="G287" s="3">
        <v>261</v>
      </c>
      <c r="H287" s="3">
        <v>652.1</v>
      </c>
      <c r="I287" s="3">
        <f t="shared" si="32"/>
        <v>391.1</v>
      </c>
      <c r="J287" s="3">
        <f>H287/G287*100</f>
        <v>249.84674329501914</v>
      </c>
      <c r="K287" s="3">
        <f>H287/F287*100</f>
        <v>208.67200000000003</v>
      </c>
      <c r="L287" s="3">
        <f t="shared" si="30"/>
        <v>378.70000000000005</v>
      </c>
      <c r="M287" s="3">
        <f t="shared" si="34"/>
        <v>238.51499634235554</v>
      </c>
    </row>
    <row r="288" spans="1:13" ht="31.5">
      <c r="A288" s="72"/>
      <c r="B288" s="72"/>
      <c r="C288" s="37" t="s">
        <v>18</v>
      </c>
      <c r="D288" s="39" t="s">
        <v>19</v>
      </c>
      <c r="E288" s="3">
        <v>27.6</v>
      </c>
      <c r="F288" s="3">
        <v>0</v>
      </c>
      <c r="G288" s="3">
        <v>0</v>
      </c>
      <c r="H288" s="3">
        <v>101.3</v>
      </c>
      <c r="I288" s="3">
        <f t="shared" si="32"/>
        <v>101.3</v>
      </c>
      <c r="J288" s="3"/>
      <c r="K288" s="3"/>
      <c r="L288" s="3">
        <f t="shared" si="30"/>
        <v>73.69999999999999</v>
      </c>
      <c r="M288" s="3">
        <f t="shared" si="34"/>
        <v>367.0289855072463</v>
      </c>
    </row>
    <row r="289" spans="1:13" ht="48" customHeight="1">
      <c r="A289" s="72"/>
      <c r="B289" s="72"/>
      <c r="C289" s="38" t="s">
        <v>130</v>
      </c>
      <c r="D289" s="3" t="s">
        <v>131</v>
      </c>
      <c r="E289" s="3">
        <v>83732.6</v>
      </c>
      <c r="F289" s="3">
        <v>113682.6</v>
      </c>
      <c r="G289" s="3">
        <v>81000</v>
      </c>
      <c r="H289" s="3">
        <v>57083</v>
      </c>
      <c r="I289" s="3">
        <f t="shared" si="32"/>
        <v>-23917</v>
      </c>
      <c r="J289" s="3">
        <f>H289/G289*100</f>
        <v>70.47283950617283</v>
      </c>
      <c r="K289" s="3">
        <f>H289/F289*100</f>
        <v>50.2126094934493</v>
      </c>
      <c r="L289" s="3">
        <f t="shared" si="30"/>
        <v>-26649.600000000006</v>
      </c>
      <c r="M289" s="3">
        <f aca="true" t="shared" si="35" ref="M289:M294">H289/E289*100</f>
        <v>68.17296966772798</v>
      </c>
    </row>
    <row r="290" spans="1:13" ht="63">
      <c r="A290" s="72"/>
      <c r="B290" s="72"/>
      <c r="C290" s="38" t="s">
        <v>132</v>
      </c>
      <c r="D290" s="3" t="s">
        <v>133</v>
      </c>
      <c r="E290" s="3">
        <v>8786.1</v>
      </c>
      <c r="F290" s="3">
        <v>0</v>
      </c>
      <c r="G290" s="3">
        <v>0</v>
      </c>
      <c r="H290" s="3">
        <v>2559.7</v>
      </c>
      <c r="I290" s="3">
        <f t="shared" si="32"/>
        <v>2559.7</v>
      </c>
      <c r="J290" s="3"/>
      <c r="K290" s="3"/>
      <c r="L290" s="3">
        <f t="shared" si="30"/>
        <v>-6226.400000000001</v>
      </c>
      <c r="M290" s="3">
        <f t="shared" si="35"/>
        <v>29.133517715482405</v>
      </c>
    </row>
    <row r="291" spans="1:13" ht="94.5">
      <c r="A291" s="72"/>
      <c r="B291" s="72"/>
      <c r="C291" s="38" t="s">
        <v>134</v>
      </c>
      <c r="D291" s="3" t="s">
        <v>135</v>
      </c>
      <c r="E291" s="3">
        <v>35202.2</v>
      </c>
      <c r="F291" s="3">
        <v>33566</v>
      </c>
      <c r="G291" s="3">
        <v>23200</v>
      </c>
      <c r="H291" s="3">
        <v>4609.8</v>
      </c>
      <c r="I291" s="3">
        <f t="shared" si="32"/>
        <v>-18590.2</v>
      </c>
      <c r="J291" s="3">
        <f>H291/G291*100</f>
        <v>19.8698275862069</v>
      </c>
      <c r="K291" s="3">
        <f>H291/F291*100</f>
        <v>13.733539891556934</v>
      </c>
      <c r="L291" s="3">
        <f t="shared" si="30"/>
        <v>-30592.399999999998</v>
      </c>
      <c r="M291" s="3">
        <f t="shared" si="35"/>
        <v>13.095204277005415</v>
      </c>
    </row>
    <row r="292" spans="1:13" ht="15.75">
      <c r="A292" s="72"/>
      <c r="B292" s="72"/>
      <c r="C292" s="37" t="s">
        <v>22</v>
      </c>
      <c r="D292" s="39" t="s">
        <v>23</v>
      </c>
      <c r="E292" s="3">
        <v>1.9</v>
      </c>
      <c r="F292" s="3">
        <v>0</v>
      </c>
      <c r="G292" s="3">
        <v>0</v>
      </c>
      <c r="H292" s="3">
        <v>26.9</v>
      </c>
      <c r="I292" s="3">
        <f t="shared" si="32"/>
        <v>26.9</v>
      </c>
      <c r="J292" s="3"/>
      <c r="K292" s="3"/>
      <c r="L292" s="3">
        <f t="shared" si="30"/>
        <v>25</v>
      </c>
      <c r="M292" s="3">
        <f t="shared" si="35"/>
        <v>1415.7894736842104</v>
      </c>
    </row>
    <row r="293" spans="1:13" ht="15.75">
      <c r="A293" s="72"/>
      <c r="B293" s="72"/>
      <c r="C293" s="37" t="s">
        <v>24</v>
      </c>
      <c r="D293" s="39" t="s">
        <v>25</v>
      </c>
      <c r="E293" s="3">
        <v>-764.5</v>
      </c>
      <c r="F293" s="3">
        <v>0</v>
      </c>
      <c r="G293" s="3">
        <v>0</v>
      </c>
      <c r="H293" s="3">
        <v>-40.9</v>
      </c>
      <c r="I293" s="3">
        <f t="shared" si="32"/>
        <v>-40.9</v>
      </c>
      <c r="J293" s="3"/>
      <c r="K293" s="3"/>
      <c r="L293" s="3">
        <f t="shared" si="30"/>
        <v>723.6</v>
      </c>
      <c r="M293" s="3">
        <f t="shared" si="35"/>
        <v>5.349901896664487</v>
      </c>
    </row>
    <row r="294" spans="1:13" ht="15.75" hidden="1">
      <c r="A294" s="72"/>
      <c r="B294" s="72"/>
      <c r="C294" s="37" t="s">
        <v>26</v>
      </c>
      <c r="D294" s="39" t="s">
        <v>27</v>
      </c>
      <c r="E294" s="3"/>
      <c r="F294" s="3"/>
      <c r="G294" s="3"/>
      <c r="H294" s="3"/>
      <c r="I294" s="3">
        <f t="shared" si="32"/>
        <v>0</v>
      </c>
      <c r="J294" s="3"/>
      <c r="K294" s="3"/>
      <c r="L294" s="3">
        <f t="shared" si="30"/>
        <v>0</v>
      </c>
      <c r="M294" s="3" t="e">
        <f t="shared" si="35"/>
        <v>#DIV/0!</v>
      </c>
    </row>
    <row r="295" spans="1:13" ht="31.5">
      <c r="A295" s="72"/>
      <c r="B295" s="72"/>
      <c r="C295" s="37" t="s">
        <v>28</v>
      </c>
      <c r="D295" s="40" t="s">
        <v>29</v>
      </c>
      <c r="E295" s="3">
        <v>0</v>
      </c>
      <c r="F295" s="3">
        <v>9321.2</v>
      </c>
      <c r="G295" s="3">
        <v>0</v>
      </c>
      <c r="H295" s="3">
        <v>0</v>
      </c>
      <c r="I295" s="3">
        <f t="shared" si="32"/>
        <v>0</v>
      </c>
      <c r="J295" s="3"/>
      <c r="K295" s="3">
        <f aca="true" t="shared" si="36" ref="K295:K302">H295/F295*100</f>
        <v>0</v>
      </c>
      <c r="L295" s="3">
        <f t="shared" si="30"/>
        <v>0</v>
      </c>
      <c r="M295" s="3"/>
    </row>
    <row r="296" spans="1:13" s="2" customFormat="1" ht="15.75">
      <c r="A296" s="72"/>
      <c r="B296" s="72"/>
      <c r="C296" s="41"/>
      <c r="D296" s="42" t="s">
        <v>39</v>
      </c>
      <c r="E296" s="7">
        <f>SUM(E284:E295)</f>
        <v>469582.89999999997</v>
      </c>
      <c r="F296" s="7">
        <f>SUM(F284:F295)</f>
        <v>632935.1</v>
      </c>
      <c r="G296" s="7">
        <f>SUM(G284:G295)</f>
        <v>397641</v>
      </c>
      <c r="H296" s="7">
        <f>SUM(H284:H295)</f>
        <v>358699.3</v>
      </c>
      <c r="I296" s="7">
        <f t="shared" si="32"/>
        <v>-38941.70000000001</v>
      </c>
      <c r="J296" s="7">
        <f aca="true" t="shared" si="37" ref="J296:J302">H296/G296*100</f>
        <v>90.20681971929454</v>
      </c>
      <c r="K296" s="7">
        <f t="shared" si="36"/>
        <v>56.672366566493146</v>
      </c>
      <c r="L296" s="7">
        <f t="shared" si="30"/>
        <v>-110883.59999999998</v>
      </c>
      <c r="M296" s="7">
        <f aca="true" t="shared" si="38" ref="M296:M302">H296/E296*100</f>
        <v>76.38678921229884</v>
      </c>
    </row>
    <row r="297" spans="1:13" ht="15.75">
      <c r="A297" s="72"/>
      <c r="B297" s="72"/>
      <c r="C297" s="37" t="s">
        <v>136</v>
      </c>
      <c r="D297" s="39" t="s">
        <v>137</v>
      </c>
      <c r="E297" s="3">
        <v>139001.9</v>
      </c>
      <c r="F297" s="3">
        <v>701191.7</v>
      </c>
      <c r="G297" s="3">
        <v>210200</v>
      </c>
      <c r="H297" s="3">
        <v>156261.3</v>
      </c>
      <c r="I297" s="3">
        <f t="shared" si="32"/>
        <v>-53938.70000000001</v>
      </c>
      <c r="J297" s="3">
        <f t="shared" si="37"/>
        <v>74.33934348239771</v>
      </c>
      <c r="K297" s="3">
        <f t="shared" si="36"/>
        <v>22.28510405927509</v>
      </c>
      <c r="L297" s="3">
        <f t="shared" si="30"/>
        <v>17259.399999999994</v>
      </c>
      <c r="M297" s="3">
        <f t="shared" si="38"/>
        <v>112.41666480817887</v>
      </c>
    </row>
    <row r="298" spans="1:13" ht="15.75">
      <c r="A298" s="72"/>
      <c r="B298" s="72"/>
      <c r="C298" s="37" t="s">
        <v>138</v>
      </c>
      <c r="D298" s="39" t="s">
        <v>139</v>
      </c>
      <c r="E298" s="3">
        <v>1584248.9</v>
      </c>
      <c r="F298" s="3">
        <v>2528104.3</v>
      </c>
      <c r="G298" s="3">
        <v>1708998.9</v>
      </c>
      <c r="H298" s="3">
        <v>1772517.2</v>
      </c>
      <c r="I298" s="3">
        <f t="shared" si="32"/>
        <v>63518.30000000005</v>
      </c>
      <c r="J298" s="3">
        <f t="shared" si="37"/>
        <v>103.71669636533997</v>
      </c>
      <c r="K298" s="3">
        <f t="shared" si="36"/>
        <v>70.11250287418918</v>
      </c>
      <c r="L298" s="3">
        <f t="shared" si="30"/>
        <v>188268.30000000005</v>
      </c>
      <c r="M298" s="3">
        <f t="shared" si="38"/>
        <v>111.88375765954454</v>
      </c>
    </row>
    <row r="299" spans="1:13" ht="31.5" hidden="1">
      <c r="A299" s="72"/>
      <c r="B299" s="72"/>
      <c r="C299" s="37" t="s">
        <v>42</v>
      </c>
      <c r="D299" s="40" t="s">
        <v>43</v>
      </c>
      <c r="E299" s="4">
        <v>0</v>
      </c>
      <c r="F299" s="3"/>
      <c r="G299" s="3"/>
      <c r="H299" s="3"/>
      <c r="I299" s="3">
        <f t="shared" si="32"/>
        <v>0</v>
      </c>
      <c r="J299" s="3" t="e">
        <f t="shared" si="37"/>
        <v>#DIV/0!</v>
      </c>
      <c r="K299" s="3" t="e">
        <f t="shared" si="36"/>
        <v>#DIV/0!</v>
      </c>
      <c r="L299" s="3">
        <f t="shared" si="30"/>
        <v>0</v>
      </c>
      <c r="M299" s="3" t="e">
        <f t="shared" si="38"/>
        <v>#DIV/0!</v>
      </c>
    </row>
    <row r="300" spans="1:13" ht="15.75">
      <c r="A300" s="72"/>
      <c r="B300" s="72"/>
      <c r="C300" s="37" t="s">
        <v>22</v>
      </c>
      <c r="D300" s="39" t="s">
        <v>23</v>
      </c>
      <c r="E300" s="3">
        <v>1568.9</v>
      </c>
      <c r="F300" s="3">
        <v>4050</v>
      </c>
      <c r="G300" s="3">
        <v>1908</v>
      </c>
      <c r="H300" s="3">
        <v>3248.9</v>
      </c>
      <c r="I300" s="3">
        <f t="shared" si="32"/>
        <v>1340.9</v>
      </c>
      <c r="J300" s="3">
        <f t="shared" si="37"/>
        <v>170.27777777777777</v>
      </c>
      <c r="K300" s="3">
        <f t="shared" si="36"/>
        <v>80.21975308641976</v>
      </c>
      <c r="L300" s="3">
        <f t="shared" si="30"/>
        <v>1680</v>
      </c>
      <c r="M300" s="3">
        <f t="shared" si="38"/>
        <v>207.08139460768692</v>
      </c>
    </row>
    <row r="301" spans="1:13" s="2" customFormat="1" ht="15.75">
      <c r="A301" s="72"/>
      <c r="B301" s="72"/>
      <c r="C301" s="41"/>
      <c r="D301" s="42" t="s">
        <v>44</v>
      </c>
      <c r="E301" s="7">
        <f>SUM(E297:E300)</f>
        <v>1724819.6999999997</v>
      </c>
      <c r="F301" s="7">
        <f>SUM(F297:F300)</f>
        <v>3233346</v>
      </c>
      <c r="G301" s="7">
        <f>SUM(G297:G300)</f>
        <v>1921106.9</v>
      </c>
      <c r="H301" s="7">
        <f>SUM(H297:H300)</f>
        <v>1932027.4</v>
      </c>
      <c r="I301" s="7">
        <f t="shared" si="32"/>
        <v>10920.5</v>
      </c>
      <c r="J301" s="7">
        <f t="shared" si="37"/>
        <v>100.5684483252858</v>
      </c>
      <c r="K301" s="7">
        <f t="shared" si="36"/>
        <v>59.753190657603604</v>
      </c>
      <c r="L301" s="7">
        <f t="shared" si="30"/>
        <v>207207.7000000002</v>
      </c>
      <c r="M301" s="7">
        <f t="shared" si="38"/>
        <v>112.01329623032483</v>
      </c>
    </row>
    <row r="302" spans="1:13" s="2" customFormat="1" ht="15.75">
      <c r="A302" s="72"/>
      <c r="B302" s="72"/>
      <c r="C302" s="41"/>
      <c r="D302" s="42" t="s">
        <v>34</v>
      </c>
      <c r="E302" s="7">
        <f>E296+E301</f>
        <v>2194402.5999999996</v>
      </c>
      <c r="F302" s="7">
        <f>F296+F301</f>
        <v>3866281.1</v>
      </c>
      <c r="G302" s="7">
        <f>G296+G301</f>
        <v>2318747.9</v>
      </c>
      <c r="H302" s="7">
        <f>H296+H301</f>
        <v>2290726.6999999997</v>
      </c>
      <c r="I302" s="7">
        <f t="shared" si="32"/>
        <v>-28021.200000000186</v>
      </c>
      <c r="J302" s="7">
        <f t="shared" si="37"/>
        <v>98.79153745001774</v>
      </c>
      <c r="K302" s="7">
        <f t="shared" si="36"/>
        <v>59.248839925270815</v>
      </c>
      <c r="L302" s="7">
        <f t="shared" si="30"/>
        <v>96324.1000000001</v>
      </c>
      <c r="M302" s="7">
        <f t="shared" si="38"/>
        <v>104.38953635946294</v>
      </c>
    </row>
    <row r="303" spans="1:13" s="2" customFormat="1" ht="7.5" customHeight="1">
      <c r="A303" s="76"/>
      <c r="B303" s="76"/>
      <c r="C303" s="73"/>
      <c r="D303" s="42"/>
      <c r="E303" s="7"/>
      <c r="F303" s="7"/>
      <c r="G303" s="7"/>
      <c r="H303" s="7"/>
      <c r="I303" s="3"/>
      <c r="J303" s="3"/>
      <c r="K303" s="7"/>
      <c r="L303" s="7"/>
      <c r="M303" s="7"/>
    </row>
    <row r="304" spans="1:13" s="2" customFormat="1" ht="19.5" customHeight="1">
      <c r="A304" s="76"/>
      <c r="B304" s="76"/>
      <c r="C304" s="73"/>
      <c r="D304" s="42" t="s">
        <v>140</v>
      </c>
      <c r="E304" s="7">
        <f>E315+E326</f>
        <v>9694286.1</v>
      </c>
      <c r="F304" s="7">
        <f>F315+F326</f>
        <v>17020426.5</v>
      </c>
      <c r="G304" s="7">
        <f>G315+G326</f>
        <v>11062867.5</v>
      </c>
      <c r="H304" s="7">
        <f>H315+H326</f>
        <v>10810147.399999999</v>
      </c>
      <c r="I304" s="6">
        <f>H304-G304</f>
        <v>-252720.1000000015</v>
      </c>
      <c r="J304" s="6">
        <f>H304/G304*100</f>
        <v>97.7156004083028</v>
      </c>
      <c r="K304" s="7">
        <f>H304/F304*100</f>
        <v>63.51278800211028</v>
      </c>
      <c r="L304" s="7">
        <f>H304-E304</f>
        <v>1115861.2999999989</v>
      </c>
      <c r="M304" s="7">
        <f>H304/E304*100</f>
        <v>111.51050514178655</v>
      </c>
    </row>
    <row r="305" spans="1:13" s="2" customFormat="1" ht="7.5" customHeight="1">
      <c r="A305" s="76"/>
      <c r="B305" s="76"/>
      <c r="C305" s="73"/>
      <c r="D305" s="42"/>
      <c r="E305" s="7"/>
      <c r="F305" s="7"/>
      <c r="G305" s="7"/>
      <c r="H305" s="22"/>
      <c r="I305" s="23"/>
      <c r="J305" s="3"/>
      <c r="K305" s="7"/>
      <c r="L305" s="7"/>
      <c r="M305" s="7"/>
    </row>
    <row r="306" spans="1:13" s="2" customFormat="1" ht="21" customHeight="1">
      <c r="A306" s="76"/>
      <c r="B306" s="76"/>
      <c r="C306" s="73"/>
      <c r="D306" s="42" t="s">
        <v>141</v>
      </c>
      <c r="E306" s="6">
        <f>E18+E29+E38+E43+E58+E69+E81+E87+E94+E101+E108+E114+E121+E128+E134+E149+E157+E176+E192+E208+E221+E235+E244+E257+E261+E267+E272+E283+E302</f>
        <v>17428810.5</v>
      </c>
      <c r="F306" s="6">
        <f>F18+F29+F38+F43+F58+F69+F81+F87+F94+F101+F108+F114+F121+F128+F134+F149+F157+F176+F192+F208+F221+F235+F244+F257+F261+F267+F272+F283+F302</f>
        <v>33764295.59</v>
      </c>
      <c r="G306" s="12">
        <f>G18+G29+G38+G43+G58+G69+G81+G87+G94+G101+G108+G114+G121+G128+G134+G149+G157+G176+G192+G208+G221+G235+G244+G257+G261+G267+G272+G283+G302</f>
        <v>19461198.3</v>
      </c>
      <c r="H306" s="6">
        <f>H18+H29+H38+H43+H58+H69+H81+H87+H94+H101+H108+H114+H121+H128+H134+H149+H157+H176+H192+H208+H221+H235+H244+H257+H261+H267+H272+H283+H302</f>
        <v>18883273.7</v>
      </c>
      <c r="I306" s="6">
        <f>H306-G306</f>
        <v>-577924.6000000015</v>
      </c>
      <c r="J306" s="24">
        <f>H306/G306*100</f>
        <v>97.03037505146843</v>
      </c>
      <c r="K306" s="6">
        <f>H306/F306*100</f>
        <v>55.926751528596</v>
      </c>
      <c r="L306" s="6">
        <f>H306-E306</f>
        <v>1454463.1999999993</v>
      </c>
      <c r="M306" s="6">
        <f>H306/E306*100</f>
        <v>108.34516618331469</v>
      </c>
    </row>
    <row r="307" spans="1:13" ht="15.75">
      <c r="A307" s="48"/>
      <c r="B307" s="48"/>
      <c r="C307" s="49"/>
      <c r="D307" s="50"/>
      <c r="E307" s="13"/>
      <c r="F307" s="13"/>
      <c r="G307" s="13"/>
      <c r="H307" s="13"/>
      <c r="I307" s="25"/>
      <c r="J307" s="13"/>
      <c r="K307" s="26"/>
      <c r="L307" s="26"/>
      <c r="M307" s="26"/>
    </row>
    <row r="308" spans="1:13" ht="15.75">
      <c r="A308" s="48"/>
      <c r="B308" s="48"/>
      <c r="C308" s="49"/>
      <c r="D308" s="51" t="s">
        <v>142</v>
      </c>
      <c r="E308" s="13"/>
      <c r="F308" s="13"/>
      <c r="G308" s="13"/>
      <c r="H308" s="13"/>
      <c r="I308" s="25"/>
      <c r="J308" s="13"/>
      <c r="K308" s="26"/>
      <c r="L308" s="26"/>
      <c r="M308" s="26"/>
    </row>
    <row r="309" spans="1:13" ht="15.75" hidden="1">
      <c r="A309" s="48"/>
      <c r="B309" s="48"/>
      <c r="C309" s="49"/>
      <c r="D309" s="1"/>
      <c r="E309" s="14">
        <f aca="true" t="shared" si="39" ref="E309:M309">E306-E357</f>
        <v>0</v>
      </c>
      <c r="F309" s="14">
        <f t="shared" si="39"/>
        <v>0</v>
      </c>
      <c r="G309" s="14">
        <f t="shared" si="39"/>
        <v>0</v>
      </c>
      <c r="H309" s="14">
        <f t="shared" si="39"/>
        <v>0</v>
      </c>
      <c r="I309" s="14">
        <f t="shared" si="39"/>
        <v>0</v>
      </c>
      <c r="J309" s="14">
        <f t="shared" si="39"/>
        <v>0</v>
      </c>
      <c r="K309" s="14">
        <f t="shared" si="39"/>
        <v>0</v>
      </c>
      <c r="L309" s="14">
        <f t="shared" si="39"/>
        <v>3.725290298461914E-09</v>
      </c>
      <c r="M309" s="14">
        <f t="shared" si="39"/>
        <v>0</v>
      </c>
    </row>
    <row r="310" spans="1:13" ht="15.75" hidden="1">
      <c r="A310" s="48"/>
      <c r="B310" s="48"/>
      <c r="C310" s="49"/>
      <c r="D310" s="51"/>
      <c r="E310" s="15"/>
      <c r="F310" s="15"/>
      <c r="G310" s="15"/>
      <c r="H310" s="27"/>
      <c r="I310" s="27"/>
      <c r="J310" s="27"/>
      <c r="K310" s="26"/>
      <c r="L310" s="26"/>
      <c r="M310" s="26"/>
    </row>
    <row r="311" spans="1:13" ht="15" customHeight="1" hidden="1">
      <c r="A311" s="74" t="s">
        <v>148</v>
      </c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</row>
    <row r="312" spans="1:13" ht="15.75">
      <c r="A312" s="52"/>
      <c r="B312" s="16"/>
      <c r="C312" s="53"/>
      <c r="D312" s="54"/>
      <c r="E312" s="16"/>
      <c r="F312" s="16"/>
      <c r="G312" s="16"/>
      <c r="H312" s="28"/>
      <c r="I312" s="28"/>
      <c r="J312" s="28"/>
      <c r="M312" s="21" t="s">
        <v>1</v>
      </c>
    </row>
    <row r="313" spans="1:13" ht="57.75" customHeight="1">
      <c r="A313" s="75" t="s">
        <v>2</v>
      </c>
      <c r="B313" s="68" t="s">
        <v>3</v>
      </c>
      <c r="C313" s="68" t="s">
        <v>4</v>
      </c>
      <c r="D313" s="68" t="s">
        <v>5</v>
      </c>
      <c r="E313" s="69" t="s">
        <v>152</v>
      </c>
      <c r="F313" s="70" t="s">
        <v>6</v>
      </c>
      <c r="G313" s="77" t="s">
        <v>150</v>
      </c>
      <c r="H313" s="71" t="s">
        <v>153</v>
      </c>
      <c r="I313" s="71" t="s">
        <v>157</v>
      </c>
      <c r="J313" s="71" t="s">
        <v>154</v>
      </c>
      <c r="K313" s="71" t="s">
        <v>155</v>
      </c>
      <c r="L313" s="71" t="s">
        <v>156</v>
      </c>
      <c r="M313" s="71" t="s">
        <v>7</v>
      </c>
    </row>
    <row r="314" spans="1:13" ht="41.25" customHeight="1">
      <c r="A314" s="75"/>
      <c r="B314" s="68"/>
      <c r="C314" s="68"/>
      <c r="D314" s="68"/>
      <c r="E314" s="69"/>
      <c r="F314" s="70" t="s">
        <v>6</v>
      </c>
      <c r="G314" s="77"/>
      <c r="H314" s="71" t="s">
        <v>143</v>
      </c>
      <c r="I314" s="71"/>
      <c r="J314" s="71"/>
      <c r="K314" s="71"/>
      <c r="L314" s="71"/>
      <c r="M314" s="71"/>
    </row>
    <row r="315" spans="1:13" s="2" customFormat="1" ht="20.25" customHeight="1">
      <c r="A315" s="72"/>
      <c r="B315" s="72"/>
      <c r="C315" s="41"/>
      <c r="D315" s="42" t="s">
        <v>144</v>
      </c>
      <c r="E315" s="17">
        <f>SUM(E316:E325)</f>
        <v>8490146.5</v>
      </c>
      <c r="F315" s="17">
        <f>SUM(F316:F325)</f>
        <v>14498476.1</v>
      </c>
      <c r="G315" s="17">
        <f>SUM(G316:G325)</f>
        <v>9342326.9</v>
      </c>
      <c r="H315" s="17">
        <f>SUM(H316:H325)</f>
        <v>9160044.2</v>
      </c>
      <c r="I315" s="17">
        <f aca="true" t="shared" si="40" ref="I315:I357">H315-G315</f>
        <v>-182282.70000000112</v>
      </c>
      <c r="J315" s="17">
        <f aca="true" t="shared" si="41" ref="J315:J324">H315/G315*100</f>
        <v>98.04885119145209</v>
      </c>
      <c r="K315" s="17">
        <f aca="true" t="shared" si="42" ref="K315:K324">H315/F315*100</f>
        <v>63.179358553413756</v>
      </c>
      <c r="L315" s="17">
        <f aca="true" t="shared" si="43" ref="L315:L357">H315-E315</f>
        <v>669897.6999999993</v>
      </c>
      <c r="M315" s="17">
        <f aca="true" t="shared" si="44" ref="M315:M324">H315/E315*100</f>
        <v>107.8902961215098</v>
      </c>
    </row>
    <row r="316" spans="1:13" ht="18.75" customHeight="1">
      <c r="A316" s="72"/>
      <c r="B316" s="72"/>
      <c r="C316" s="37" t="s">
        <v>101</v>
      </c>
      <c r="D316" s="39" t="s">
        <v>102</v>
      </c>
      <c r="E316" s="18">
        <f aca="true" t="shared" si="45" ref="E316:H325">SUMIF($C$6:$C$306,$C316,E$6:E$306)</f>
        <v>5668454.1</v>
      </c>
      <c r="F316" s="18">
        <f t="shared" si="45"/>
        <v>9144974.1</v>
      </c>
      <c r="G316" s="18">
        <f t="shared" si="45"/>
        <v>6251018.6</v>
      </c>
      <c r="H316" s="18">
        <f t="shared" si="45"/>
        <v>6036108.8</v>
      </c>
      <c r="I316" s="18">
        <f t="shared" si="40"/>
        <v>-214909.7999999998</v>
      </c>
      <c r="J316" s="18">
        <f t="shared" si="41"/>
        <v>96.5620035109158</v>
      </c>
      <c r="K316" s="18">
        <f t="shared" si="42"/>
        <v>66.00465713730124</v>
      </c>
      <c r="L316" s="18">
        <f t="shared" si="43"/>
        <v>367654.7000000002</v>
      </c>
      <c r="M316" s="18">
        <f t="shared" si="44"/>
        <v>106.48597824934316</v>
      </c>
    </row>
    <row r="317" spans="1:13" ht="33.75" customHeight="1">
      <c r="A317" s="72"/>
      <c r="B317" s="72"/>
      <c r="C317" s="37" t="s">
        <v>91</v>
      </c>
      <c r="D317" s="39" t="s">
        <v>92</v>
      </c>
      <c r="E317" s="18">
        <f t="shared" si="45"/>
        <v>36609.2</v>
      </c>
      <c r="F317" s="18">
        <f t="shared" si="45"/>
        <v>49325.8</v>
      </c>
      <c r="G317" s="18">
        <f t="shared" si="45"/>
        <v>37814.2</v>
      </c>
      <c r="H317" s="18">
        <f t="shared" si="45"/>
        <v>42386.1</v>
      </c>
      <c r="I317" s="18">
        <f t="shared" si="40"/>
        <v>4571.9000000000015</v>
      </c>
      <c r="J317" s="18">
        <f t="shared" si="41"/>
        <v>112.09043163679253</v>
      </c>
      <c r="K317" s="18">
        <f t="shared" si="42"/>
        <v>85.93089214974718</v>
      </c>
      <c r="L317" s="18">
        <f t="shared" si="43"/>
        <v>5776.9000000000015</v>
      </c>
      <c r="M317" s="18">
        <f t="shared" si="44"/>
        <v>115.77991324585078</v>
      </c>
    </row>
    <row r="318" spans="1:13" ht="33.75" customHeight="1">
      <c r="A318" s="72"/>
      <c r="B318" s="72"/>
      <c r="C318" s="37" t="s">
        <v>103</v>
      </c>
      <c r="D318" s="39" t="s">
        <v>104</v>
      </c>
      <c r="E318" s="18">
        <f t="shared" si="45"/>
        <v>358445.3</v>
      </c>
      <c r="F318" s="18">
        <f t="shared" si="45"/>
        <v>554568.7</v>
      </c>
      <c r="G318" s="18">
        <f t="shared" si="45"/>
        <v>409947.8</v>
      </c>
      <c r="H318" s="18">
        <f t="shared" si="45"/>
        <v>349738.7</v>
      </c>
      <c r="I318" s="18">
        <f t="shared" si="40"/>
        <v>-60209.09999999998</v>
      </c>
      <c r="J318" s="18">
        <f t="shared" si="41"/>
        <v>85.31298375061411</v>
      </c>
      <c r="K318" s="18">
        <f t="shared" si="42"/>
        <v>63.06499086587469</v>
      </c>
      <c r="L318" s="18">
        <f t="shared" si="43"/>
        <v>-8706.599999999977</v>
      </c>
      <c r="M318" s="18">
        <f t="shared" si="44"/>
        <v>97.57101013739057</v>
      </c>
    </row>
    <row r="319" spans="1:13" ht="18" customHeight="1">
      <c r="A319" s="72"/>
      <c r="B319" s="72"/>
      <c r="C319" s="37" t="s">
        <v>105</v>
      </c>
      <c r="D319" s="39" t="s">
        <v>106</v>
      </c>
      <c r="E319" s="18">
        <f t="shared" si="45"/>
        <v>1103</v>
      </c>
      <c r="F319" s="18">
        <f t="shared" si="45"/>
        <v>1272.1</v>
      </c>
      <c r="G319" s="18">
        <f t="shared" si="45"/>
        <v>1152</v>
      </c>
      <c r="H319" s="18">
        <f t="shared" si="45"/>
        <v>800.6</v>
      </c>
      <c r="I319" s="18">
        <f t="shared" si="40"/>
        <v>-351.4</v>
      </c>
      <c r="J319" s="18">
        <f t="shared" si="41"/>
        <v>69.49652777777779</v>
      </c>
      <c r="K319" s="18">
        <f t="shared" si="42"/>
        <v>62.93530382831539</v>
      </c>
      <c r="L319" s="18">
        <f t="shared" si="43"/>
        <v>-302.4</v>
      </c>
      <c r="M319" s="18">
        <f t="shared" si="44"/>
        <v>72.58386219401632</v>
      </c>
    </row>
    <row r="320" spans="1:13" ht="33" customHeight="1">
      <c r="A320" s="72"/>
      <c r="B320" s="72"/>
      <c r="C320" s="37" t="s">
        <v>107</v>
      </c>
      <c r="D320" s="39" t="s">
        <v>108</v>
      </c>
      <c r="E320" s="18">
        <f t="shared" si="45"/>
        <v>30737.3</v>
      </c>
      <c r="F320" s="18">
        <f t="shared" si="45"/>
        <v>52524</v>
      </c>
      <c r="G320" s="18">
        <f t="shared" si="45"/>
        <v>35235.3</v>
      </c>
      <c r="H320" s="18">
        <f t="shared" si="45"/>
        <v>36155.4</v>
      </c>
      <c r="I320" s="18">
        <f t="shared" si="40"/>
        <v>920.0999999999985</v>
      </c>
      <c r="J320" s="18">
        <f t="shared" si="41"/>
        <v>102.61130173434027</v>
      </c>
      <c r="K320" s="18">
        <f t="shared" si="42"/>
        <v>68.83596070367832</v>
      </c>
      <c r="L320" s="18">
        <f t="shared" si="43"/>
        <v>5418.100000000002</v>
      </c>
      <c r="M320" s="18">
        <f t="shared" si="44"/>
        <v>117.62711754122842</v>
      </c>
    </row>
    <row r="321" spans="1:13" ht="18" customHeight="1">
      <c r="A321" s="72"/>
      <c r="B321" s="72"/>
      <c r="C321" s="37" t="s">
        <v>136</v>
      </c>
      <c r="D321" s="39" t="s">
        <v>137</v>
      </c>
      <c r="E321" s="18">
        <f t="shared" si="45"/>
        <v>139001.9</v>
      </c>
      <c r="F321" s="18">
        <f t="shared" si="45"/>
        <v>701191.7</v>
      </c>
      <c r="G321" s="18">
        <f t="shared" si="45"/>
        <v>210200</v>
      </c>
      <c r="H321" s="18">
        <f t="shared" si="45"/>
        <v>156261.3</v>
      </c>
      <c r="I321" s="18">
        <f t="shared" si="40"/>
        <v>-53938.70000000001</v>
      </c>
      <c r="J321" s="18">
        <f t="shared" si="41"/>
        <v>74.33934348239771</v>
      </c>
      <c r="K321" s="18">
        <f t="shared" si="42"/>
        <v>22.28510405927509</v>
      </c>
      <c r="L321" s="18">
        <f t="shared" si="43"/>
        <v>17259.399999999994</v>
      </c>
      <c r="M321" s="18">
        <f t="shared" si="44"/>
        <v>112.41666480817887</v>
      </c>
    </row>
    <row r="322" spans="1:13" ht="18" customHeight="1">
      <c r="A322" s="72"/>
      <c r="B322" s="72"/>
      <c r="C322" s="37" t="s">
        <v>97</v>
      </c>
      <c r="D322" s="39" t="s">
        <v>98</v>
      </c>
      <c r="E322" s="18">
        <f t="shared" si="45"/>
        <v>529855.4</v>
      </c>
      <c r="F322" s="18">
        <f t="shared" si="45"/>
        <v>1264961.8</v>
      </c>
      <c r="G322" s="18">
        <f t="shared" si="45"/>
        <v>540189.3</v>
      </c>
      <c r="H322" s="18">
        <f t="shared" si="45"/>
        <v>614619.4</v>
      </c>
      <c r="I322" s="18">
        <f t="shared" si="40"/>
        <v>74430.09999999998</v>
      </c>
      <c r="J322" s="18">
        <f t="shared" si="41"/>
        <v>113.77852171451748</v>
      </c>
      <c r="K322" s="18">
        <f t="shared" si="42"/>
        <v>48.58798107579217</v>
      </c>
      <c r="L322" s="18">
        <f t="shared" si="43"/>
        <v>84764</v>
      </c>
      <c r="M322" s="18">
        <f t="shared" si="44"/>
        <v>115.99757216780276</v>
      </c>
    </row>
    <row r="323" spans="1:13" ht="18" customHeight="1">
      <c r="A323" s="72"/>
      <c r="B323" s="72"/>
      <c r="C323" s="37" t="s">
        <v>138</v>
      </c>
      <c r="D323" s="39" t="s">
        <v>139</v>
      </c>
      <c r="E323" s="18">
        <f t="shared" si="45"/>
        <v>1584248.9</v>
      </c>
      <c r="F323" s="18">
        <f t="shared" si="45"/>
        <v>2528104.3</v>
      </c>
      <c r="G323" s="18">
        <f t="shared" si="45"/>
        <v>1708998.9</v>
      </c>
      <c r="H323" s="18">
        <f t="shared" si="45"/>
        <v>1772517.2</v>
      </c>
      <c r="I323" s="18">
        <f t="shared" si="40"/>
        <v>63518.30000000005</v>
      </c>
      <c r="J323" s="18">
        <f t="shared" si="41"/>
        <v>103.71669636533997</v>
      </c>
      <c r="K323" s="18">
        <f t="shared" si="42"/>
        <v>70.11250287418918</v>
      </c>
      <c r="L323" s="18">
        <f t="shared" si="43"/>
        <v>188268.30000000005</v>
      </c>
      <c r="M323" s="18">
        <f t="shared" si="44"/>
        <v>111.88375765954454</v>
      </c>
    </row>
    <row r="324" spans="1:13" ht="18" customHeight="1">
      <c r="A324" s="72"/>
      <c r="B324" s="72"/>
      <c r="C324" s="37" t="s">
        <v>40</v>
      </c>
      <c r="D324" s="39" t="s">
        <v>41</v>
      </c>
      <c r="E324" s="18">
        <f t="shared" si="45"/>
        <v>141691.4</v>
      </c>
      <c r="F324" s="18">
        <f t="shared" si="45"/>
        <v>201553.6</v>
      </c>
      <c r="G324" s="18">
        <f t="shared" si="45"/>
        <v>147770.8</v>
      </c>
      <c r="H324" s="18">
        <f t="shared" si="45"/>
        <v>151456.7</v>
      </c>
      <c r="I324" s="18">
        <f t="shared" si="40"/>
        <v>3685.9000000000233</v>
      </c>
      <c r="J324" s="18">
        <f t="shared" si="41"/>
        <v>102.4943358227742</v>
      </c>
      <c r="K324" s="18">
        <f t="shared" si="42"/>
        <v>75.1446265410293</v>
      </c>
      <c r="L324" s="18">
        <f t="shared" si="43"/>
        <v>9765.300000000017</v>
      </c>
      <c r="M324" s="18">
        <f t="shared" si="44"/>
        <v>106.89194968784275</v>
      </c>
    </row>
    <row r="325" spans="1:13" ht="31.5" hidden="1">
      <c r="A325" s="72"/>
      <c r="B325" s="72"/>
      <c r="C325" s="37" t="s">
        <v>42</v>
      </c>
      <c r="D325" s="39" t="s">
        <v>43</v>
      </c>
      <c r="E325" s="18">
        <f t="shared" si="45"/>
        <v>0</v>
      </c>
      <c r="F325" s="18">
        <f t="shared" si="45"/>
        <v>0</v>
      </c>
      <c r="G325" s="18">
        <f t="shared" si="45"/>
        <v>0</v>
      </c>
      <c r="H325" s="18">
        <f t="shared" si="45"/>
        <v>0</v>
      </c>
      <c r="I325" s="18">
        <f t="shared" si="40"/>
        <v>0</v>
      </c>
      <c r="J325" s="18"/>
      <c r="K325" s="18"/>
      <c r="L325" s="18">
        <f t="shared" si="43"/>
        <v>0</v>
      </c>
      <c r="M325" s="18"/>
    </row>
    <row r="326" spans="1:13" s="2" customFormat="1" ht="20.25" customHeight="1">
      <c r="A326" s="72"/>
      <c r="B326" s="72"/>
      <c r="C326" s="41"/>
      <c r="D326" s="42" t="s">
        <v>145</v>
      </c>
      <c r="E326" s="17">
        <f>SUM(E327:E347)</f>
        <v>1204139.6</v>
      </c>
      <c r="F326" s="17">
        <f>SUM(F327:F347)</f>
        <v>2521950.4</v>
      </c>
      <c r="G326" s="17">
        <f>SUM(G327:G347)</f>
        <v>1720540.6</v>
      </c>
      <c r="H326" s="17">
        <f>SUM(H327:H347)</f>
        <v>1650103.2000000002</v>
      </c>
      <c r="I326" s="17">
        <f t="shared" si="40"/>
        <v>-70437.3999999999</v>
      </c>
      <c r="J326" s="17">
        <f>H326/G326*100</f>
        <v>95.90608905131329</v>
      </c>
      <c r="K326" s="17">
        <f aca="true" t="shared" si="46" ref="K326:K338">H326/F326*100</f>
        <v>65.42964524599691</v>
      </c>
      <c r="L326" s="17">
        <f t="shared" si="43"/>
        <v>445963.6000000001</v>
      </c>
      <c r="M326" s="17">
        <f>H326/E326*100</f>
        <v>137.03587192049827</v>
      </c>
    </row>
    <row r="327" spans="1:13" ht="78.75" customHeight="1">
      <c r="A327" s="72"/>
      <c r="B327" s="72"/>
      <c r="C327" s="55" t="s">
        <v>10</v>
      </c>
      <c r="D327" s="56" t="s">
        <v>11</v>
      </c>
      <c r="E327" s="18">
        <f aca="true" t="shared" si="47" ref="E327:H347">SUMIF($C$6:$C$306,$C327,E$6:E$306)</f>
        <v>577.8</v>
      </c>
      <c r="F327" s="18">
        <f t="shared" si="47"/>
        <v>1373</v>
      </c>
      <c r="G327" s="18">
        <f t="shared" si="47"/>
        <v>1373</v>
      </c>
      <c r="H327" s="18">
        <f t="shared" si="47"/>
        <v>1373.6</v>
      </c>
      <c r="I327" s="18">
        <f t="shared" si="40"/>
        <v>0.599999999999909</v>
      </c>
      <c r="J327" s="18">
        <f aca="true" t="shared" si="48" ref="J327:J335">H327/G327*100</f>
        <v>100.04369992716677</v>
      </c>
      <c r="K327" s="18">
        <f t="shared" si="46"/>
        <v>100.04369992716677</v>
      </c>
      <c r="L327" s="18">
        <f t="shared" si="43"/>
        <v>795.8</v>
      </c>
      <c r="M327" s="18">
        <f aca="true" t="shared" si="49" ref="M327:M335">H327/E327*100</f>
        <v>237.7293181031499</v>
      </c>
    </row>
    <row r="328" spans="1:13" ht="63.75" customHeight="1">
      <c r="A328" s="72"/>
      <c r="B328" s="72"/>
      <c r="C328" s="38" t="s">
        <v>126</v>
      </c>
      <c r="D328" s="3" t="s">
        <v>127</v>
      </c>
      <c r="E328" s="18">
        <f t="shared" si="47"/>
        <v>276771.1</v>
      </c>
      <c r="F328" s="18">
        <f t="shared" si="47"/>
        <v>415914.3</v>
      </c>
      <c r="G328" s="18">
        <f t="shared" si="47"/>
        <v>289040</v>
      </c>
      <c r="H328" s="18">
        <f t="shared" si="47"/>
        <v>284393.2</v>
      </c>
      <c r="I328" s="18">
        <f t="shared" si="40"/>
        <v>-4646.799999999988</v>
      </c>
      <c r="J328" s="18">
        <f t="shared" si="48"/>
        <v>98.3923332410739</v>
      </c>
      <c r="K328" s="18">
        <f t="shared" si="46"/>
        <v>68.3778364917965</v>
      </c>
      <c r="L328" s="18">
        <f t="shared" si="43"/>
        <v>7622.100000000035</v>
      </c>
      <c r="M328" s="18">
        <f t="shared" si="49"/>
        <v>102.75393637558258</v>
      </c>
    </row>
    <row r="329" spans="1:13" ht="33.75" customHeight="1">
      <c r="A329" s="72"/>
      <c r="B329" s="72"/>
      <c r="C329" s="37" t="s">
        <v>128</v>
      </c>
      <c r="D329" s="3" t="s">
        <v>129</v>
      </c>
      <c r="E329" s="18">
        <f t="shared" si="47"/>
        <v>63878.1</v>
      </c>
      <c r="F329" s="18">
        <f t="shared" si="47"/>
        <v>58336.1</v>
      </c>
      <c r="G329" s="18">
        <f t="shared" si="47"/>
        <v>2850</v>
      </c>
      <c r="H329" s="18">
        <f t="shared" si="47"/>
        <v>7860.8</v>
      </c>
      <c r="I329" s="18">
        <f t="shared" si="40"/>
        <v>5010.8</v>
      </c>
      <c r="J329" s="18">
        <f t="shared" si="48"/>
        <v>275.8175438596491</v>
      </c>
      <c r="K329" s="18">
        <f t="shared" si="46"/>
        <v>13.475018042001437</v>
      </c>
      <c r="L329" s="18">
        <f t="shared" si="43"/>
        <v>-56017.299999999996</v>
      </c>
      <c r="M329" s="18">
        <f t="shared" si="49"/>
        <v>12.305938968128357</v>
      </c>
    </row>
    <row r="330" spans="1:13" ht="18" customHeight="1">
      <c r="A330" s="72"/>
      <c r="B330" s="72"/>
      <c r="C330" s="37" t="s">
        <v>53</v>
      </c>
      <c r="D330" s="3" t="s">
        <v>54</v>
      </c>
      <c r="E330" s="18">
        <f t="shared" si="47"/>
        <v>1766.1</v>
      </c>
      <c r="F330" s="18">
        <f t="shared" si="47"/>
        <v>2191.3</v>
      </c>
      <c r="G330" s="18">
        <f t="shared" si="47"/>
        <v>1602.9</v>
      </c>
      <c r="H330" s="18">
        <f t="shared" si="47"/>
        <v>1356.9</v>
      </c>
      <c r="I330" s="18">
        <f t="shared" si="40"/>
        <v>-246</v>
      </c>
      <c r="J330" s="18">
        <f t="shared" si="48"/>
        <v>84.65281676960508</v>
      </c>
      <c r="K330" s="18">
        <f t="shared" si="46"/>
        <v>61.92214667092594</v>
      </c>
      <c r="L330" s="18">
        <f t="shared" si="43"/>
        <v>-409.1999999999998</v>
      </c>
      <c r="M330" s="18">
        <f t="shared" si="49"/>
        <v>76.83030405979278</v>
      </c>
    </row>
    <row r="331" spans="1:13" ht="49.5" customHeight="1">
      <c r="A331" s="72"/>
      <c r="B331" s="72"/>
      <c r="C331" s="37" t="s">
        <v>12</v>
      </c>
      <c r="D331" s="3" t="s">
        <v>13</v>
      </c>
      <c r="E331" s="18">
        <f t="shared" si="47"/>
        <v>84852.8</v>
      </c>
      <c r="F331" s="18">
        <f t="shared" si="47"/>
        <v>111301.4</v>
      </c>
      <c r="G331" s="18">
        <f t="shared" si="47"/>
        <v>81000</v>
      </c>
      <c r="H331" s="18">
        <f t="shared" si="47"/>
        <v>58029.5</v>
      </c>
      <c r="I331" s="18">
        <f t="shared" si="40"/>
        <v>-22970.5</v>
      </c>
      <c r="J331" s="18">
        <f t="shared" si="48"/>
        <v>71.64135802469136</v>
      </c>
      <c r="K331" s="18">
        <f t="shared" si="46"/>
        <v>52.13725972898814</v>
      </c>
      <c r="L331" s="18">
        <f t="shared" si="43"/>
        <v>-26823.300000000003</v>
      </c>
      <c r="M331" s="18">
        <f t="shared" si="49"/>
        <v>68.38843267399544</v>
      </c>
    </row>
    <row r="332" spans="1:13" ht="81" customHeight="1">
      <c r="A332" s="72"/>
      <c r="B332" s="72"/>
      <c r="C332" s="37" t="s">
        <v>95</v>
      </c>
      <c r="D332" s="3" t="s">
        <v>96</v>
      </c>
      <c r="E332" s="18">
        <f t="shared" si="47"/>
        <v>37200</v>
      </c>
      <c r="F332" s="18">
        <f t="shared" si="47"/>
        <v>96141.6</v>
      </c>
      <c r="G332" s="18">
        <f t="shared" si="47"/>
        <v>70541.6</v>
      </c>
      <c r="H332" s="18">
        <f t="shared" si="47"/>
        <v>59612.4</v>
      </c>
      <c r="I332" s="18">
        <f t="shared" si="40"/>
        <v>-10929.200000000004</v>
      </c>
      <c r="J332" s="18">
        <f t="shared" si="48"/>
        <v>84.50673078013541</v>
      </c>
      <c r="K332" s="18">
        <f t="shared" si="46"/>
        <v>62.00479293042762</v>
      </c>
      <c r="L332" s="18">
        <f t="shared" si="43"/>
        <v>22412.4</v>
      </c>
      <c r="M332" s="18">
        <f t="shared" si="49"/>
        <v>160.2483870967742</v>
      </c>
    </row>
    <row r="333" spans="1:13" ht="128.25" customHeight="1">
      <c r="A333" s="72"/>
      <c r="B333" s="72"/>
      <c r="C333" s="37" t="s">
        <v>89</v>
      </c>
      <c r="D333" s="3" t="s">
        <v>90</v>
      </c>
      <c r="E333" s="18">
        <f t="shared" si="47"/>
        <v>1674.4</v>
      </c>
      <c r="F333" s="18">
        <f t="shared" si="47"/>
        <v>1802.4</v>
      </c>
      <c r="G333" s="18">
        <f t="shared" si="47"/>
        <v>1290</v>
      </c>
      <c r="H333" s="18">
        <f t="shared" si="47"/>
        <v>1453.4</v>
      </c>
      <c r="I333" s="18">
        <f t="shared" si="40"/>
        <v>163.4000000000001</v>
      </c>
      <c r="J333" s="18">
        <f t="shared" si="48"/>
        <v>112.66666666666667</v>
      </c>
      <c r="K333" s="18">
        <f t="shared" si="46"/>
        <v>80.63692853972482</v>
      </c>
      <c r="L333" s="18">
        <f t="shared" si="43"/>
        <v>-221</v>
      </c>
      <c r="M333" s="18">
        <f t="shared" si="49"/>
        <v>86.80124223602485</v>
      </c>
    </row>
    <row r="334" spans="1:13" ht="110.25">
      <c r="A334" s="72"/>
      <c r="B334" s="72"/>
      <c r="C334" s="37" t="s">
        <v>65</v>
      </c>
      <c r="D334" s="46" t="s">
        <v>66</v>
      </c>
      <c r="E334" s="18">
        <f t="shared" si="47"/>
        <v>1851.4</v>
      </c>
      <c r="F334" s="18">
        <f t="shared" si="47"/>
        <v>835.2</v>
      </c>
      <c r="G334" s="18">
        <f t="shared" si="47"/>
        <v>653</v>
      </c>
      <c r="H334" s="18">
        <f t="shared" si="47"/>
        <v>2572.8</v>
      </c>
      <c r="I334" s="18">
        <f t="shared" si="40"/>
        <v>1919.8000000000002</v>
      </c>
      <c r="J334" s="18">
        <f t="shared" si="48"/>
        <v>393.9969372128637</v>
      </c>
      <c r="K334" s="18">
        <f t="shared" si="46"/>
        <v>308.0459770114943</v>
      </c>
      <c r="L334" s="18">
        <f t="shared" si="43"/>
        <v>721.4000000000001</v>
      </c>
      <c r="M334" s="18">
        <f t="shared" si="49"/>
        <v>138.96510748622663</v>
      </c>
    </row>
    <row r="335" spans="1:13" ht="64.5" customHeight="1">
      <c r="A335" s="72"/>
      <c r="B335" s="72"/>
      <c r="C335" s="37" t="s">
        <v>14</v>
      </c>
      <c r="D335" s="3" t="s">
        <v>15</v>
      </c>
      <c r="E335" s="18">
        <f t="shared" si="47"/>
        <v>22072.199999999997</v>
      </c>
      <c r="F335" s="18">
        <f t="shared" si="47"/>
        <v>36784.3</v>
      </c>
      <c r="G335" s="18">
        <f t="shared" si="47"/>
        <v>36784.3</v>
      </c>
      <c r="H335" s="18">
        <f t="shared" si="47"/>
        <v>36784.3</v>
      </c>
      <c r="I335" s="18">
        <f t="shared" si="40"/>
        <v>0</v>
      </c>
      <c r="J335" s="18">
        <f t="shared" si="48"/>
        <v>100</v>
      </c>
      <c r="K335" s="18">
        <f t="shared" si="46"/>
        <v>100</v>
      </c>
      <c r="L335" s="18">
        <f t="shared" si="43"/>
        <v>14712.100000000006</v>
      </c>
      <c r="M335" s="18">
        <f t="shared" si="49"/>
        <v>166.65443408450454</v>
      </c>
    </row>
    <row r="336" spans="1:13" ht="95.25" customHeight="1">
      <c r="A336" s="72"/>
      <c r="B336" s="72"/>
      <c r="C336" s="38" t="s">
        <v>16</v>
      </c>
      <c r="D336" s="56" t="s">
        <v>17</v>
      </c>
      <c r="E336" s="18">
        <f t="shared" si="47"/>
        <v>90473.6</v>
      </c>
      <c r="F336" s="18">
        <f t="shared" si="47"/>
        <v>184227.09999999998</v>
      </c>
      <c r="G336" s="18">
        <f t="shared" si="47"/>
        <v>140877.09999999998</v>
      </c>
      <c r="H336" s="18">
        <f t="shared" si="47"/>
        <v>154599.5</v>
      </c>
      <c r="I336" s="18">
        <f t="shared" si="40"/>
        <v>13722.400000000023</v>
      </c>
      <c r="J336" s="18">
        <f>H336/G336*100</f>
        <v>109.74068886994411</v>
      </c>
      <c r="K336" s="18">
        <f t="shared" si="46"/>
        <v>83.91789264445895</v>
      </c>
      <c r="L336" s="18">
        <f t="shared" si="43"/>
        <v>64125.899999999994</v>
      </c>
      <c r="M336" s="18">
        <f aca="true" t="shared" si="50" ref="M336:M353">H336/E336*100</f>
        <v>170.87802408658436</v>
      </c>
    </row>
    <row r="337" spans="1:13" ht="18" customHeight="1">
      <c r="A337" s="72"/>
      <c r="B337" s="72"/>
      <c r="C337" s="37" t="s">
        <v>55</v>
      </c>
      <c r="D337" s="39" t="s">
        <v>56</v>
      </c>
      <c r="E337" s="18">
        <f t="shared" si="47"/>
        <v>8119.9</v>
      </c>
      <c r="F337" s="18">
        <f t="shared" si="47"/>
        <v>9626.8</v>
      </c>
      <c r="G337" s="18">
        <f t="shared" si="47"/>
        <v>7415</v>
      </c>
      <c r="H337" s="18">
        <f t="shared" si="47"/>
        <v>6087</v>
      </c>
      <c r="I337" s="18">
        <f t="shared" si="40"/>
        <v>-1328</v>
      </c>
      <c r="J337" s="18">
        <f>H337/G337*100</f>
        <v>82.09035738368172</v>
      </c>
      <c r="K337" s="18">
        <f t="shared" si="46"/>
        <v>63.22973366019862</v>
      </c>
      <c r="L337" s="18">
        <f t="shared" si="43"/>
        <v>-2032.8999999999996</v>
      </c>
      <c r="M337" s="18">
        <f t="shared" si="50"/>
        <v>74.9639773888841</v>
      </c>
    </row>
    <row r="338" spans="1:13" ht="33.75" customHeight="1">
      <c r="A338" s="72"/>
      <c r="B338" s="72"/>
      <c r="C338" s="37" t="s">
        <v>18</v>
      </c>
      <c r="D338" s="39" t="s">
        <v>19</v>
      </c>
      <c r="E338" s="18">
        <f t="shared" si="47"/>
        <v>173875.90000000002</v>
      </c>
      <c r="F338" s="18">
        <f t="shared" si="47"/>
        <v>997085</v>
      </c>
      <c r="G338" s="18">
        <f t="shared" si="47"/>
        <v>666963</v>
      </c>
      <c r="H338" s="18">
        <f t="shared" si="47"/>
        <v>569592.6</v>
      </c>
      <c r="I338" s="18">
        <f t="shared" si="40"/>
        <v>-97370.40000000002</v>
      </c>
      <c r="J338" s="18">
        <f>H338/G338*100</f>
        <v>85.40092928693196</v>
      </c>
      <c r="K338" s="18">
        <f t="shared" si="46"/>
        <v>57.125781653520015</v>
      </c>
      <c r="L338" s="18">
        <f t="shared" si="43"/>
        <v>395716.69999999995</v>
      </c>
      <c r="M338" s="18">
        <f t="shared" si="50"/>
        <v>327.58570911782476</v>
      </c>
    </row>
    <row r="339" spans="1:13" ht="33.75" customHeight="1">
      <c r="A339" s="72"/>
      <c r="B339" s="72"/>
      <c r="C339" s="37" t="s">
        <v>122</v>
      </c>
      <c r="D339" s="39" t="s">
        <v>123</v>
      </c>
      <c r="E339" s="18">
        <f t="shared" si="47"/>
        <v>619.3</v>
      </c>
      <c r="F339" s="18">
        <f t="shared" si="47"/>
        <v>0</v>
      </c>
      <c r="G339" s="18">
        <f t="shared" si="47"/>
        <v>0</v>
      </c>
      <c r="H339" s="18">
        <f t="shared" si="47"/>
        <v>1086.8</v>
      </c>
      <c r="I339" s="18">
        <f t="shared" si="40"/>
        <v>1086.8</v>
      </c>
      <c r="J339" s="18"/>
      <c r="K339" s="18"/>
      <c r="L339" s="18">
        <f t="shared" si="43"/>
        <v>467.5</v>
      </c>
      <c r="M339" s="18">
        <f t="shared" si="50"/>
        <v>175.48845470692717</v>
      </c>
    </row>
    <row r="340" spans="1:13" ht="94.5">
      <c r="A340" s="72"/>
      <c r="B340" s="72"/>
      <c r="C340" s="38" t="s">
        <v>67</v>
      </c>
      <c r="D340" s="3" t="s">
        <v>68</v>
      </c>
      <c r="E340" s="18">
        <f t="shared" si="47"/>
        <v>235.29999999999998</v>
      </c>
      <c r="F340" s="18">
        <f t="shared" si="47"/>
        <v>0</v>
      </c>
      <c r="G340" s="18">
        <f t="shared" si="47"/>
        <v>0</v>
      </c>
      <c r="H340" s="18">
        <f t="shared" si="47"/>
        <v>7.3</v>
      </c>
      <c r="I340" s="18">
        <f t="shared" si="40"/>
        <v>7.3</v>
      </c>
      <c r="J340" s="18"/>
      <c r="K340" s="18"/>
      <c r="L340" s="18">
        <f t="shared" si="43"/>
        <v>-227.99999999999997</v>
      </c>
      <c r="M340" s="18">
        <f t="shared" si="50"/>
        <v>3.1024224394390143</v>
      </c>
    </row>
    <row r="341" spans="1:13" ht="80.25" customHeight="1">
      <c r="A341" s="72"/>
      <c r="B341" s="72"/>
      <c r="C341" s="37" t="s">
        <v>20</v>
      </c>
      <c r="D341" s="40" t="s">
        <v>21</v>
      </c>
      <c r="E341" s="18">
        <f t="shared" si="47"/>
        <v>43043.3</v>
      </c>
      <c r="F341" s="18">
        <f t="shared" si="47"/>
        <v>66000.9</v>
      </c>
      <c r="G341" s="18">
        <f t="shared" si="47"/>
        <v>46149.6</v>
      </c>
      <c r="H341" s="18">
        <f t="shared" si="47"/>
        <v>96296.3</v>
      </c>
      <c r="I341" s="18">
        <f t="shared" si="40"/>
        <v>50146.700000000004</v>
      </c>
      <c r="J341" s="18">
        <f>H341/G341*100</f>
        <v>208.66118016190822</v>
      </c>
      <c r="K341" s="18">
        <f>H341/F341*100</f>
        <v>145.9014952826401</v>
      </c>
      <c r="L341" s="18">
        <f t="shared" si="43"/>
        <v>53253</v>
      </c>
      <c r="M341" s="18">
        <f t="shared" si="50"/>
        <v>223.71960328320552</v>
      </c>
    </row>
    <row r="342" spans="1:13" ht="50.25" customHeight="1">
      <c r="A342" s="72"/>
      <c r="B342" s="72"/>
      <c r="C342" s="38" t="s">
        <v>130</v>
      </c>
      <c r="D342" s="3" t="s">
        <v>131</v>
      </c>
      <c r="E342" s="18">
        <f t="shared" si="47"/>
        <v>83732.6</v>
      </c>
      <c r="F342" s="18">
        <f t="shared" si="47"/>
        <v>113682.6</v>
      </c>
      <c r="G342" s="18">
        <f t="shared" si="47"/>
        <v>81000</v>
      </c>
      <c r="H342" s="18">
        <f t="shared" si="47"/>
        <v>57083</v>
      </c>
      <c r="I342" s="18">
        <f t="shared" si="40"/>
        <v>-23917</v>
      </c>
      <c r="J342" s="18">
        <f>H342/G342*100</f>
        <v>70.47283950617283</v>
      </c>
      <c r="K342" s="18">
        <f>H342/F342*100</f>
        <v>50.2126094934493</v>
      </c>
      <c r="L342" s="18">
        <f t="shared" si="43"/>
        <v>-26649.600000000006</v>
      </c>
      <c r="M342" s="18">
        <f t="shared" si="50"/>
        <v>68.17296966772798</v>
      </c>
    </row>
    <row r="343" spans="1:13" ht="64.5" customHeight="1">
      <c r="A343" s="72"/>
      <c r="B343" s="72"/>
      <c r="C343" s="38" t="s">
        <v>132</v>
      </c>
      <c r="D343" s="3" t="s">
        <v>133</v>
      </c>
      <c r="E343" s="18">
        <f t="shared" si="47"/>
        <v>8786.1</v>
      </c>
      <c r="F343" s="18">
        <f t="shared" si="47"/>
        <v>0</v>
      </c>
      <c r="G343" s="18">
        <f t="shared" si="47"/>
        <v>0</v>
      </c>
      <c r="H343" s="18">
        <f t="shared" si="47"/>
        <v>2559.7</v>
      </c>
      <c r="I343" s="18">
        <f t="shared" si="40"/>
        <v>2559.7</v>
      </c>
      <c r="J343" s="18"/>
      <c r="K343" s="18"/>
      <c r="L343" s="18">
        <f t="shared" si="43"/>
        <v>-6226.400000000001</v>
      </c>
      <c r="M343" s="18">
        <f t="shared" si="50"/>
        <v>29.133517715482405</v>
      </c>
    </row>
    <row r="344" spans="1:13" ht="95.25" customHeight="1">
      <c r="A344" s="72"/>
      <c r="B344" s="72"/>
      <c r="C344" s="38" t="s">
        <v>134</v>
      </c>
      <c r="D344" s="3" t="s">
        <v>135</v>
      </c>
      <c r="E344" s="18">
        <f t="shared" si="47"/>
        <v>35202.2</v>
      </c>
      <c r="F344" s="18">
        <f t="shared" si="47"/>
        <v>33566</v>
      </c>
      <c r="G344" s="18">
        <f t="shared" si="47"/>
        <v>23200</v>
      </c>
      <c r="H344" s="18">
        <f t="shared" si="47"/>
        <v>4609.8</v>
      </c>
      <c r="I344" s="18">
        <f t="shared" si="40"/>
        <v>-18590.2</v>
      </c>
      <c r="J344" s="18">
        <f>H344/G344*100</f>
        <v>19.8698275862069</v>
      </c>
      <c r="K344" s="18">
        <f>H344/F344*100</f>
        <v>13.733539891556934</v>
      </c>
      <c r="L344" s="18">
        <f t="shared" si="43"/>
        <v>-30592.399999999998</v>
      </c>
      <c r="M344" s="18">
        <f t="shared" si="50"/>
        <v>13.095204277005415</v>
      </c>
    </row>
    <row r="345" spans="1:13" ht="18.75" customHeight="1">
      <c r="A345" s="72"/>
      <c r="B345" s="72"/>
      <c r="C345" s="37" t="s">
        <v>22</v>
      </c>
      <c r="D345" s="39" t="s">
        <v>23</v>
      </c>
      <c r="E345" s="18">
        <f t="shared" si="47"/>
        <v>240492.99999999997</v>
      </c>
      <c r="F345" s="18">
        <f t="shared" si="47"/>
        <v>349731.5</v>
      </c>
      <c r="G345" s="18">
        <f t="shared" si="47"/>
        <v>248421</v>
      </c>
      <c r="H345" s="18">
        <f>SUMIF($C$6:$C$306,$C345,H$6:H$306)</f>
        <v>274449.80000000005</v>
      </c>
      <c r="I345" s="18">
        <f t="shared" si="40"/>
        <v>26028.800000000047</v>
      </c>
      <c r="J345" s="18">
        <f>H345/G345*100</f>
        <v>110.47769713510533</v>
      </c>
      <c r="K345" s="18">
        <f>H345/F345*100</f>
        <v>78.47442966961799</v>
      </c>
      <c r="L345" s="18">
        <f t="shared" si="43"/>
        <v>33956.800000000076</v>
      </c>
      <c r="M345" s="18">
        <f t="shared" si="50"/>
        <v>114.11966252656005</v>
      </c>
    </row>
    <row r="346" spans="1:13" ht="18.75" customHeight="1">
      <c r="A346" s="72"/>
      <c r="B346" s="72"/>
      <c r="C346" s="37" t="s">
        <v>24</v>
      </c>
      <c r="D346" s="39" t="s">
        <v>25</v>
      </c>
      <c r="E346" s="18">
        <f t="shared" si="47"/>
        <v>-781.5</v>
      </c>
      <c r="F346" s="18">
        <f t="shared" si="47"/>
        <v>0</v>
      </c>
      <c r="G346" s="18">
        <f t="shared" si="47"/>
        <v>0</v>
      </c>
      <c r="H346" s="18">
        <f t="shared" si="47"/>
        <v>116.4</v>
      </c>
      <c r="I346" s="18">
        <f t="shared" si="40"/>
        <v>116.4</v>
      </c>
      <c r="J346" s="18"/>
      <c r="K346" s="18"/>
      <c r="L346" s="18">
        <f t="shared" si="43"/>
        <v>897.9</v>
      </c>
      <c r="M346" s="18">
        <f t="shared" si="50"/>
        <v>-14.89443378119002</v>
      </c>
    </row>
    <row r="347" spans="1:13" ht="18.75" customHeight="1">
      <c r="A347" s="72"/>
      <c r="B347" s="72"/>
      <c r="C347" s="37" t="s">
        <v>26</v>
      </c>
      <c r="D347" s="39" t="s">
        <v>27</v>
      </c>
      <c r="E347" s="18">
        <f t="shared" si="47"/>
        <v>29696</v>
      </c>
      <c r="F347" s="18">
        <f t="shared" si="47"/>
        <v>43350.9</v>
      </c>
      <c r="G347" s="18">
        <f t="shared" si="47"/>
        <v>21380.1</v>
      </c>
      <c r="H347" s="18">
        <f t="shared" si="47"/>
        <v>30178.1</v>
      </c>
      <c r="I347" s="18">
        <f t="shared" si="40"/>
        <v>8798</v>
      </c>
      <c r="J347" s="18">
        <f aca="true" t="shared" si="51" ref="J347:J353">H347/G347*100</f>
        <v>141.15041557336028</v>
      </c>
      <c r="K347" s="18">
        <f aca="true" t="shared" si="52" ref="K347:K353">H347/F347*100</f>
        <v>69.61354896899488</v>
      </c>
      <c r="L347" s="18">
        <f t="shared" si="43"/>
        <v>482.09999999999854</v>
      </c>
      <c r="M347" s="18">
        <f t="shared" si="50"/>
        <v>101.62345096982759</v>
      </c>
    </row>
    <row r="348" spans="1:13" s="57" customFormat="1" ht="19.5" customHeight="1">
      <c r="A348" s="72"/>
      <c r="B348" s="72"/>
      <c r="C348" s="44"/>
      <c r="D348" s="42" t="s">
        <v>140</v>
      </c>
      <c r="E348" s="17">
        <f>E315+E326</f>
        <v>9694286.1</v>
      </c>
      <c r="F348" s="17">
        <f>F315+F326</f>
        <v>17020426.5</v>
      </c>
      <c r="G348" s="17">
        <f>G315+G326</f>
        <v>11062867.5</v>
      </c>
      <c r="H348" s="17">
        <f>H315+H326</f>
        <v>10810147.399999999</v>
      </c>
      <c r="I348" s="17">
        <f t="shared" si="40"/>
        <v>-252720.1000000015</v>
      </c>
      <c r="J348" s="17">
        <f t="shared" si="51"/>
        <v>97.7156004083028</v>
      </c>
      <c r="K348" s="17">
        <f t="shared" si="52"/>
        <v>63.51278800211028</v>
      </c>
      <c r="L348" s="17">
        <f t="shared" si="43"/>
        <v>1115861.2999999989</v>
      </c>
      <c r="M348" s="17">
        <f t="shared" si="50"/>
        <v>111.51050514178655</v>
      </c>
    </row>
    <row r="349" spans="1:13" s="2" customFormat="1" ht="33.75" customHeight="1">
      <c r="A349" s="72"/>
      <c r="B349" s="72"/>
      <c r="C349" s="44" t="s">
        <v>146</v>
      </c>
      <c r="D349" s="42" t="s">
        <v>158</v>
      </c>
      <c r="E349" s="17">
        <f>SUM(E350:E356)</f>
        <v>7734524.4</v>
      </c>
      <c r="F349" s="17">
        <f>SUM(F350:F356)</f>
        <v>16743869.089999998</v>
      </c>
      <c r="G349" s="17">
        <f>SUM(G350:G356)</f>
        <v>8398330.799999999</v>
      </c>
      <c r="H349" s="17">
        <f>SUM(H350:H356)</f>
        <v>8073126.299999998</v>
      </c>
      <c r="I349" s="17">
        <f t="shared" si="40"/>
        <v>-325204.50000000093</v>
      </c>
      <c r="J349" s="17">
        <f t="shared" si="51"/>
        <v>96.12774838542914</v>
      </c>
      <c r="K349" s="17">
        <f t="shared" si="52"/>
        <v>48.2154169780361</v>
      </c>
      <c r="L349" s="17">
        <f t="shared" si="43"/>
        <v>338601.8999999976</v>
      </c>
      <c r="M349" s="17">
        <f t="shared" si="50"/>
        <v>104.37779858836566</v>
      </c>
    </row>
    <row r="350" spans="1:13" ht="18.75" customHeight="1">
      <c r="A350" s="72"/>
      <c r="B350" s="72"/>
      <c r="C350" s="37" t="s">
        <v>37</v>
      </c>
      <c r="D350" s="58" t="s">
        <v>38</v>
      </c>
      <c r="E350" s="18">
        <f aca="true" t="shared" si="53" ref="E350:H354">SUMIF($C$6:$C$306,$C350,E$6:E$306)</f>
        <v>266657.8</v>
      </c>
      <c r="F350" s="18">
        <f t="shared" si="53"/>
        <v>1449376.8</v>
      </c>
      <c r="G350" s="18">
        <f t="shared" si="53"/>
        <v>393454.2</v>
      </c>
      <c r="H350" s="18">
        <f t="shared" si="53"/>
        <v>393454.2</v>
      </c>
      <c r="I350" s="18">
        <f t="shared" si="40"/>
        <v>0</v>
      </c>
      <c r="J350" s="18">
        <f t="shared" si="51"/>
        <v>100</v>
      </c>
      <c r="K350" s="18">
        <f t="shared" si="52"/>
        <v>27.14643976638787</v>
      </c>
      <c r="L350" s="18">
        <f t="shared" si="43"/>
        <v>126796.40000000002</v>
      </c>
      <c r="M350" s="18">
        <f t="shared" si="50"/>
        <v>147.55023104518224</v>
      </c>
    </row>
    <row r="351" spans="1:13" ht="33.75" customHeight="1">
      <c r="A351" s="72"/>
      <c r="B351" s="72"/>
      <c r="C351" s="37" t="s">
        <v>28</v>
      </c>
      <c r="D351" s="39" t="s">
        <v>29</v>
      </c>
      <c r="E351" s="18">
        <f t="shared" si="53"/>
        <v>791971.8</v>
      </c>
      <c r="F351" s="18">
        <f t="shared" si="53"/>
        <v>5174403.19</v>
      </c>
      <c r="G351" s="18">
        <f t="shared" si="53"/>
        <v>1602989.4</v>
      </c>
      <c r="H351" s="18">
        <f t="shared" si="53"/>
        <v>1407896</v>
      </c>
      <c r="I351" s="18">
        <f t="shared" si="40"/>
        <v>-195093.3999999999</v>
      </c>
      <c r="J351" s="18">
        <f t="shared" si="51"/>
        <v>87.8294017415212</v>
      </c>
      <c r="K351" s="18">
        <f t="shared" si="52"/>
        <v>27.20885768470624</v>
      </c>
      <c r="L351" s="18">
        <f t="shared" si="43"/>
        <v>615924.2</v>
      </c>
      <c r="M351" s="18">
        <f t="shared" si="50"/>
        <v>177.7709761887986</v>
      </c>
    </row>
    <row r="352" spans="1:13" ht="33.75" customHeight="1">
      <c r="A352" s="72"/>
      <c r="B352" s="72"/>
      <c r="C352" s="37" t="s">
        <v>49</v>
      </c>
      <c r="D352" s="39" t="s">
        <v>50</v>
      </c>
      <c r="E352" s="18">
        <f t="shared" si="53"/>
        <v>6006546.3</v>
      </c>
      <c r="F352" s="18">
        <f t="shared" si="53"/>
        <v>9039873.899999999</v>
      </c>
      <c r="G352" s="18">
        <f t="shared" si="53"/>
        <v>5752216.799999999</v>
      </c>
      <c r="H352" s="18">
        <f t="shared" si="53"/>
        <v>5697895.599999998</v>
      </c>
      <c r="I352" s="18">
        <f t="shared" si="40"/>
        <v>-54321.20000000112</v>
      </c>
      <c r="J352" s="18">
        <f t="shared" si="51"/>
        <v>99.05564755486961</v>
      </c>
      <c r="K352" s="18">
        <f t="shared" si="52"/>
        <v>63.0306978065258</v>
      </c>
      <c r="L352" s="18">
        <f t="shared" si="43"/>
        <v>-308650.70000000205</v>
      </c>
      <c r="M352" s="18">
        <f t="shared" si="50"/>
        <v>94.86142810553208</v>
      </c>
    </row>
    <row r="353" spans="1:13" ht="18.75" customHeight="1">
      <c r="A353" s="72"/>
      <c r="B353" s="72"/>
      <c r="C353" s="37" t="s">
        <v>30</v>
      </c>
      <c r="D353" s="39" t="s">
        <v>31</v>
      </c>
      <c r="E353" s="18">
        <f t="shared" si="53"/>
        <v>726756.9</v>
      </c>
      <c r="F353" s="18">
        <f t="shared" si="53"/>
        <v>1080215.2</v>
      </c>
      <c r="G353" s="18">
        <f t="shared" si="53"/>
        <v>649670.4</v>
      </c>
      <c r="H353" s="18">
        <f t="shared" si="53"/>
        <v>635425.3</v>
      </c>
      <c r="I353" s="18">
        <f t="shared" si="40"/>
        <v>-14245.099999999977</v>
      </c>
      <c r="J353" s="18">
        <f t="shared" si="51"/>
        <v>97.80733430367152</v>
      </c>
      <c r="K353" s="18">
        <f t="shared" si="52"/>
        <v>58.82395470828406</v>
      </c>
      <c r="L353" s="18">
        <f t="shared" si="43"/>
        <v>-91331.59999999998</v>
      </c>
      <c r="M353" s="18">
        <f t="shared" si="50"/>
        <v>87.43299169227015</v>
      </c>
    </row>
    <row r="354" spans="1:13" ht="33.75" customHeight="1">
      <c r="A354" s="72"/>
      <c r="B354" s="72"/>
      <c r="C354" s="37" t="s">
        <v>57</v>
      </c>
      <c r="D354" s="39" t="s">
        <v>58</v>
      </c>
      <c r="E354" s="18">
        <f t="shared" si="53"/>
        <v>0</v>
      </c>
      <c r="F354" s="18">
        <f t="shared" si="53"/>
        <v>0</v>
      </c>
      <c r="G354" s="18">
        <f t="shared" si="53"/>
        <v>0</v>
      </c>
      <c r="H354" s="18">
        <f>SUMIF($C$6:$C$306,$C354,H$6:H$306)</f>
        <v>1574.4</v>
      </c>
      <c r="I354" s="18">
        <f t="shared" si="40"/>
        <v>1574.4</v>
      </c>
      <c r="J354" s="18"/>
      <c r="K354" s="18"/>
      <c r="L354" s="18">
        <f t="shared" si="43"/>
        <v>1574.4</v>
      </c>
      <c r="M354" s="18"/>
    </row>
    <row r="355" spans="1:13" ht="80.25" customHeight="1">
      <c r="A355" s="72"/>
      <c r="B355" s="72"/>
      <c r="C355" s="37" t="s">
        <v>61</v>
      </c>
      <c r="D355" s="59" t="s">
        <v>62</v>
      </c>
      <c r="E355" s="18">
        <f aca="true" t="shared" si="54" ref="E355:G356">SUMIF($C$6:$C$306,$C355,E$6:E$306)</f>
        <v>13805.8</v>
      </c>
      <c r="F355" s="18">
        <f t="shared" si="54"/>
        <v>0</v>
      </c>
      <c r="G355" s="18">
        <f t="shared" si="54"/>
        <v>0</v>
      </c>
      <c r="H355" s="18">
        <f>SUMIF($C$6:$C$306,$C355,H$6:H$306)</f>
        <v>4339.5</v>
      </c>
      <c r="I355" s="18">
        <f t="shared" si="40"/>
        <v>4339.5</v>
      </c>
      <c r="J355" s="18"/>
      <c r="K355" s="18"/>
      <c r="L355" s="18">
        <f t="shared" si="43"/>
        <v>-9466.3</v>
      </c>
      <c r="M355" s="18">
        <f>H355/E355*100</f>
        <v>31.43244143765664</v>
      </c>
    </row>
    <row r="356" spans="1:13" ht="48.75" customHeight="1">
      <c r="A356" s="72"/>
      <c r="B356" s="72"/>
      <c r="C356" s="37" t="s">
        <v>32</v>
      </c>
      <c r="D356" s="39" t="s">
        <v>33</v>
      </c>
      <c r="E356" s="18">
        <f t="shared" si="54"/>
        <v>-71214.20000000001</v>
      </c>
      <c r="F356" s="18">
        <f t="shared" si="54"/>
        <v>0</v>
      </c>
      <c r="G356" s="18">
        <f t="shared" si="54"/>
        <v>0</v>
      </c>
      <c r="H356" s="18">
        <f>SUMIF($C$6:$C$306,$C356,H$6:H$306)</f>
        <v>-67458.69999999998</v>
      </c>
      <c r="I356" s="18">
        <f t="shared" si="40"/>
        <v>-67458.69999999998</v>
      </c>
      <c r="J356" s="18"/>
      <c r="K356" s="18"/>
      <c r="L356" s="18">
        <f t="shared" si="43"/>
        <v>3755.500000000029</v>
      </c>
      <c r="M356" s="18">
        <f>H356/E356*100</f>
        <v>94.7264730910408</v>
      </c>
    </row>
    <row r="357" spans="1:13" s="2" customFormat="1" ht="21.75" customHeight="1">
      <c r="A357" s="72"/>
      <c r="B357" s="72"/>
      <c r="C357" s="60"/>
      <c r="D357" s="42" t="s">
        <v>147</v>
      </c>
      <c r="E357" s="17">
        <f>E348+E349</f>
        <v>17428810.5</v>
      </c>
      <c r="F357" s="17">
        <f>F348+F349</f>
        <v>33764295.589999996</v>
      </c>
      <c r="G357" s="17">
        <f>G348+G349</f>
        <v>19461198.299999997</v>
      </c>
      <c r="H357" s="17">
        <f>H348+H349</f>
        <v>18883273.699999996</v>
      </c>
      <c r="I357" s="17">
        <f t="shared" si="40"/>
        <v>-577924.6000000015</v>
      </c>
      <c r="J357" s="17">
        <f>H357/G357*100</f>
        <v>97.03037505146843</v>
      </c>
      <c r="K357" s="17">
        <f>H357/F357*100</f>
        <v>55.926751528596</v>
      </c>
      <c r="L357" s="17">
        <f t="shared" si="43"/>
        <v>1454463.1999999955</v>
      </c>
      <c r="M357" s="17">
        <f>H357/E357*100</f>
        <v>108.34516618331466</v>
      </c>
    </row>
    <row r="358" spans="1:10" ht="15.75">
      <c r="A358" s="61"/>
      <c r="B358" s="62"/>
      <c r="C358" s="63"/>
      <c r="D358" s="59"/>
      <c r="E358" s="25"/>
      <c r="F358" s="19"/>
      <c r="G358" s="19"/>
      <c r="H358" s="25"/>
      <c r="I358" s="25"/>
      <c r="J358" s="25"/>
    </row>
    <row r="359" spans="1:10" ht="15.75">
      <c r="A359" s="64"/>
      <c r="B359" s="62"/>
      <c r="C359" s="63"/>
      <c r="D359" s="59"/>
      <c r="E359" s="25"/>
      <c r="F359" s="19"/>
      <c r="G359" s="19"/>
      <c r="H359" s="29"/>
      <c r="I359" s="30"/>
      <c r="J359" s="30"/>
    </row>
    <row r="360" spans="1:10" ht="15.75">
      <c r="A360" s="64"/>
      <c r="B360" s="62"/>
      <c r="C360" s="63"/>
      <c r="D360" s="59"/>
      <c r="E360" s="25"/>
      <c r="F360" s="19"/>
      <c r="G360" s="19"/>
      <c r="H360" s="30"/>
      <c r="I360" s="30"/>
      <c r="J360" s="30"/>
    </row>
    <row r="361" spans="1:10" ht="15.75">
      <c r="A361" s="64"/>
      <c r="B361" s="62"/>
      <c r="C361" s="63"/>
      <c r="D361" s="59"/>
      <c r="E361" s="25"/>
      <c r="F361" s="19"/>
      <c r="G361" s="19"/>
      <c r="H361" s="30"/>
      <c r="I361" s="30"/>
      <c r="J361" s="30"/>
    </row>
    <row r="362" spans="1:10" ht="15.75">
      <c r="A362" s="64"/>
      <c r="B362" s="62"/>
      <c r="C362" s="63"/>
      <c r="D362" s="59"/>
      <c r="E362" s="25"/>
      <c r="F362" s="19"/>
      <c r="G362" s="19"/>
      <c r="H362" s="30"/>
      <c r="I362" s="30"/>
      <c r="J362" s="30"/>
    </row>
    <row r="363" spans="1:10" ht="15.75">
      <c r="A363" s="64"/>
      <c r="B363" s="62"/>
      <c r="C363" s="63"/>
      <c r="D363" s="59"/>
      <c r="E363" s="25"/>
      <c r="F363" s="19"/>
      <c r="G363" s="19"/>
      <c r="H363" s="30"/>
      <c r="I363" s="30"/>
      <c r="J363" s="30"/>
    </row>
    <row r="364" spans="1:10" ht="15.75">
      <c r="A364" s="64"/>
      <c r="B364" s="62"/>
      <c r="C364" s="63"/>
      <c r="D364" s="59"/>
      <c r="E364" s="25"/>
      <c r="F364" s="19"/>
      <c r="G364" s="19"/>
      <c r="H364" s="30"/>
      <c r="I364" s="30"/>
      <c r="J364" s="30"/>
    </row>
    <row r="365" spans="1:10" ht="15.75">
      <c r="A365" s="64"/>
      <c r="B365" s="62"/>
      <c r="C365" s="63"/>
      <c r="D365" s="59"/>
      <c r="E365" s="25"/>
      <c r="F365" s="19"/>
      <c r="G365" s="19"/>
      <c r="H365" s="30"/>
      <c r="I365" s="30"/>
      <c r="J365" s="30"/>
    </row>
    <row r="366" spans="1:10" ht="15.75">
      <c r="A366" s="64"/>
      <c r="B366" s="62"/>
      <c r="C366" s="63"/>
      <c r="D366" s="59"/>
      <c r="E366" s="25"/>
      <c r="F366" s="19"/>
      <c r="G366" s="19"/>
      <c r="H366" s="30"/>
      <c r="I366" s="30"/>
      <c r="J366" s="30"/>
    </row>
    <row r="367" spans="1:10" ht="15.75">
      <c r="A367" s="64"/>
      <c r="B367" s="62"/>
      <c r="C367" s="63"/>
      <c r="D367" s="59"/>
      <c r="E367" s="25"/>
      <c r="F367" s="19"/>
      <c r="G367" s="19"/>
      <c r="H367" s="30"/>
      <c r="I367" s="30"/>
      <c r="J367" s="30"/>
    </row>
    <row r="368" spans="1:10" ht="15.75">
      <c r="A368" s="64"/>
      <c r="B368" s="62"/>
      <c r="C368" s="63"/>
      <c r="D368" s="59"/>
      <c r="E368" s="25"/>
      <c r="F368" s="19"/>
      <c r="G368" s="19"/>
      <c r="H368" s="30"/>
      <c r="I368" s="30"/>
      <c r="J368" s="30"/>
    </row>
    <row r="369" spans="1:10" ht="15.75">
      <c r="A369" s="64"/>
      <c r="B369" s="62"/>
      <c r="C369" s="63"/>
      <c r="D369" s="59"/>
      <c r="E369" s="25"/>
      <c r="F369" s="19"/>
      <c r="G369" s="19"/>
      <c r="H369" s="30"/>
      <c r="I369" s="30"/>
      <c r="J369" s="30"/>
    </row>
    <row r="370" spans="1:10" ht="15.75">
      <c r="A370" s="64"/>
      <c r="B370" s="62"/>
      <c r="C370" s="63"/>
      <c r="D370" s="59"/>
      <c r="E370" s="25"/>
      <c r="F370" s="19"/>
      <c r="G370" s="19"/>
      <c r="H370" s="30"/>
      <c r="I370" s="30"/>
      <c r="J370" s="30"/>
    </row>
    <row r="371" spans="1:10" ht="15.75">
      <c r="A371" s="64"/>
      <c r="B371" s="62"/>
      <c r="C371" s="63"/>
      <c r="D371" s="59"/>
      <c r="E371" s="25"/>
      <c r="F371" s="19"/>
      <c r="G371" s="19"/>
      <c r="H371" s="30"/>
      <c r="I371" s="30"/>
      <c r="J371" s="30"/>
    </row>
    <row r="372" spans="1:10" ht="15.75">
      <c r="A372" s="64"/>
      <c r="B372" s="62"/>
      <c r="C372" s="63"/>
      <c r="D372" s="59"/>
      <c r="E372" s="25"/>
      <c r="F372" s="19"/>
      <c r="G372" s="19"/>
      <c r="H372" s="30"/>
      <c r="I372" s="30"/>
      <c r="J372" s="30"/>
    </row>
    <row r="373" spans="2:10" ht="15.75">
      <c r="B373" s="65"/>
      <c r="C373" s="63"/>
      <c r="D373" s="59"/>
      <c r="E373" s="25"/>
      <c r="F373" s="19"/>
      <c r="G373" s="19"/>
      <c r="H373" s="30"/>
      <c r="I373" s="30"/>
      <c r="J373" s="30"/>
    </row>
    <row r="374" spans="2:10" ht="15.75">
      <c r="B374" s="65"/>
      <c r="C374" s="63"/>
      <c r="D374" s="59"/>
      <c r="E374" s="25"/>
      <c r="F374" s="19"/>
      <c r="G374" s="19"/>
      <c r="H374" s="30"/>
      <c r="I374" s="30"/>
      <c r="J374" s="30"/>
    </row>
    <row r="375" spans="1:10" ht="15.75">
      <c r="A375" s="1"/>
      <c r="B375" s="65"/>
      <c r="C375" s="63"/>
      <c r="D375" s="59"/>
      <c r="E375" s="25"/>
      <c r="F375" s="19"/>
      <c r="G375" s="19"/>
      <c r="H375" s="30"/>
      <c r="I375" s="30"/>
      <c r="J375" s="30"/>
    </row>
    <row r="376" spans="1:10" ht="15.75">
      <c r="A376" s="1"/>
      <c r="B376" s="65"/>
      <c r="C376" s="63"/>
      <c r="D376" s="59"/>
      <c r="E376" s="25"/>
      <c r="F376" s="19"/>
      <c r="G376" s="19"/>
      <c r="H376" s="30"/>
      <c r="I376" s="30"/>
      <c r="J376" s="30"/>
    </row>
    <row r="377" spans="1:10" ht="15.75">
      <c r="A377" s="1"/>
      <c r="B377" s="65"/>
      <c r="C377" s="63"/>
      <c r="D377" s="59"/>
      <c r="E377" s="25"/>
      <c r="F377" s="19"/>
      <c r="G377" s="19"/>
      <c r="H377" s="30"/>
      <c r="I377" s="30"/>
      <c r="J377" s="30"/>
    </row>
    <row r="378" spans="1:10" ht="15.75">
      <c r="A378" s="1"/>
      <c r="B378" s="65"/>
      <c r="C378" s="63"/>
      <c r="D378" s="59"/>
      <c r="E378" s="25"/>
      <c r="F378" s="19"/>
      <c r="G378" s="19"/>
      <c r="H378" s="30"/>
      <c r="I378" s="30"/>
      <c r="J378" s="30"/>
    </row>
    <row r="379" spans="1:10" ht="15.75">
      <c r="A379" s="1"/>
      <c r="B379" s="65"/>
      <c r="C379" s="63"/>
      <c r="D379" s="59"/>
      <c r="E379" s="25"/>
      <c r="F379" s="19"/>
      <c r="G379" s="19"/>
      <c r="H379" s="30"/>
      <c r="I379" s="30"/>
      <c r="J379" s="30"/>
    </row>
    <row r="380" spans="1:10" ht="15.75">
      <c r="A380" s="1"/>
      <c r="B380" s="65"/>
      <c r="C380" s="63"/>
      <c r="D380" s="59"/>
      <c r="E380" s="25"/>
      <c r="F380" s="19"/>
      <c r="G380" s="19"/>
      <c r="H380" s="30"/>
      <c r="I380" s="30"/>
      <c r="J380" s="30"/>
    </row>
    <row r="381" spans="1:10" ht="15.75">
      <c r="A381" s="1"/>
      <c r="B381" s="65"/>
      <c r="C381" s="63"/>
      <c r="D381" s="59"/>
      <c r="E381" s="25"/>
      <c r="F381" s="19"/>
      <c r="G381" s="19"/>
      <c r="H381" s="30"/>
      <c r="I381" s="30"/>
      <c r="J381" s="30"/>
    </row>
    <row r="382" spans="1:10" ht="15.75">
      <c r="A382" s="1"/>
      <c r="B382" s="65"/>
      <c r="C382" s="63"/>
      <c r="D382" s="59"/>
      <c r="E382" s="25"/>
      <c r="F382" s="19"/>
      <c r="G382" s="19"/>
      <c r="H382" s="30"/>
      <c r="I382" s="30"/>
      <c r="J382" s="30"/>
    </row>
    <row r="383" spans="1:10" ht="15.75">
      <c r="A383" s="1"/>
      <c r="B383" s="65"/>
      <c r="C383" s="63"/>
      <c r="D383" s="59"/>
      <c r="E383" s="25"/>
      <c r="F383" s="19"/>
      <c r="G383" s="19"/>
      <c r="H383" s="30"/>
      <c r="I383" s="30"/>
      <c r="J383" s="30"/>
    </row>
    <row r="384" spans="1:10" ht="15.75">
      <c r="A384" s="1"/>
      <c r="B384" s="65"/>
      <c r="C384" s="63"/>
      <c r="D384" s="59"/>
      <c r="E384" s="25"/>
      <c r="F384" s="19"/>
      <c r="G384" s="19"/>
      <c r="H384" s="30"/>
      <c r="I384" s="30"/>
      <c r="J384" s="30"/>
    </row>
    <row r="385" spans="1:10" ht="15.75">
      <c r="A385" s="1"/>
      <c r="B385" s="65"/>
      <c r="C385" s="63"/>
      <c r="D385" s="59"/>
      <c r="E385" s="25"/>
      <c r="F385" s="19"/>
      <c r="G385" s="19"/>
      <c r="H385" s="30"/>
      <c r="I385" s="30"/>
      <c r="J385" s="30"/>
    </row>
    <row r="386" spans="1:10" ht="15.75">
      <c r="A386" s="1"/>
      <c r="B386" s="65"/>
      <c r="C386" s="63"/>
      <c r="D386" s="59"/>
      <c r="E386" s="25"/>
      <c r="F386" s="19"/>
      <c r="G386" s="19"/>
      <c r="H386" s="30"/>
      <c r="I386" s="30"/>
      <c r="J386" s="30"/>
    </row>
    <row r="387" spans="1:10" ht="15.75">
      <c r="A387" s="1"/>
      <c r="B387" s="65"/>
      <c r="C387" s="63"/>
      <c r="D387" s="59"/>
      <c r="E387" s="25"/>
      <c r="F387" s="19"/>
      <c r="G387" s="19"/>
      <c r="H387" s="30"/>
      <c r="I387" s="30"/>
      <c r="J387" s="30"/>
    </row>
    <row r="388" spans="1:10" ht="15.75">
      <c r="A388" s="1"/>
      <c r="B388" s="65"/>
      <c r="C388" s="63"/>
      <c r="D388" s="59"/>
      <c r="E388" s="25"/>
      <c r="F388" s="19"/>
      <c r="G388" s="19"/>
      <c r="H388" s="30"/>
      <c r="I388" s="30"/>
      <c r="J388" s="30"/>
    </row>
    <row r="389" spans="1:10" ht="15.75">
      <c r="A389" s="1"/>
      <c r="B389" s="65"/>
      <c r="C389" s="63"/>
      <c r="D389" s="59"/>
      <c r="E389" s="25"/>
      <c r="F389" s="19"/>
      <c r="G389" s="19"/>
      <c r="H389" s="30"/>
      <c r="I389" s="30"/>
      <c r="J389" s="30"/>
    </row>
    <row r="390" spans="1:10" ht="15.75">
      <c r="A390" s="1"/>
      <c r="B390" s="65"/>
      <c r="C390" s="63"/>
      <c r="D390" s="59"/>
      <c r="E390" s="25"/>
      <c r="F390" s="19"/>
      <c r="G390" s="19"/>
      <c r="H390" s="30"/>
      <c r="I390" s="30"/>
      <c r="J390" s="30"/>
    </row>
    <row r="391" spans="1:10" ht="15.75">
      <c r="A391" s="1"/>
      <c r="B391" s="65"/>
      <c r="C391" s="63"/>
      <c r="D391" s="59"/>
      <c r="E391" s="25"/>
      <c r="F391" s="19"/>
      <c r="G391" s="19"/>
      <c r="H391" s="30"/>
      <c r="I391" s="30"/>
      <c r="J391" s="30"/>
    </row>
    <row r="392" spans="1:10" ht="15.75">
      <c r="A392" s="1"/>
      <c r="B392" s="65"/>
      <c r="C392" s="63"/>
      <c r="D392" s="59"/>
      <c r="E392" s="25"/>
      <c r="F392" s="19"/>
      <c r="G392" s="19"/>
      <c r="H392" s="30"/>
      <c r="I392" s="30"/>
      <c r="J392" s="30"/>
    </row>
    <row r="393" spans="1:10" ht="15.75">
      <c r="A393" s="1"/>
      <c r="B393" s="65"/>
      <c r="C393" s="63"/>
      <c r="D393" s="59"/>
      <c r="E393" s="25"/>
      <c r="F393" s="19"/>
      <c r="G393" s="19"/>
      <c r="H393" s="30"/>
      <c r="I393" s="30"/>
      <c r="J393" s="30"/>
    </row>
    <row r="394" spans="1:10" ht="15.75">
      <c r="A394" s="1"/>
      <c r="B394" s="65"/>
      <c r="C394" s="63"/>
      <c r="D394" s="59"/>
      <c r="E394" s="25"/>
      <c r="F394" s="19"/>
      <c r="G394" s="19"/>
      <c r="H394" s="30"/>
      <c r="I394" s="30"/>
      <c r="J394" s="30"/>
    </row>
    <row r="395" spans="1:10" ht="15.75">
      <c r="A395" s="1"/>
      <c r="B395" s="65"/>
      <c r="C395" s="63"/>
      <c r="D395" s="59"/>
      <c r="E395" s="25"/>
      <c r="F395" s="19"/>
      <c r="G395" s="19"/>
      <c r="H395" s="30"/>
      <c r="I395" s="30"/>
      <c r="J395" s="30"/>
    </row>
    <row r="396" spans="1:10" ht="15.75">
      <c r="A396" s="1"/>
      <c r="B396" s="65"/>
      <c r="C396" s="63"/>
      <c r="D396" s="59"/>
      <c r="E396" s="25"/>
      <c r="F396" s="19"/>
      <c r="G396" s="19"/>
      <c r="H396" s="30"/>
      <c r="I396" s="30"/>
      <c r="J396" s="30"/>
    </row>
    <row r="397" spans="1:10" ht="15.75">
      <c r="A397" s="1"/>
      <c r="B397" s="65"/>
      <c r="C397" s="63"/>
      <c r="D397" s="59"/>
      <c r="E397" s="25"/>
      <c r="F397" s="19"/>
      <c r="G397" s="19"/>
      <c r="H397" s="30"/>
      <c r="I397" s="30"/>
      <c r="J397" s="30"/>
    </row>
    <row r="398" spans="1:10" ht="15.75">
      <c r="A398" s="1"/>
      <c r="B398" s="65"/>
      <c r="C398" s="63"/>
      <c r="D398" s="59"/>
      <c r="E398" s="25"/>
      <c r="F398" s="19"/>
      <c r="G398" s="19"/>
      <c r="H398" s="30"/>
      <c r="I398" s="30"/>
      <c r="J398" s="30"/>
    </row>
    <row r="399" spans="1:10" ht="15.75">
      <c r="A399" s="1"/>
      <c r="B399" s="65"/>
      <c r="C399" s="63"/>
      <c r="D399" s="59"/>
      <c r="E399" s="25"/>
      <c r="F399" s="19"/>
      <c r="G399" s="19"/>
      <c r="H399" s="30"/>
      <c r="I399" s="30"/>
      <c r="J399" s="30"/>
    </row>
    <row r="400" spans="1:10" ht="15.75">
      <c r="A400" s="1"/>
      <c r="B400" s="65"/>
      <c r="C400" s="63"/>
      <c r="D400" s="59"/>
      <c r="E400" s="25"/>
      <c r="F400" s="19"/>
      <c r="G400" s="19"/>
      <c r="H400" s="30"/>
      <c r="I400" s="30"/>
      <c r="J400" s="30"/>
    </row>
    <row r="401" spans="1:10" ht="15.75">
      <c r="A401" s="1"/>
      <c r="B401" s="65"/>
      <c r="C401" s="63"/>
      <c r="D401" s="59"/>
      <c r="E401" s="25"/>
      <c r="F401" s="19"/>
      <c r="G401" s="19"/>
      <c r="H401" s="30"/>
      <c r="I401" s="30"/>
      <c r="J401" s="30"/>
    </row>
    <row r="402" spans="1:10" ht="15.75">
      <c r="A402" s="1"/>
      <c r="B402" s="65"/>
      <c r="C402" s="63"/>
      <c r="D402" s="59"/>
      <c r="E402" s="25"/>
      <c r="F402" s="19"/>
      <c r="G402" s="19"/>
      <c r="H402" s="30"/>
      <c r="I402" s="30"/>
      <c r="J402" s="30"/>
    </row>
    <row r="403" spans="1:10" ht="15.75">
      <c r="A403" s="1"/>
      <c r="B403" s="65"/>
      <c r="C403" s="63"/>
      <c r="D403" s="59"/>
      <c r="E403" s="25"/>
      <c r="F403" s="19"/>
      <c r="G403" s="19"/>
      <c r="H403" s="30"/>
      <c r="I403" s="30"/>
      <c r="J403" s="30"/>
    </row>
    <row r="404" spans="1:10" ht="15.75">
      <c r="A404" s="1"/>
      <c r="B404" s="65"/>
      <c r="C404" s="63"/>
      <c r="D404" s="59"/>
      <c r="E404" s="25"/>
      <c r="F404" s="19"/>
      <c r="G404" s="19"/>
      <c r="H404" s="30"/>
      <c r="I404" s="30"/>
      <c r="J404" s="30"/>
    </row>
    <row r="405" spans="1:10" ht="15.75">
      <c r="A405" s="1"/>
      <c r="B405" s="65"/>
      <c r="C405" s="63"/>
      <c r="D405" s="59"/>
      <c r="E405" s="25"/>
      <c r="F405" s="19"/>
      <c r="G405" s="19"/>
      <c r="H405" s="30"/>
      <c r="I405" s="30"/>
      <c r="J405" s="30"/>
    </row>
    <row r="406" spans="1:10" ht="15.75">
      <c r="A406" s="1"/>
      <c r="B406" s="65"/>
      <c r="C406" s="63"/>
      <c r="D406" s="59"/>
      <c r="E406" s="25"/>
      <c r="F406" s="19"/>
      <c r="G406" s="19"/>
      <c r="H406" s="30"/>
      <c r="I406" s="30"/>
      <c r="J406" s="30"/>
    </row>
    <row r="407" spans="1:10" ht="15.75">
      <c r="A407" s="1"/>
      <c r="B407" s="65"/>
      <c r="C407" s="63"/>
      <c r="D407" s="59"/>
      <c r="E407" s="25"/>
      <c r="F407" s="19"/>
      <c r="G407" s="19"/>
      <c r="H407" s="30"/>
      <c r="I407" s="30"/>
      <c r="J407" s="30"/>
    </row>
    <row r="408" spans="1:10" ht="15.75">
      <c r="A408" s="1"/>
      <c r="B408" s="65"/>
      <c r="C408" s="63"/>
      <c r="D408" s="59"/>
      <c r="E408" s="25"/>
      <c r="F408" s="19"/>
      <c r="G408" s="19"/>
      <c r="H408" s="30"/>
      <c r="I408" s="30"/>
      <c r="J408" s="30"/>
    </row>
    <row r="409" spans="1:10" ht="15.75">
      <c r="A409" s="1"/>
      <c r="B409" s="65"/>
      <c r="C409" s="63"/>
      <c r="D409" s="59"/>
      <c r="E409" s="25"/>
      <c r="F409" s="19"/>
      <c r="G409" s="19"/>
      <c r="H409" s="30"/>
      <c r="I409" s="30"/>
      <c r="J409" s="30"/>
    </row>
    <row r="410" spans="1:10" ht="15.75">
      <c r="A410" s="1"/>
      <c r="B410" s="65"/>
      <c r="C410" s="63"/>
      <c r="D410" s="59"/>
      <c r="E410" s="25"/>
      <c r="F410" s="19"/>
      <c r="G410" s="19"/>
      <c r="H410" s="30"/>
      <c r="I410" s="30"/>
      <c r="J410" s="30"/>
    </row>
    <row r="411" spans="1:10" ht="15.75">
      <c r="A411" s="1"/>
      <c r="B411" s="65"/>
      <c r="C411" s="63"/>
      <c r="D411" s="59"/>
      <c r="E411" s="25"/>
      <c r="F411" s="19"/>
      <c r="G411" s="19"/>
      <c r="H411" s="30"/>
      <c r="I411" s="30"/>
      <c r="J411" s="30"/>
    </row>
    <row r="412" spans="1:10" ht="15.75">
      <c r="A412" s="1"/>
      <c r="B412" s="65"/>
      <c r="C412" s="63"/>
      <c r="D412" s="59"/>
      <c r="E412" s="25"/>
      <c r="F412" s="19"/>
      <c r="G412" s="19"/>
      <c r="H412" s="30"/>
      <c r="I412" s="30"/>
      <c r="J412" s="30"/>
    </row>
    <row r="413" spans="1:10" ht="15.75">
      <c r="A413" s="1"/>
      <c r="B413" s="65"/>
      <c r="C413" s="63"/>
      <c r="D413" s="59"/>
      <c r="E413" s="25"/>
      <c r="F413" s="19"/>
      <c r="G413" s="19"/>
      <c r="H413" s="30"/>
      <c r="I413" s="30"/>
      <c r="J413" s="30"/>
    </row>
    <row r="414" spans="1:10" ht="15.75">
      <c r="A414" s="1"/>
      <c r="B414" s="65"/>
      <c r="C414" s="63"/>
      <c r="D414" s="59"/>
      <c r="E414" s="25"/>
      <c r="F414" s="19"/>
      <c r="G414" s="19"/>
      <c r="H414" s="30"/>
      <c r="I414" s="30"/>
      <c r="J414" s="30"/>
    </row>
    <row r="415" spans="1:10" ht="15.75">
      <c r="A415" s="1"/>
      <c r="B415" s="65"/>
      <c r="C415" s="63"/>
      <c r="D415" s="59"/>
      <c r="E415" s="25"/>
      <c r="F415" s="19"/>
      <c r="G415" s="19"/>
      <c r="H415" s="30"/>
      <c r="I415" s="30"/>
      <c r="J415" s="30"/>
    </row>
    <row r="416" spans="1:10" ht="15.75">
      <c r="A416" s="1"/>
      <c r="B416" s="65"/>
      <c r="C416" s="63"/>
      <c r="D416" s="59"/>
      <c r="E416" s="25"/>
      <c r="F416" s="19"/>
      <c r="G416" s="19"/>
      <c r="H416" s="30"/>
      <c r="I416" s="30"/>
      <c r="J416" s="30"/>
    </row>
    <row r="417" spans="1:10" ht="15.75">
      <c r="A417" s="1"/>
      <c r="B417" s="65"/>
      <c r="C417" s="63"/>
      <c r="D417" s="59"/>
      <c r="E417" s="25"/>
      <c r="F417" s="19"/>
      <c r="G417" s="19"/>
      <c r="H417" s="30"/>
      <c r="I417" s="30"/>
      <c r="J417" s="30"/>
    </row>
    <row r="418" spans="1:10" ht="15.75">
      <c r="A418" s="1"/>
      <c r="B418" s="65"/>
      <c r="C418" s="63"/>
      <c r="D418" s="59"/>
      <c r="E418" s="25"/>
      <c r="F418" s="19"/>
      <c r="G418" s="19"/>
      <c r="H418" s="30"/>
      <c r="I418" s="30"/>
      <c r="J418" s="30"/>
    </row>
    <row r="419" spans="1:10" ht="15.75">
      <c r="A419" s="1"/>
      <c r="B419" s="65"/>
      <c r="C419" s="63"/>
      <c r="D419" s="59"/>
      <c r="E419" s="25"/>
      <c r="F419" s="19"/>
      <c r="G419" s="19"/>
      <c r="H419" s="30"/>
      <c r="I419" s="30"/>
      <c r="J419" s="30"/>
    </row>
    <row r="420" spans="1:10" ht="15.75">
      <c r="A420" s="1"/>
      <c r="B420" s="65"/>
      <c r="C420" s="63"/>
      <c r="D420" s="59"/>
      <c r="E420" s="25"/>
      <c r="F420" s="19"/>
      <c r="G420" s="19"/>
      <c r="H420" s="30"/>
      <c r="I420" s="30"/>
      <c r="J420" s="30"/>
    </row>
    <row r="421" spans="1:10" ht="15.75">
      <c r="A421" s="1"/>
      <c r="B421" s="65"/>
      <c r="C421" s="63"/>
      <c r="D421" s="59"/>
      <c r="E421" s="25"/>
      <c r="F421" s="19"/>
      <c r="G421" s="19"/>
      <c r="H421" s="30"/>
      <c r="I421" s="30"/>
      <c r="J421" s="30"/>
    </row>
    <row r="422" spans="1:10" ht="15.75">
      <c r="A422" s="1"/>
      <c r="B422" s="65"/>
      <c r="C422" s="63"/>
      <c r="D422" s="59"/>
      <c r="E422" s="25"/>
      <c r="F422" s="19"/>
      <c r="G422" s="19"/>
      <c r="H422" s="30"/>
      <c r="I422" s="30"/>
      <c r="J422" s="30"/>
    </row>
    <row r="423" spans="1:10" ht="15.75">
      <c r="A423" s="1"/>
      <c r="B423" s="65"/>
      <c r="C423" s="63"/>
      <c r="D423" s="59"/>
      <c r="E423" s="25"/>
      <c r="F423" s="19"/>
      <c r="G423" s="19"/>
      <c r="H423" s="30"/>
      <c r="I423" s="30"/>
      <c r="J423" s="30"/>
    </row>
    <row r="424" spans="1:10" ht="15.75">
      <c r="A424" s="1"/>
      <c r="B424" s="65"/>
      <c r="C424" s="63"/>
      <c r="D424" s="66"/>
      <c r="E424" s="25"/>
      <c r="F424" s="19"/>
      <c r="G424" s="19"/>
      <c r="H424" s="30"/>
      <c r="I424" s="30"/>
      <c r="J424" s="30"/>
    </row>
    <row r="425" spans="1:10" ht="15.75">
      <c r="A425" s="1"/>
      <c r="B425" s="65"/>
      <c r="C425" s="63"/>
      <c r="D425" s="66"/>
      <c r="E425" s="25"/>
      <c r="F425" s="19"/>
      <c r="G425" s="19"/>
      <c r="H425" s="30"/>
      <c r="I425" s="30"/>
      <c r="J425" s="30"/>
    </row>
    <row r="426" spans="1:10" ht="15.75">
      <c r="A426" s="1"/>
      <c r="B426" s="65"/>
      <c r="C426" s="63"/>
      <c r="D426" s="66"/>
      <c r="E426" s="25"/>
      <c r="F426" s="19"/>
      <c r="G426" s="19"/>
      <c r="H426" s="30"/>
      <c r="I426" s="30"/>
      <c r="J426" s="30"/>
    </row>
    <row r="427" spans="1:10" ht="15.75">
      <c r="A427" s="1"/>
      <c r="B427" s="65"/>
      <c r="C427" s="63"/>
      <c r="D427" s="66"/>
      <c r="E427" s="25"/>
      <c r="F427" s="19"/>
      <c r="G427" s="19"/>
      <c r="H427" s="30"/>
      <c r="I427" s="30"/>
      <c r="J427" s="30"/>
    </row>
    <row r="428" spans="1:10" ht="15.75">
      <c r="A428" s="1"/>
      <c r="B428" s="65"/>
      <c r="C428" s="63"/>
      <c r="D428" s="66"/>
      <c r="E428" s="25"/>
      <c r="F428" s="19"/>
      <c r="G428" s="19"/>
      <c r="H428" s="30"/>
      <c r="I428" s="30"/>
      <c r="J428" s="30"/>
    </row>
    <row r="429" spans="1:10" ht="15.75">
      <c r="A429" s="1"/>
      <c r="B429" s="65"/>
      <c r="C429" s="63"/>
      <c r="D429" s="66"/>
      <c r="E429" s="25"/>
      <c r="F429" s="19"/>
      <c r="G429" s="19"/>
      <c r="H429" s="30"/>
      <c r="I429" s="30"/>
      <c r="J429" s="30"/>
    </row>
    <row r="430" spans="1:10" ht="15.75">
      <c r="A430" s="1"/>
      <c r="B430" s="65"/>
      <c r="C430" s="63"/>
      <c r="D430" s="66"/>
      <c r="E430" s="25"/>
      <c r="F430" s="19"/>
      <c r="G430" s="19"/>
      <c r="H430" s="30"/>
      <c r="I430" s="30"/>
      <c r="J430" s="30"/>
    </row>
    <row r="431" spans="1:10" ht="15.75">
      <c r="A431" s="1"/>
      <c r="B431" s="65"/>
      <c r="C431" s="63"/>
      <c r="D431" s="66"/>
      <c r="E431" s="25"/>
      <c r="F431" s="19"/>
      <c r="G431" s="19"/>
      <c r="H431" s="30"/>
      <c r="I431" s="30"/>
      <c r="J431" s="30"/>
    </row>
    <row r="432" spans="1:10" ht="15.75">
      <c r="A432" s="1"/>
      <c r="B432" s="65"/>
      <c r="C432" s="63"/>
      <c r="D432" s="66"/>
      <c r="E432" s="25"/>
      <c r="F432" s="19"/>
      <c r="G432" s="19"/>
      <c r="H432" s="30"/>
      <c r="I432" s="30"/>
      <c r="J432" s="30"/>
    </row>
    <row r="433" spans="1:10" ht="15.75">
      <c r="A433" s="1"/>
      <c r="B433" s="65"/>
      <c r="C433" s="63"/>
      <c r="D433" s="66"/>
      <c r="E433" s="25"/>
      <c r="F433" s="19"/>
      <c r="G433" s="19"/>
      <c r="H433" s="30"/>
      <c r="I433" s="30"/>
      <c r="J433" s="30"/>
    </row>
    <row r="434" spans="1:10" ht="15.75">
      <c r="A434" s="1"/>
      <c r="B434" s="65"/>
      <c r="C434" s="63"/>
      <c r="D434" s="66"/>
      <c r="E434" s="25"/>
      <c r="F434" s="19"/>
      <c r="G434" s="19"/>
      <c r="H434" s="30"/>
      <c r="I434" s="30"/>
      <c r="J434" s="30"/>
    </row>
    <row r="435" spans="1:10" ht="15.75">
      <c r="A435" s="1"/>
      <c r="B435" s="65"/>
      <c r="C435" s="63"/>
      <c r="D435" s="66"/>
      <c r="E435" s="25"/>
      <c r="F435" s="19"/>
      <c r="G435" s="19"/>
      <c r="H435" s="30"/>
      <c r="I435" s="30"/>
      <c r="J435" s="30"/>
    </row>
    <row r="436" spans="1:10" ht="15.75">
      <c r="A436" s="1"/>
      <c r="B436" s="65"/>
      <c r="C436" s="63"/>
      <c r="D436" s="66"/>
      <c r="E436" s="25"/>
      <c r="F436" s="19"/>
      <c r="G436" s="19"/>
      <c r="H436" s="30"/>
      <c r="I436" s="30"/>
      <c r="J436" s="30"/>
    </row>
    <row r="437" spans="1:10" ht="15.75">
      <c r="A437" s="1"/>
      <c r="B437" s="65"/>
      <c r="C437" s="63"/>
      <c r="D437" s="66"/>
      <c r="E437" s="25"/>
      <c r="F437" s="19"/>
      <c r="G437" s="19"/>
      <c r="H437" s="30"/>
      <c r="I437" s="30"/>
      <c r="J437" s="30"/>
    </row>
    <row r="438" spans="1:10" ht="15.75">
      <c r="A438" s="1"/>
      <c r="B438" s="65"/>
      <c r="C438" s="63"/>
      <c r="D438" s="66"/>
      <c r="E438" s="25"/>
      <c r="F438" s="19"/>
      <c r="G438" s="19"/>
      <c r="H438" s="30"/>
      <c r="I438" s="30"/>
      <c r="J438" s="30"/>
    </row>
    <row r="439" spans="1:10" ht="15.75">
      <c r="A439" s="1"/>
      <c r="B439" s="65"/>
      <c r="C439" s="63"/>
      <c r="D439" s="66"/>
      <c r="E439" s="25"/>
      <c r="F439" s="19"/>
      <c r="G439" s="19"/>
      <c r="H439" s="30"/>
      <c r="I439" s="30"/>
      <c r="J439" s="30"/>
    </row>
    <row r="440" spans="1:10" ht="15.75">
      <c r="A440" s="1"/>
      <c r="B440" s="65"/>
      <c r="C440" s="63"/>
      <c r="D440" s="66"/>
      <c r="E440" s="25"/>
      <c r="F440" s="19"/>
      <c r="G440" s="19"/>
      <c r="H440" s="30"/>
      <c r="I440" s="30"/>
      <c r="J440" s="30"/>
    </row>
    <row r="441" spans="1:10" ht="15.75">
      <c r="A441" s="1"/>
      <c r="B441" s="65"/>
      <c r="C441" s="63"/>
      <c r="D441" s="66"/>
      <c r="E441" s="25"/>
      <c r="F441" s="19"/>
      <c r="G441" s="19"/>
      <c r="H441" s="30"/>
      <c r="I441" s="30"/>
      <c r="J441" s="30"/>
    </row>
    <row r="442" spans="1:10" ht="15.75">
      <c r="A442" s="1"/>
      <c r="B442" s="65"/>
      <c r="C442" s="63"/>
      <c r="D442" s="66"/>
      <c r="E442" s="25"/>
      <c r="F442" s="19"/>
      <c r="G442" s="19"/>
      <c r="H442" s="30"/>
      <c r="I442" s="30"/>
      <c r="J442" s="30"/>
    </row>
    <row r="443" spans="1:10" ht="15.75">
      <c r="A443" s="1"/>
      <c r="B443" s="65"/>
      <c r="C443" s="63"/>
      <c r="D443" s="66"/>
      <c r="E443" s="25"/>
      <c r="F443" s="19"/>
      <c r="G443" s="19"/>
      <c r="H443" s="30"/>
      <c r="I443" s="30"/>
      <c r="J443" s="30"/>
    </row>
    <row r="444" spans="1:10" ht="15.75">
      <c r="A444" s="1"/>
      <c r="B444" s="65"/>
      <c r="C444" s="63"/>
      <c r="D444" s="66"/>
      <c r="E444" s="25"/>
      <c r="F444" s="19"/>
      <c r="G444" s="19"/>
      <c r="H444" s="30"/>
      <c r="I444" s="30"/>
      <c r="J444" s="30"/>
    </row>
    <row r="445" spans="1:10" ht="15.75">
      <c r="A445" s="1"/>
      <c r="B445" s="65"/>
      <c r="C445" s="63"/>
      <c r="D445" s="66"/>
      <c r="E445" s="25"/>
      <c r="F445" s="19"/>
      <c r="G445" s="19"/>
      <c r="H445" s="30"/>
      <c r="I445" s="30"/>
      <c r="J445" s="30"/>
    </row>
    <row r="446" spans="1:10" ht="15.75">
      <c r="A446" s="1"/>
      <c r="B446" s="65"/>
      <c r="C446" s="63"/>
      <c r="D446" s="66"/>
      <c r="E446" s="25"/>
      <c r="F446" s="19"/>
      <c r="G446" s="19"/>
      <c r="H446" s="30"/>
      <c r="I446" s="30"/>
      <c r="J446" s="30"/>
    </row>
    <row r="447" spans="1:10" ht="15.75">
      <c r="A447" s="1"/>
      <c r="B447" s="65"/>
      <c r="C447" s="63"/>
      <c r="D447" s="66"/>
      <c r="E447" s="25"/>
      <c r="F447" s="19"/>
      <c r="G447" s="19"/>
      <c r="H447" s="30"/>
      <c r="I447" s="30"/>
      <c r="J447" s="30"/>
    </row>
    <row r="448" spans="1:10" ht="15.75">
      <c r="A448" s="1"/>
      <c r="B448" s="65"/>
      <c r="C448" s="63"/>
      <c r="D448" s="66"/>
      <c r="E448" s="25"/>
      <c r="F448" s="19"/>
      <c r="G448" s="19"/>
      <c r="H448" s="30"/>
      <c r="I448" s="30"/>
      <c r="J448" s="30"/>
    </row>
    <row r="449" spans="1:10" ht="15.75">
      <c r="A449" s="1"/>
      <c r="B449" s="65"/>
      <c r="C449" s="63"/>
      <c r="D449" s="66"/>
      <c r="E449" s="25"/>
      <c r="F449" s="19"/>
      <c r="G449" s="19"/>
      <c r="H449" s="30"/>
      <c r="I449" s="30"/>
      <c r="J449" s="30"/>
    </row>
    <row r="450" spans="1:10" ht="15.75">
      <c r="A450" s="1"/>
      <c r="B450" s="65"/>
      <c r="C450" s="63"/>
      <c r="D450" s="66"/>
      <c r="E450" s="25"/>
      <c r="F450" s="19"/>
      <c r="G450" s="19"/>
      <c r="H450" s="30"/>
      <c r="I450" s="30"/>
      <c r="J450" s="30"/>
    </row>
    <row r="451" spans="1:10" ht="15.75">
      <c r="A451" s="1"/>
      <c r="B451" s="65"/>
      <c r="C451" s="63"/>
      <c r="D451" s="66"/>
      <c r="E451" s="25"/>
      <c r="F451" s="19"/>
      <c r="G451" s="19"/>
      <c r="H451" s="30"/>
      <c r="I451" s="30"/>
      <c r="J451" s="30"/>
    </row>
    <row r="452" spans="1:10" ht="15.75">
      <c r="A452" s="1"/>
      <c r="B452" s="65"/>
      <c r="C452" s="63"/>
      <c r="D452" s="66"/>
      <c r="E452" s="25"/>
      <c r="F452" s="19"/>
      <c r="G452" s="19"/>
      <c r="H452" s="30"/>
      <c r="I452" s="30"/>
      <c r="J452" s="30"/>
    </row>
    <row r="453" spans="1:10" ht="15.75">
      <c r="A453" s="1"/>
      <c r="B453" s="65"/>
      <c r="C453" s="63"/>
      <c r="D453" s="66"/>
      <c r="E453" s="25"/>
      <c r="F453" s="19"/>
      <c r="G453" s="19"/>
      <c r="H453" s="30"/>
      <c r="I453" s="30"/>
      <c r="J453" s="30"/>
    </row>
    <row r="454" spans="1:10" ht="15.75">
      <c r="A454" s="1"/>
      <c r="B454" s="65"/>
      <c r="C454" s="63"/>
      <c r="D454" s="66"/>
      <c r="E454" s="25"/>
      <c r="F454" s="19"/>
      <c r="G454" s="19"/>
      <c r="H454" s="30"/>
      <c r="I454" s="30"/>
      <c r="J454" s="30"/>
    </row>
    <row r="455" spans="1:10" ht="15.75">
      <c r="A455" s="1"/>
      <c r="B455" s="65"/>
      <c r="C455" s="63"/>
      <c r="D455" s="66"/>
      <c r="E455" s="25"/>
      <c r="F455" s="19"/>
      <c r="G455" s="19"/>
      <c r="H455" s="30"/>
      <c r="I455" s="30"/>
      <c r="J455" s="30"/>
    </row>
    <row r="456" spans="1:10" ht="15.75">
      <c r="A456" s="1"/>
      <c r="B456" s="65"/>
      <c r="C456" s="63"/>
      <c r="D456" s="66"/>
      <c r="E456" s="25"/>
      <c r="F456" s="19"/>
      <c r="G456" s="19"/>
      <c r="H456" s="30"/>
      <c r="I456" s="30"/>
      <c r="J456" s="30"/>
    </row>
    <row r="457" spans="1:10" ht="15.75">
      <c r="A457" s="1"/>
      <c r="B457" s="65"/>
      <c r="C457" s="63"/>
      <c r="D457" s="66"/>
      <c r="E457" s="25"/>
      <c r="F457" s="19"/>
      <c r="G457" s="19"/>
      <c r="H457" s="30"/>
      <c r="I457" s="30"/>
      <c r="J457" s="30"/>
    </row>
    <row r="458" spans="1:10" ht="15.75">
      <c r="A458" s="1"/>
      <c r="B458" s="65"/>
      <c r="C458" s="63"/>
      <c r="D458" s="66"/>
      <c r="E458" s="25"/>
      <c r="F458" s="19"/>
      <c r="G458" s="19"/>
      <c r="H458" s="30"/>
      <c r="I458" s="30"/>
      <c r="J458" s="30"/>
    </row>
    <row r="459" spans="1:10" ht="15.75">
      <c r="A459" s="1"/>
      <c r="B459" s="65"/>
      <c r="C459" s="63"/>
      <c r="D459" s="66"/>
      <c r="E459" s="25"/>
      <c r="F459" s="19"/>
      <c r="G459" s="19"/>
      <c r="H459" s="30"/>
      <c r="I459" s="30"/>
      <c r="J459" s="30"/>
    </row>
    <row r="460" spans="1:10" ht="15.75">
      <c r="A460" s="1"/>
      <c r="B460" s="65"/>
      <c r="C460" s="63"/>
      <c r="D460" s="66"/>
      <c r="E460" s="25"/>
      <c r="F460" s="19"/>
      <c r="G460" s="19"/>
      <c r="H460" s="30"/>
      <c r="I460" s="30"/>
      <c r="J460" s="30"/>
    </row>
    <row r="461" spans="1:10" ht="15.75">
      <c r="A461" s="1"/>
      <c r="B461" s="65"/>
      <c r="C461" s="63"/>
      <c r="D461" s="66"/>
      <c r="E461" s="25"/>
      <c r="F461" s="19"/>
      <c r="G461" s="19"/>
      <c r="H461" s="30"/>
      <c r="I461" s="30"/>
      <c r="J461" s="30"/>
    </row>
    <row r="462" spans="1:10" ht="15.75">
      <c r="A462" s="1"/>
      <c r="B462" s="65"/>
      <c r="C462" s="63"/>
      <c r="D462" s="66"/>
      <c r="E462" s="25"/>
      <c r="F462" s="19"/>
      <c r="G462" s="19"/>
      <c r="H462" s="30"/>
      <c r="I462" s="30"/>
      <c r="J462" s="30"/>
    </row>
    <row r="463" spans="1:10" ht="15.75">
      <c r="A463" s="1"/>
      <c r="B463" s="65"/>
      <c r="C463" s="63"/>
      <c r="D463" s="66"/>
      <c r="E463" s="25"/>
      <c r="F463" s="19"/>
      <c r="G463" s="19"/>
      <c r="H463" s="30"/>
      <c r="I463" s="30"/>
      <c r="J463" s="30"/>
    </row>
    <row r="464" spans="1:10" ht="15.75">
      <c r="A464" s="1"/>
      <c r="B464" s="65"/>
      <c r="C464" s="63"/>
      <c r="D464" s="66"/>
      <c r="E464" s="25"/>
      <c r="F464" s="19"/>
      <c r="G464" s="19"/>
      <c r="H464" s="30"/>
      <c r="I464" s="30"/>
      <c r="J464" s="30"/>
    </row>
    <row r="465" spans="1:10" ht="15.75">
      <c r="A465" s="1"/>
      <c r="B465" s="65"/>
      <c r="C465" s="63"/>
      <c r="D465" s="66"/>
      <c r="E465" s="25"/>
      <c r="F465" s="19"/>
      <c r="G465" s="19"/>
      <c r="H465" s="30"/>
      <c r="I465" s="30"/>
      <c r="J465" s="30"/>
    </row>
    <row r="466" spans="1:10" ht="15.75">
      <c r="A466" s="1"/>
      <c r="B466" s="65"/>
      <c r="C466" s="63"/>
      <c r="D466" s="66"/>
      <c r="E466" s="25"/>
      <c r="F466" s="19"/>
      <c r="G466" s="19"/>
      <c r="H466" s="30"/>
      <c r="I466" s="30"/>
      <c r="J466" s="30"/>
    </row>
    <row r="467" spans="1:10" ht="15.75">
      <c r="A467" s="1"/>
      <c r="B467" s="65"/>
      <c r="C467" s="63"/>
      <c r="D467" s="66"/>
      <c r="E467" s="25"/>
      <c r="F467" s="19"/>
      <c r="G467" s="19"/>
      <c r="H467" s="30"/>
      <c r="I467" s="30"/>
      <c r="J467" s="30"/>
    </row>
    <row r="468" spans="1:10" ht="15.75">
      <c r="A468" s="1"/>
      <c r="B468" s="65"/>
      <c r="C468" s="63"/>
      <c r="D468" s="66"/>
      <c r="E468" s="25"/>
      <c r="F468" s="19"/>
      <c r="G468" s="19"/>
      <c r="H468" s="30"/>
      <c r="I468" s="30"/>
      <c r="J468" s="30"/>
    </row>
    <row r="469" spans="1:10" ht="15.75">
      <c r="A469" s="1"/>
      <c r="B469" s="65"/>
      <c r="C469" s="63"/>
      <c r="D469" s="66"/>
      <c r="E469" s="25"/>
      <c r="F469" s="19"/>
      <c r="G469" s="19"/>
      <c r="H469" s="30"/>
      <c r="I469" s="30"/>
      <c r="J469" s="30"/>
    </row>
    <row r="470" spans="1:10" ht="15.75">
      <c r="A470" s="1"/>
      <c r="B470" s="65"/>
      <c r="C470" s="63"/>
      <c r="D470" s="66"/>
      <c r="E470" s="25"/>
      <c r="F470" s="19"/>
      <c r="G470" s="19"/>
      <c r="H470" s="30"/>
      <c r="I470" s="30"/>
      <c r="J470" s="30"/>
    </row>
    <row r="471" spans="1:10" ht="15.75">
      <c r="A471" s="1"/>
      <c r="B471" s="65"/>
      <c r="C471" s="63"/>
      <c r="D471" s="66"/>
      <c r="E471" s="25"/>
      <c r="F471" s="19"/>
      <c r="G471" s="19"/>
      <c r="H471" s="30"/>
      <c r="I471" s="30"/>
      <c r="J471" s="30"/>
    </row>
    <row r="472" spans="1:10" ht="15.75">
      <c r="A472" s="1"/>
      <c r="B472" s="65"/>
      <c r="C472" s="63"/>
      <c r="D472" s="66"/>
      <c r="E472" s="25"/>
      <c r="F472" s="19"/>
      <c r="G472" s="19"/>
      <c r="H472" s="30"/>
      <c r="I472" s="30"/>
      <c r="J472" s="30"/>
    </row>
    <row r="473" spans="1:10" ht="15.75">
      <c r="A473" s="1"/>
      <c r="B473" s="65"/>
      <c r="C473" s="63"/>
      <c r="D473" s="66"/>
      <c r="E473" s="25"/>
      <c r="F473" s="19"/>
      <c r="G473" s="19"/>
      <c r="H473" s="30"/>
      <c r="I473" s="30"/>
      <c r="J473" s="30"/>
    </row>
    <row r="474" spans="1:10" ht="15.75">
      <c r="A474" s="1"/>
      <c r="B474" s="65"/>
      <c r="C474" s="63"/>
      <c r="D474" s="66"/>
      <c r="E474" s="25"/>
      <c r="F474" s="19"/>
      <c r="G474" s="19"/>
      <c r="H474" s="30"/>
      <c r="I474" s="30"/>
      <c r="J474" s="30"/>
    </row>
    <row r="475" spans="1:10" ht="15.75">
      <c r="A475" s="1"/>
      <c r="B475" s="65"/>
      <c r="C475" s="63"/>
      <c r="D475" s="66"/>
      <c r="E475" s="25"/>
      <c r="F475" s="19"/>
      <c r="G475" s="19"/>
      <c r="H475" s="30"/>
      <c r="I475" s="30"/>
      <c r="J475" s="30"/>
    </row>
    <row r="476" spans="1:10" ht="15.75">
      <c r="A476" s="1"/>
      <c r="B476" s="65"/>
      <c r="C476" s="63"/>
      <c r="D476" s="66"/>
      <c r="E476" s="25"/>
      <c r="F476" s="19"/>
      <c r="G476" s="19"/>
      <c r="H476" s="30"/>
      <c r="I476" s="30"/>
      <c r="J476" s="30"/>
    </row>
    <row r="477" spans="1:10" ht="15.75">
      <c r="A477" s="1"/>
      <c r="B477" s="65"/>
      <c r="C477" s="63"/>
      <c r="D477" s="66"/>
      <c r="E477" s="25"/>
      <c r="F477" s="19"/>
      <c r="G477" s="19"/>
      <c r="H477" s="30"/>
      <c r="I477" s="30"/>
      <c r="J477" s="30"/>
    </row>
    <row r="478" spans="1:10" ht="15.75">
      <c r="A478" s="1"/>
      <c r="B478" s="65"/>
      <c r="C478" s="63"/>
      <c r="D478" s="66"/>
      <c r="E478" s="25"/>
      <c r="F478" s="19"/>
      <c r="G478" s="19"/>
      <c r="H478" s="30"/>
      <c r="I478" s="30"/>
      <c r="J478" s="30"/>
    </row>
    <row r="479" spans="1:10" ht="15.75">
      <c r="A479" s="1"/>
      <c r="B479" s="65"/>
      <c r="C479" s="63"/>
      <c r="D479" s="66"/>
      <c r="E479" s="25"/>
      <c r="F479" s="19"/>
      <c r="G479" s="19"/>
      <c r="H479" s="30"/>
      <c r="I479" s="30"/>
      <c r="J479" s="30"/>
    </row>
    <row r="480" spans="1:10" ht="15.75">
      <c r="A480" s="1"/>
      <c r="B480" s="65"/>
      <c r="C480" s="63"/>
      <c r="D480" s="66"/>
      <c r="E480" s="25"/>
      <c r="F480" s="19"/>
      <c r="G480" s="19"/>
      <c r="H480" s="30"/>
      <c r="I480" s="30"/>
      <c r="J480" s="30"/>
    </row>
    <row r="481" spans="1:10" ht="15.75">
      <c r="A481" s="1"/>
      <c r="B481" s="65"/>
      <c r="C481" s="63"/>
      <c r="D481" s="66"/>
      <c r="E481" s="25"/>
      <c r="F481" s="19"/>
      <c r="G481" s="19"/>
      <c r="H481" s="30"/>
      <c r="I481" s="30"/>
      <c r="J481" s="30"/>
    </row>
    <row r="482" spans="1:10" ht="15.75">
      <c r="A482" s="1"/>
      <c r="B482" s="65"/>
      <c r="C482" s="63"/>
      <c r="D482" s="66"/>
      <c r="E482" s="25"/>
      <c r="F482" s="19"/>
      <c r="G482" s="19"/>
      <c r="H482" s="30"/>
      <c r="I482" s="30"/>
      <c r="J482" s="30"/>
    </row>
    <row r="483" spans="1:10" ht="15.75">
      <c r="A483" s="1"/>
      <c r="B483" s="65"/>
      <c r="C483" s="63"/>
      <c r="D483" s="66"/>
      <c r="E483" s="25"/>
      <c r="F483" s="19"/>
      <c r="G483" s="19"/>
      <c r="H483" s="30"/>
      <c r="I483" s="30"/>
      <c r="J483" s="30"/>
    </row>
    <row r="484" spans="1:10" ht="15.75">
      <c r="A484" s="1"/>
      <c r="B484" s="65"/>
      <c r="C484" s="63"/>
      <c r="D484" s="66"/>
      <c r="E484" s="25"/>
      <c r="F484" s="19"/>
      <c r="G484" s="19"/>
      <c r="H484" s="30"/>
      <c r="I484" s="30"/>
      <c r="J484" s="30"/>
    </row>
    <row r="485" spans="1:10" ht="15.75">
      <c r="A485" s="1"/>
      <c r="B485" s="65"/>
      <c r="C485" s="63"/>
      <c r="D485" s="66"/>
      <c r="E485" s="25"/>
      <c r="F485" s="19"/>
      <c r="G485" s="19"/>
      <c r="H485" s="30"/>
      <c r="I485" s="30"/>
      <c r="J485" s="30"/>
    </row>
    <row r="486" spans="1:10" ht="15.75">
      <c r="A486" s="1"/>
      <c r="B486" s="65"/>
      <c r="C486" s="63"/>
      <c r="D486" s="66"/>
      <c r="E486" s="25"/>
      <c r="F486" s="19"/>
      <c r="G486" s="19"/>
      <c r="H486" s="30"/>
      <c r="I486" s="30"/>
      <c r="J486" s="30"/>
    </row>
    <row r="487" spans="1:10" ht="15.75">
      <c r="A487" s="1"/>
      <c r="B487" s="65"/>
      <c r="C487" s="63"/>
      <c r="D487" s="66"/>
      <c r="E487" s="25"/>
      <c r="F487" s="19"/>
      <c r="G487" s="19"/>
      <c r="H487" s="30"/>
      <c r="I487" s="30"/>
      <c r="J487" s="30"/>
    </row>
    <row r="488" spans="1:10" ht="15.75">
      <c r="A488" s="1"/>
      <c r="B488" s="65"/>
      <c r="C488" s="63"/>
      <c r="D488" s="66"/>
      <c r="E488" s="25"/>
      <c r="F488" s="19"/>
      <c r="G488" s="19"/>
      <c r="H488" s="30"/>
      <c r="I488" s="30"/>
      <c r="J488" s="30"/>
    </row>
    <row r="489" spans="1:10" ht="15.75">
      <c r="A489" s="1"/>
      <c r="B489" s="65"/>
      <c r="C489" s="63"/>
      <c r="D489" s="66"/>
      <c r="E489" s="25"/>
      <c r="F489" s="19"/>
      <c r="G489" s="19"/>
      <c r="H489" s="30"/>
      <c r="I489" s="30"/>
      <c r="J489" s="30"/>
    </row>
    <row r="490" spans="1:10" ht="15.75">
      <c r="A490" s="1"/>
      <c r="B490" s="65"/>
      <c r="C490" s="63"/>
      <c r="D490" s="66"/>
      <c r="E490" s="25"/>
      <c r="F490" s="19"/>
      <c r="G490" s="19"/>
      <c r="H490" s="30"/>
      <c r="I490" s="30"/>
      <c r="J490" s="30"/>
    </row>
    <row r="491" spans="1:10" ht="15.75">
      <c r="A491" s="1"/>
      <c r="B491" s="65"/>
      <c r="C491" s="63"/>
      <c r="D491" s="66"/>
      <c r="E491" s="25"/>
      <c r="F491" s="19"/>
      <c r="G491" s="19"/>
      <c r="H491" s="30"/>
      <c r="I491" s="30"/>
      <c r="J491" s="30"/>
    </row>
    <row r="492" spans="1:10" ht="15.75">
      <c r="A492" s="1"/>
      <c r="B492" s="65"/>
      <c r="C492" s="63"/>
      <c r="D492" s="66"/>
      <c r="E492" s="25"/>
      <c r="F492" s="19"/>
      <c r="G492" s="19"/>
      <c r="H492" s="30"/>
      <c r="I492" s="30"/>
      <c r="J492" s="30"/>
    </row>
    <row r="493" spans="1:10" ht="15.75">
      <c r="A493" s="1"/>
      <c r="B493" s="65"/>
      <c r="C493" s="63"/>
      <c r="D493" s="66"/>
      <c r="E493" s="25"/>
      <c r="F493" s="19"/>
      <c r="G493" s="19"/>
      <c r="H493" s="30"/>
      <c r="I493" s="30"/>
      <c r="J493" s="30"/>
    </row>
    <row r="494" spans="1:10" ht="15.75">
      <c r="A494" s="1"/>
      <c r="B494" s="65"/>
      <c r="C494" s="63"/>
      <c r="D494" s="66"/>
      <c r="E494" s="25"/>
      <c r="F494" s="19"/>
      <c r="G494" s="19"/>
      <c r="H494" s="30"/>
      <c r="I494" s="30"/>
      <c r="J494" s="30"/>
    </row>
    <row r="495" spans="1:10" ht="15.75">
      <c r="A495" s="1"/>
      <c r="B495" s="65"/>
      <c r="C495" s="63"/>
      <c r="D495" s="66"/>
      <c r="E495" s="25"/>
      <c r="F495" s="19"/>
      <c r="G495" s="19"/>
      <c r="H495" s="30"/>
      <c r="I495" s="30"/>
      <c r="J495" s="30"/>
    </row>
    <row r="496" spans="1:10" ht="15.75">
      <c r="A496" s="1"/>
      <c r="B496" s="65"/>
      <c r="C496" s="63"/>
      <c r="D496" s="66"/>
      <c r="E496" s="25"/>
      <c r="F496" s="19"/>
      <c r="G496" s="19"/>
      <c r="H496" s="30"/>
      <c r="I496" s="30"/>
      <c r="J496" s="30"/>
    </row>
    <row r="497" spans="1:10" ht="15.75">
      <c r="A497" s="1"/>
      <c r="B497" s="65"/>
      <c r="C497" s="63"/>
      <c r="D497" s="66"/>
      <c r="E497" s="25"/>
      <c r="F497" s="19"/>
      <c r="G497" s="19"/>
      <c r="H497" s="30"/>
      <c r="I497" s="30"/>
      <c r="J497" s="30"/>
    </row>
    <row r="498" spans="1:10" ht="15.75">
      <c r="A498" s="1"/>
      <c r="B498" s="65"/>
      <c r="C498" s="63"/>
      <c r="D498" s="66"/>
      <c r="E498" s="25"/>
      <c r="F498" s="19"/>
      <c r="G498" s="19"/>
      <c r="H498" s="30"/>
      <c r="I498" s="30"/>
      <c r="J498" s="30"/>
    </row>
    <row r="499" spans="1:10" ht="15.75">
      <c r="A499" s="1"/>
      <c r="B499" s="65"/>
      <c r="C499" s="63"/>
      <c r="D499" s="66"/>
      <c r="E499" s="25"/>
      <c r="F499" s="19"/>
      <c r="G499" s="19"/>
      <c r="H499" s="30"/>
      <c r="I499" s="30"/>
      <c r="J499" s="30"/>
    </row>
    <row r="500" spans="1:10" ht="15.75">
      <c r="A500" s="1"/>
      <c r="B500" s="65"/>
      <c r="C500" s="63"/>
      <c r="D500" s="66"/>
      <c r="E500" s="25"/>
      <c r="F500" s="19"/>
      <c r="G500" s="19"/>
      <c r="H500" s="30"/>
      <c r="I500" s="30"/>
      <c r="J500" s="30"/>
    </row>
    <row r="501" spans="1:10" ht="15.75">
      <c r="A501" s="1"/>
      <c r="B501" s="65"/>
      <c r="C501" s="63"/>
      <c r="D501" s="66"/>
      <c r="E501" s="25"/>
      <c r="F501" s="19"/>
      <c r="G501" s="19"/>
      <c r="H501" s="30"/>
      <c r="I501" s="30"/>
      <c r="J501" s="30"/>
    </row>
    <row r="502" spans="1:10" ht="15.75">
      <c r="A502" s="1"/>
      <c r="B502" s="65"/>
      <c r="C502" s="63"/>
      <c r="D502" s="66"/>
      <c r="E502" s="25"/>
      <c r="F502" s="19"/>
      <c r="G502" s="19"/>
      <c r="H502" s="30"/>
      <c r="I502" s="30"/>
      <c r="J502" s="30"/>
    </row>
    <row r="503" spans="1:10" ht="15.75">
      <c r="A503" s="1"/>
      <c r="B503" s="65"/>
      <c r="C503" s="63"/>
      <c r="D503" s="66"/>
      <c r="E503" s="25"/>
      <c r="F503" s="19"/>
      <c r="G503" s="19"/>
      <c r="H503" s="30"/>
      <c r="I503" s="30"/>
      <c r="J503" s="30"/>
    </row>
    <row r="504" spans="1:10" ht="15.75">
      <c r="A504" s="1"/>
      <c r="B504" s="65"/>
      <c r="C504" s="63"/>
      <c r="D504" s="66"/>
      <c r="E504" s="25"/>
      <c r="F504" s="19"/>
      <c r="G504" s="19"/>
      <c r="H504" s="30"/>
      <c r="I504" s="30"/>
      <c r="J504" s="30"/>
    </row>
    <row r="505" spans="1:10" ht="15.75">
      <c r="A505" s="1"/>
      <c r="B505" s="65"/>
      <c r="C505" s="63"/>
      <c r="D505" s="66"/>
      <c r="E505" s="25"/>
      <c r="F505" s="19"/>
      <c r="G505" s="19"/>
      <c r="H505" s="30"/>
      <c r="I505" s="30"/>
      <c r="J505" s="30"/>
    </row>
    <row r="506" spans="1:10" ht="15.75">
      <c r="A506" s="1"/>
      <c r="B506" s="65"/>
      <c r="C506" s="63"/>
      <c r="D506" s="66"/>
      <c r="E506" s="25"/>
      <c r="F506" s="19"/>
      <c r="G506" s="19"/>
      <c r="H506" s="30"/>
      <c r="I506" s="30"/>
      <c r="J506" s="30"/>
    </row>
    <row r="507" spans="1:10" ht="15.75">
      <c r="A507" s="1"/>
      <c r="B507" s="65"/>
      <c r="C507" s="63"/>
      <c r="D507" s="66"/>
      <c r="E507" s="25"/>
      <c r="F507" s="19"/>
      <c r="G507" s="19"/>
      <c r="H507" s="30"/>
      <c r="I507" s="30"/>
      <c r="J507" s="30"/>
    </row>
    <row r="508" spans="1:10" ht="15.75">
      <c r="A508" s="1"/>
      <c r="B508" s="65"/>
      <c r="C508" s="63"/>
      <c r="D508" s="66"/>
      <c r="E508" s="25"/>
      <c r="F508" s="19"/>
      <c r="G508" s="19"/>
      <c r="H508" s="30"/>
      <c r="I508" s="30"/>
      <c r="J508" s="30"/>
    </row>
    <row r="509" spans="1:10" ht="15.75">
      <c r="A509" s="1"/>
      <c r="B509" s="65"/>
      <c r="C509" s="63"/>
      <c r="D509" s="66"/>
      <c r="E509" s="25"/>
      <c r="F509" s="19"/>
      <c r="G509" s="19"/>
      <c r="H509" s="30"/>
      <c r="I509" s="30"/>
      <c r="J509" s="30"/>
    </row>
    <row r="510" spans="1:10" ht="15.75">
      <c r="A510" s="1"/>
      <c r="B510" s="65"/>
      <c r="C510" s="63"/>
      <c r="D510" s="66"/>
      <c r="E510" s="25"/>
      <c r="F510" s="19"/>
      <c r="G510" s="19"/>
      <c r="H510" s="30"/>
      <c r="I510" s="30"/>
      <c r="J510" s="30"/>
    </row>
    <row r="511" spans="1:10" ht="15.75">
      <c r="A511" s="1"/>
      <c r="B511" s="65"/>
      <c r="C511" s="63"/>
      <c r="D511" s="66"/>
      <c r="E511" s="25"/>
      <c r="F511" s="19"/>
      <c r="G511" s="19"/>
      <c r="H511" s="30"/>
      <c r="I511" s="30"/>
      <c r="J511" s="30"/>
    </row>
    <row r="512" spans="1:10" ht="15.75">
      <c r="A512" s="1"/>
      <c r="B512" s="65"/>
      <c r="C512" s="63"/>
      <c r="D512" s="66"/>
      <c r="E512" s="25"/>
      <c r="F512" s="19"/>
      <c r="G512" s="19"/>
      <c r="H512" s="30"/>
      <c r="I512" s="30"/>
      <c r="J512" s="30"/>
    </row>
    <row r="513" spans="1:10" ht="15.75">
      <c r="A513" s="1"/>
      <c r="B513" s="65"/>
      <c r="C513" s="63"/>
      <c r="D513" s="66"/>
      <c r="E513" s="25"/>
      <c r="F513" s="19"/>
      <c r="G513" s="19"/>
      <c r="H513" s="30"/>
      <c r="I513" s="30"/>
      <c r="J513" s="30"/>
    </row>
    <row r="514" spans="1:10" ht="15.75">
      <c r="A514" s="1"/>
      <c r="B514" s="65"/>
      <c r="C514" s="63"/>
      <c r="D514" s="66"/>
      <c r="E514" s="25"/>
      <c r="F514" s="19"/>
      <c r="G514" s="19"/>
      <c r="H514" s="30"/>
      <c r="I514" s="30"/>
      <c r="J514" s="30"/>
    </row>
    <row r="515" spans="1:10" ht="15.75">
      <c r="A515" s="1"/>
      <c r="B515" s="65"/>
      <c r="C515" s="63"/>
      <c r="D515" s="66"/>
      <c r="E515" s="25"/>
      <c r="F515" s="19"/>
      <c r="G515" s="19"/>
      <c r="H515" s="30"/>
      <c r="I515" s="30"/>
      <c r="J515" s="30"/>
    </row>
    <row r="516" spans="1:10" ht="15.75">
      <c r="A516" s="1"/>
      <c r="B516" s="65"/>
      <c r="C516" s="63"/>
      <c r="D516" s="66"/>
      <c r="E516" s="25"/>
      <c r="F516" s="19"/>
      <c r="G516" s="19"/>
      <c r="H516" s="30"/>
      <c r="I516" s="30"/>
      <c r="J516" s="30"/>
    </row>
    <row r="517" spans="1:10" ht="15.75">
      <c r="A517" s="1"/>
      <c r="B517" s="65"/>
      <c r="C517" s="63"/>
      <c r="D517" s="66"/>
      <c r="E517" s="25"/>
      <c r="F517" s="19"/>
      <c r="G517" s="19"/>
      <c r="H517" s="30"/>
      <c r="I517" s="30"/>
      <c r="J517" s="30"/>
    </row>
    <row r="518" spans="1:10" ht="15.75">
      <c r="A518" s="1"/>
      <c r="B518" s="65"/>
      <c r="C518" s="63"/>
      <c r="D518" s="66"/>
      <c r="E518" s="25"/>
      <c r="F518" s="19"/>
      <c r="G518" s="19"/>
      <c r="H518" s="30"/>
      <c r="I518" s="30"/>
      <c r="J518" s="30"/>
    </row>
    <row r="519" spans="1:10" ht="15.75">
      <c r="A519" s="1"/>
      <c r="B519" s="65"/>
      <c r="C519" s="63"/>
      <c r="D519" s="66"/>
      <c r="E519" s="25"/>
      <c r="F519" s="19"/>
      <c r="G519" s="19"/>
      <c r="H519" s="30"/>
      <c r="I519" s="30"/>
      <c r="J519" s="30"/>
    </row>
    <row r="520" spans="1:10" ht="15.75">
      <c r="A520" s="1"/>
      <c r="B520" s="65"/>
      <c r="C520" s="63"/>
      <c r="D520" s="66"/>
      <c r="E520" s="25"/>
      <c r="F520" s="19"/>
      <c r="G520" s="19"/>
      <c r="H520" s="30"/>
      <c r="I520" s="30"/>
      <c r="J520" s="30"/>
    </row>
    <row r="521" spans="1:10" ht="15.75">
      <c r="A521" s="1"/>
      <c r="B521" s="65"/>
      <c r="C521" s="63"/>
      <c r="D521" s="66"/>
      <c r="E521" s="25"/>
      <c r="F521" s="19"/>
      <c r="G521" s="19"/>
      <c r="H521" s="30"/>
      <c r="I521" s="30"/>
      <c r="J521" s="30"/>
    </row>
    <row r="522" spans="1:10" ht="15.75">
      <c r="A522" s="1"/>
      <c r="B522" s="65"/>
      <c r="C522" s="63"/>
      <c r="D522" s="66"/>
      <c r="E522" s="25"/>
      <c r="F522" s="19"/>
      <c r="G522" s="19"/>
      <c r="H522" s="30"/>
      <c r="I522" s="30"/>
      <c r="J522" s="30"/>
    </row>
    <row r="523" spans="1:10" ht="15.75">
      <c r="A523" s="1"/>
      <c r="B523" s="65"/>
      <c r="C523" s="63"/>
      <c r="D523" s="66"/>
      <c r="E523" s="25"/>
      <c r="F523" s="19"/>
      <c r="G523" s="19"/>
      <c r="H523" s="30"/>
      <c r="I523" s="30"/>
      <c r="J523" s="30"/>
    </row>
    <row r="524" spans="1:10" ht="15.75">
      <c r="A524" s="1"/>
      <c r="B524" s="65"/>
      <c r="C524" s="63"/>
      <c r="D524" s="66"/>
      <c r="E524" s="25"/>
      <c r="F524" s="19"/>
      <c r="G524" s="19"/>
      <c r="H524" s="30"/>
      <c r="I524" s="30"/>
      <c r="J524" s="30"/>
    </row>
    <row r="525" spans="1:10" ht="15.75">
      <c r="A525" s="1"/>
      <c r="B525" s="65"/>
      <c r="C525" s="63"/>
      <c r="D525" s="66"/>
      <c r="E525" s="25"/>
      <c r="F525" s="19"/>
      <c r="G525" s="19"/>
      <c r="H525" s="30"/>
      <c r="I525" s="30"/>
      <c r="J525" s="30"/>
    </row>
    <row r="526" spans="1:10" ht="15.75">
      <c r="A526" s="1"/>
      <c r="B526" s="65"/>
      <c r="C526" s="63"/>
      <c r="D526" s="66"/>
      <c r="E526" s="25"/>
      <c r="F526" s="19"/>
      <c r="G526" s="19"/>
      <c r="H526" s="30"/>
      <c r="I526" s="30"/>
      <c r="J526" s="30"/>
    </row>
    <row r="527" spans="1:10" ht="15.75">
      <c r="A527" s="1"/>
      <c r="B527" s="65"/>
      <c r="C527" s="63"/>
      <c r="D527" s="66"/>
      <c r="E527" s="25"/>
      <c r="F527" s="19"/>
      <c r="G527" s="19"/>
      <c r="H527" s="30"/>
      <c r="I527" s="30"/>
      <c r="J527" s="30"/>
    </row>
    <row r="528" spans="1:10" ht="15.75">
      <c r="A528" s="1"/>
      <c r="B528" s="65"/>
      <c r="C528" s="63"/>
      <c r="D528" s="66"/>
      <c r="E528" s="25"/>
      <c r="F528" s="19"/>
      <c r="G528" s="19"/>
      <c r="H528" s="30"/>
      <c r="I528" s="30"/>
      <c r="J528" s="30"/>
    </row>
    <row r="529" spans="1:10" ht="15.75">
      <c r="A529" s="1"/>
      <c r="B529" s="65"/>
      <c r="C529" s="63"/>
      <c r="D529" s="66"/>
      <c r="E529" s="25"/>
      <c r="F529" s="19"/>
      <c r="G529" s="19"/>
      <c r="H529" s="30"/>
      <c r="I529" s="30"/>
      <c r="J529" s="30"/>
    </row>
    <row r="530" spans="1:10" ht="15.75">
      <c r="A530" s="1"/>
      <c r="B530" s="65"/>
      <c r="C530" s="63"/>
      <c r="D530" s="66"/>
      <c r="E530" s="25"/>
      <c r="F530" s="19"/>
      <c r="G530" s="19"/>
      <c r="H530" s="30"/>
      <c r="I530" s="30"/>
      <c r="J530" s="30"/>
    </row>
    <row r="531" spans="1:10" ht="15.75">
      <c r="A531" s="1"/>
      <c r="B531" s="65"/>
      <c r="C531" s="63"/>
      <c r="D531" s="66"/>
      <c r="E531" s="25"/>
      <c r="F531" s="19"/>
      <c r="G531" s="19"/>
      <c r="H531" s="30"/>
      <c r="I531" s="30"/>
      <c r="J531" s="30"/>
    </row>
    <row r="532" spans="1:10" ht="15.75">
      <c r="A532" s="1"/>
      <c r="B532" s="65"/>
      <c r="C532" s="63"/>
      <c r="D532" s="66"/>
      <c r="E532" s="25"/>
      <c r="F532" s="19"/>
      <c r="G532" s="19"/>
      <c r="H532" s="30"/>
      <c r="I532" s="30"/>
      <c r="J532" s="30"/>
    </row>
    <row r="533" spans="1:10" ht="15.75">
      <c r="A533" s="1"/>
      <c r="B533" s="65"/>
      <c r="C533" s="63"/>
      <c r="D533" s="66"/>
      <c r="E533" s="25"/>
      <c r="F533" s="19"/>
      <c r="G533" s="19"/>
      <c r="H533" s="30"/>
      <c r="I533" s="30"/>
      <c r="J533" s="30"/>
    </row>
    <row r="534" spans="1:10" ht="15.75">
      <c r="A534" s="1"/>
      <c r="B534" s="65"/>
      <c r="C534" s="63"/>
      <c r="D534" s="66"/>
      <c r="E534" s="25"/>
      <c r="F534" s="19"/>
      <c r="G534" s="19"/>
      <c r="H534" s="30"/>
      <c r="I534" s="30"/>
      <c r="J534" s="30"/>
    </row>
    <row r="535" spans="1:10" ht="15.75">
      <c r="A535" s="1"/>
      <c r="B535" s="65"/>
      <c r="C535" s="63"/>
      <c r="D535" s="66"/>
      <c r="E535" s="25"/>
      <c r="F535" s="19"/>
      <c r="G535" s="19"/>
      <c r="H535" s="30"/>
      <c r="I535" s="30"/>
      <c r="J535" s="30"/>
    </row>
    <row r="536" spans="1:10" ht="15.75">
      <c r="A536" s="1"/>
      <c r="B536" s="65"/>
      <c r="C536" s="63"/>
      <c r="D536" s="66"/>
      <c r="E536" s="25"/>
      <c r="F536" s="19"/>
      <c r="G536" s="19"/>
      <c r="H536" s="30"/>
      <c r="I536" s="30"/>
      <c r="J536" s="30"/>
    </row>
    <row r="537" spans="1:10" ht="15.75">
      <c r="A537" s="1"/>
      <c r="B537" s="65"/>
      <c r="C537" s="63"/>
      <c r="D537" s="66"/>
      <c r="E537" s="25"/>
      <c r="F537" s="19"/>
      <c r="G537" s="19"/>
      <c r="H537" s="30"/>
      <c r="I537" s="30"/>
      <c r="J537" s="30"/>
    </row>
    <row r="538" spans="1:10" ht="15.75">
      <c r="A538" s="1"/>
      <c r="B538" s="65"/>
      <c r="C538" s="63"/>
      <c r="D538" s="66"/>
      <c r="E538" s="25"/>
      <c r="F538" s="19"/>
      <c r="G538" s="19"/>
      <c r="H538" s="30"/>
      <c r="I538" s="30"/>
      <c r="J538" s="30"/>
    </row>
    <row r="539" spans="1:10" ht="15.75">
      <c r="A539" s="1"/>
      <c r="B539" s="65"/>
      <c r="C539" s="63"/>
      <c r="D539" s="66"/>
      <c r="E539" s="25"/>
      <c r="F539" s="19"/>
      <c r="G539" s="19"/>
      <c r="H539" s="30"/>
      <c r="I539" s="30"/>
      <c r="J539" s="30"/>
    </row>
    <row r="540" spans="1:10" ht="15.75">
      <c r="A540" s="1"/>
      <c r="B540" s="65"/>
      <c r="C540" s="63"/>
      <c r="D540" s="66"/>
      <c r="E540" s="25"/>
      <c r="F540" s="19"/>
      <c r="G540" s="19"/>
      <c r="H540" s="30"/>
      <c r="I540" s="30"/>
      <c r="J540" s="30"/>
    </row>
    <row r="541" spans="1:10" ht="15.75">
      <c r="A541" s="1"/>
      <c r="B541" s="65"/>
      <c r="C541" s="63"/>
      <c r="D541" s="66"/>
      <c r="E541" s="25"/>
      <c r="F541" s="19"/>
      <c r="G541" s="19"/>
      <c r="H541" s="30"/>
      <c r="I541" s="30"/>
      <c r="J541" s="30"/>
    </row>
    <row r="542" spans="1:10" ht="15.75">
      <c r="A542" s="1"/>
      <c r="B542" s="65"/>
      <c r="C542" s="63"/>
      <c r="D542" s="66"/>
      <c r="E542" s="25"/>
      <c r="F542" s="19"/>
      <c r="G542" s="19"/>
      <c r="H542" s="30"/>
      <c r="I542" s="30"/>
      <c r="J542" s="30"/>
    </row>
    <row r="543" spans="1:10" ht="15.75">
      <c r="A543" s="1"/>
      <c r="B543" s="65"/>
      <c r="C543" s="63"/>
      <c r="D543" s="66"/>
      <c r="E543" s="25"/>
      <c r="F543" s="19"/>
      <c r="G543" s="19"/>
      <c r="H543" s="30"/>
      <c r="I543" s="30"/>
      <c r="J543" s="30"/>
    </row>
    <row r="544" spans="1:10" ht="15.75">
      <c r="A544" s="1"/>
      <c r="B544" s="65"/>
      <c r="C544" s="63"/>
      <c r="D544" s="66"/>
      <c r="E544" s="25"/>
      <c r="F544" s="19"/>
      <c r="G544" s="19"/>
      <c r="H544" s="30"/>
      <c r="I544" s="30"/>
      <c r="J544" s="30"/>
    </row>
    <row r="545" spans="1:10" ht="15.75">
      <c r="A545" s="1"/>
      <c r="B545" s="65"/>
      <c r="C545" s="63"/>
      <c r="D545" s="66"/>
      <c r="E545" s="25"/>
      <c r="F545" s="19"/>
      <c r="G545" s="19"/>
      <c r="H545" s="30"/>
      <c r="I545" s="30"/>
      <c r="J545" s="30"/>
    </row>
    <row r="546" spans="1:10" ht="15.75">
      <c r="A546" s="1"/>
      <c r="B546" s="65"/>
      <c r="C546" s="63"/>
      <c r="D546" s="66"/>
      <c r="E546" s="25"/>
      <c r="F546" s="19"/>
      <c r="G546" s="19"/>
      <c r="H546" s="30"/>
      <c r="I546" s="30"/>
      <c r="J546" s="30"/>
    </row>
    <row r="547" spans="1:10" ht="15.75">
      <c r="A547" s="1"/>
      <c r="B547" s="65"/>
      <c r="C547" s="63"/>
      <c r="D547" s="66"/>
      <c r="E547" s="25"/>
      <c r="F547" s="19"/>
      <c r="G547" s="19"/>
      <c r="H547" s="30"/>
      <c r="I547" s="30"/>
      <c r="J547" s="30"/>
    </row>
    <row r="548" spans="1:10" ht="15.75">
      <c r="A548" s="1"/>
      <c r="B548" s="65"/>
      <c r="C548" s="63"/>
      <c r="D548" s="66"/>
      <c r="E548" s="25"/>
      <c r="F548" s="19"/>
      <c r="G548" s="19"/>
      <c r="H548" s="30"/>
      <c r="I548" s="30"/>
      <c r="J548" s="30"/>
    </row>
    <row r="549" spans="1:10" ht="15.75">
      <c r="A549" s="1"/>
      <c r="B549" s="65"/>
      <c r="C549" s="63"/>
      <c r="D549" s="66"/>
      <c r="E549" s="25"/>
      <c r="F549" s="19"/>
      <c r="G549" s="19"/>
      <c r="H549" s="30"/>
      <c r="I549" s="30"/>
      <c r="J549" s="30"/>
    </row>
    <row r="550" spans="1:10" ht="15.75">
      <c r="A550" s="1"/>
      <c r="B550" s="65"/>
      <c r="C550" s="63"/>
      <c r="D550" s="66"/>
      <c r="E550" s="25"/>
      <c r="F550" s="19"/>
      <c r="G550" s="19"/>
      <c r="H550" s="30"/>
      <c r="I550" s="30"/>
      <c r="J550" s="30"/>
    </row>
    <row r="551" spans="1:10" ht="15.75">
      <c r="A551" s="1"/>
      <c r="B551" s="65"/>
      <c r="C551" s="63"/>
      <c r="D551" s="66"/>
      <c r="E551" s="25"/>
      <c r="F551" s="19"/>
      <c r="G551" s="19"/>
      <c r="H551" s="30"/>
      <c r="I551" s="30"/>
      <c r="J551" s="30"/>
    </row>
    <row r="552" spans="1:10" ht="15.75">
      <c r="A552" s="1"/>
      <c r="B552" s="65"/>
      <c r="C552" s="63"/>
      <c r="D552" s="66"/>
      <c r="E552" s="25"/>
      <c r="F552" s="19"/>
      <c r="G552" s="19"/>
      <c r="H552" s="30"/>
      <c r="I552" s="30"/>
      <c r="J552" s="30"/>
    </row>
    <row r="553" spans="1:10" ht="15.75">
      <c r="A553" s="1"/>
      <c r="B553" s="65"/>
      <c r="C553" s="63"/>
      <c r="D553" s="66"/>
      <c r="E553" s="25"/>
      <c r="F553" s="19"/>
      <c r="G553" s="19"/>
      <c r="H553" s="30"/>
      <c r="I553" s="30"/>
      <c r="J553" s="30"/>
    </row>
  </sheetData>
  <sheetProtection password="CE28" sheet="1" objects="1" scenarios="1"/>
  <autoFilter ref="A4:M302"/>
  <mergeCells count="92">
    <mergeCell ref="M4:M5"/>
    <mergeCell ref="I4:I5"/>
    <mergeCell ref="J4:J5"/>
    <mergeCell ref="K4:K5"/>
    <mergeCell ref="L4:L5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A59:A69"/>
    <mergeCell ref="B59:B69"/>
    <mergeCell ref="A6:A18"/>
    <mergeCell ref="B6:B18"/>
    <mergeCell ref="A19:A29"/>
    <mergeCell ref="B19:B29"/>
    <mergeCell ref="A30:A38"/>
    <mergeCell ref="B30:B38"/>
    <mergeCell ref="A39:A43"/>
    <mergeCell ref="B39:B43"/>
    <mergeCell ref="A44:A58"/>
    <mergeCell ref="B44:B58"/>
    <mergeCell ref="A109:A114"/>
    <mergeCell ref="B109:B114"/>
    <mergeCell ref="A70:A81"/>
    <mergeCell ref="B70:B81"/>
    <mergeCell ref="A82:A87"/>
    <mergeCell ref="B82:B87"/>
    <mergeCell ref="A88:A94"/>
    <mergeCell ref="B88:B94"/>
    <mergeCell ref="A95:A101"/>
    <mergeCell ref="B95:B101"/>
    <mergeCell ref="A102:A108"/>
    <mergeCell ref="B102:B108"/>
    <mergeCell ref="A158:A176"/>
    <mergeCell ref="B158:B176"/>
    <mergeCell ref="A115:A121"/>
    <mergeCell ref="B115:B121"/>
    <mergeCell ref="A122:A128"/>
    <mergeCell ref="B122:B128"/>
    <mergeCell ref="A129:A134"/>
    <mergeCell ref="B129:B134"/>
    <mergeCell ref="A135:A149"/>
    <mergeCell ref="B135:B149"/>
    <mergeCell ref="A150:A157"/>
    <mergeCell ref="B150:B157"/>
    <mergeCell ref="A245:A257"/>
    <mergeCell ref="B245:B257"/>
    <mergeCell ref="A177:A192"/>
    <mergeCell ref="B177:B192"/>
    <mergeCell ref="A193:A208"/>
    <mergeCell ref="B193:B208"/>
    <mergeCell ref="A209:A221"/>
    <mergeCell ref="B209:B221"/>
    <mergeCell ref="A222:A235"/>
    <mergeCell ref="B222:B235"/>
    <mergeCell ref="A236:A244"/>
    <mergeCell ref="B236:B244"/>
    <mergeCell ref="A258:A261"/>
    <mergeCell ref="B258:B261"/>
    <mergeCell ref="A268:A272"/>
    <mergeCell ref="B268:B272"/>
    <mergeCell ref="B262:B267"/>
    <mergeCell ref="A262:A267"/>
    <mergeCell ref="A273:A283"/>
    <mergeCell ref="B273:B283"/>
    <mergeCell ref="A284:A302"/>
    <mergeCell ref="B284:B302"/>
    <mergeCell ref="A303:A306"/>
    <mergeCell ref="B303:B306"/>
    <mergeCell ref="A315:A357"/>
    <mergeCell ref="B315:B357"/>
    <mergeCell ref="C303:C306"/>
    <mergeCell ref="A311:M311"/>
    <mergeCell ref="A313:A314"/>
    <mergeCell ref="B313:B314"/>
    <mergeCell ref="C313:C314"/>
    <mergeCell ref="K313:K314"/>
    <mergeCell ref="L313:L314"/>
    <mergeCell ref="M313:M314"/>
    <mergeCell ref="D313:D314"/>
    <mergeCell ref="E313:E314"/>
    <mergeCell ref="F313:F314"/>
    <mergeCell ref="H313:H314"/>
    <mergeCell ref="I313:I314"/>
    <mergeCell ref="J313:J314"/>
    <mergeCell ref="G313:G314"/>
  </mergeCells>
  <printOptions/>
  <pageMargins left="0.3937007874015748" right="0.1968503937007874" top="0.1968503937007874" bottom="0.1968503937007874" header="0.5118110236220472" footer="0.5118110236220472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2019-10-14T12:02:23Z</cp:lastPrinted>
  <dcterms:created xsi:type="dcterms:W3CDTF">2011-02-09T07:28:13Z</dcterms:created>
  <dcterms:modified xsi:type="dcterms:W3CDTF">2019-10-14T12:02:53Z</dcterms:modified>
  <cp:category/>
  <cp:version/>
  <cp:contentType/>
  <cp:contentStatus/>
  <cp:revision>1</cp:revision>
</cp:coreProperties>
</file>