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12.2019" sheetId="1" r:id="rId1"/>
  </sheets>
  <definedNames>
    <definedName name="_xlnm._FilterDatabase" localSheetId="0" hidden="1">'на 01.12.2019'!$A$4:$M$307</definedName>
    <definedName name="_xlnm.Print_Titles" localSheetId="0">'на 01.12.2019'!$4:$5</definedName>
  </definedNames>
  <calcPr fullCalcOnLoad="1"/>
</workbook>
</file>

<file path=xl/sharedStrings.xml><?xml version="1.0" encoding="utf-8"?>
<sst xmlns="http://schemas.openxmlformats.org/spreadsheetml/2006/main" count="717" uniqueCount="159">
  <si>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</si>
  <si>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</si>
  <si>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</si>
  <si>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</si>
  <si>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</si>
  <si>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</si>
  <si>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 xml:space="preserve">Уточненный годовой план на 2019 год </t>
  </si>
  <si>
    <t>% факта 2019 г. к факту 2018 г.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</si>
  <si>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</si>
  <si>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</si>
  <si>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</si>
  <si>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</si>
  <si>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</si>
  <si>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</si>
  <si>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</si>
  <si>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</si>
  <si>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</si>
  <si>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</si>
  <si>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</si>
  <si>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</si>
  <si>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</si>
  <si>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</si>
  <si>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</si>
  <si>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</si>
  <si>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</si>
  <si>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</si>
  <si>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</si>
  <si>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</si>
  <si>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</si>
  <si>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</si>
  <si>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</si>
  <si>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</si>
  <si>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</si>
  <si>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</si>
  <si>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</si>
  <si>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</si>
  <si>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</si>
  <si>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</si>
  <si>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</si>
  <si>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</si>
  <si>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</si>
  <si>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</si>
  <si>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</si>
  <si>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</si>
  <si>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</si>
  <si>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</si>
  <si>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</si>
  <si>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</si>
  <si>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</si>
  <si>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</si>
  <si>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</si>
  <si>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</si>
  <si>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</si>
  <si>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</si>
  <si>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</si>
  <si>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</si>
  <si>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</si>
  <si>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</si>
  <si>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</si>
  <si>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</si>
  <si>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</si>
  <si>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</si>
  <si>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</si>
  <si>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</si>
  <si>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</si>
  <si>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</si>
  <si>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</si>
  <si>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</si>
  <si>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</si>
  <si>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</si>
  <si>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</si>
  <si>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</si>
  <si>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</si>
  <si>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</si>
  <si>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</si>
  <si>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</si>
  <si>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</si>
  <si>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</si>
  <si>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</si>
  <si>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</si>
  <si>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</si>
  <si>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</si>
  <si>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</si>
  <si>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</si>
  <si>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</si>
  <si>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</si>
  <si>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</si>
  <si>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</si>
  <si>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</si>
  <si>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</si>
  <si>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</si>
  <si>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</si>
  <si>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</si>
  <si>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</si>
  <si>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</si>
  <si>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</si>
  <si>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</si>
  <si>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</si>
  <si>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</si>
  <si>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</si>
  <si>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</si>
  <si>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</si>
  <si>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</si>
  <si>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</si>
  <si>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</si>
  <si>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</si>
  <si>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</si>
  <si>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</si>
  <si>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</si>
  <si>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</si>
  <si>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</si>
  <si>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</si>
  <si>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</si>
  <si>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</si>
  <si>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</si>
  <si>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</si>
  <si>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</si>
  <si>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</si>
  <si>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</si>
  <si>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</si>
  <si>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</si>
  <si>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</si>
  <si>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</si>
  <si>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</si>
  <si>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</si>
  <si>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</si>
  <si>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</si>
  <si>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</si>
  <si>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</si>
  <si>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</si>
  <si>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</si>
  <si>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</si>
  <si>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</si>
  <si>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</si>
  <si>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</si>
  <si>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</si>
  <si>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</si>
  <si>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</si>
  <si>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</si>
  <si>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</si>
  <si>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</si>
  <si>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 xml:space="preserve">Факт  на 01.02.2019 г. 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</si>
  <si>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</si>
  <si>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</si>
  <si>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</si>
  <si>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</si>
  <si>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</si>
  <si>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</si>
  <si>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Оперативный анализ  поступления доходов за январь-ноябрь 2019 года</t>
  </si>
  <si>
    <t>План января-ноября 2019 года</t>
  </si>
  <si>
    <t>Отклонение факта отчетного периода от плана января-ноября 2019 года</t>
  </si>
  <si>
    <t>План января-ноябрь 2019 года</t>
  </si>
  <si>
    <t xml:space="preserve">Оперативный анализ исполнения бюджета города Перми по доходам на 1 декабря 2019 года </t>
  </si>
  <si>
    <t xml:space="preserve">Факт на 01.12.2018 г.  </t>
  </si>
  <si>
    <t xml:space="preserve">Факт на 01.12.2019 г. </t>
  </si>
  <si>
    <t>% исполн. плана января-ноября 2019 года</t>
  </si>
  <si>
    <t>% исполн. плана 2019 года</t>
  </si>
  <si>
    <t>Откл. факта 2019 г. от факта 2018 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</si>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</sst>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7" fillId="0" borderId="11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2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2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wrapText="1"/>
    </xf>
    <xf numFmtId="164" fontId="12" fillId="0" borderId="0" xfId="0" applyNumberFormat="1" applyFont="1" applyFill="1" applyAlignment="1">
      <alignment horizontal="left" wrapText="1"/>
    </xf>
    <xf numFmtId="164" fontId="4" fillId="0" borderId="13" xfId="0" applyNumberFormat="1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8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2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9.00390625" defaultRowHeight="15.75"/>
  <cols>
    <col min="1" max="1" width="6.125" style="29" customWidth="1"/>
    <col min="2" max="2" width="16.00390625" style="30" customWidth="1"/>
    <col min="3" max="3" width="18.375" style="31" hidden="1" customWidth="1"/>
    <col min="4" max="4" width="52.375" style="62" customWidth="1"/>
    <col min="5" max="5" width="12.00390625" style="32" customWidth="1"/>
    <col min="6" max="6" width="12.50390625" style="5" customWidth="1"/>
    <col min="7" max="7" width="11.875" style="5" customWidth="1"/>
    <col min="8" max="8" width="12.00390625" style="27" customWidth="1"/>
    <col min="9" max="9" width="15.875" style="27" customWidth="1"/>
    <col min="10" max="10" width="9.25390625" style="27" customWidth="1"/>
    <col min="11" max="11" width="8.125" style="19" customWidth="1"/>
    <col min="12" max="12" width="11.375" style="19" customWidth="1"/>
    <col min="13" max="13" width="8.75390625" style="19" customWidth="1"/>
    <col min="14" max="16384" width="15.25390625" style="1" customWidth="1"/>
  </cols>
  <sheetData>
    <row r="1" spans="1:13" ht="18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9.5" customHeight="1">
      <c r="A2" s="85" t="s">
        <v>152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0" t="s">
        <v>1</v>
      </c>
    </row>
    <row r="4" spans="1:13" ht="15.75">
      <c r="A4" s="68" t="s">
        <v>2</v>
      </c>
      <c r="B4" s="69" t="s">
        <v>3</v>
      </c>
      <c r="C4" s="69" t="s">
        <v>4</v>
      </c>
      <c r="D4" s="69" t="s">
        <v>5</v>
      </c>
      <c r="E4" s="70" t="s">
        <v>153</v>
      </c>
      <c r="F4" s="71" t="s">
        <v>6</v>
      </c>
      <c r="G4" s="72" t="s">
        <v>149</v>
      </c>
      <c r="H4" s="73" t="s">
        <v>154</v>
      </c>
      <c r="I4" s="73" t="s">
        <v>150</v>
      </c>
      <c r="J4" s="73" t="s">
        <v>155</v>
      </c>
      <c r="K4" s="73" t="s">
        <v>156</v>
      </c>
      <c r="L4" s="73" t="s">
        <v>157</v>
      </c>
      <c r="M4" s="73" t="s">
        <v>7</v>
      </c>
    </row>
    <row r="5" spans="1:13" ht="84" customHeight="1">
      <c r="A5" s="68"/>
      <c r="B5" s="69"/>
      <c r="C5" s="69"/>
      <c r="D5" s="69"/>
      <c r="E5" s="70"/>
      <c r="F5" s="71"/>
      <c r="G5" s="72"/>
      <c r="H5" s="73"/>
      <c r="I5" s="73"/>
      <c r="J5" s="73"/>
      <c r="K5" s="73"/>
      <c r="L5" s="73"/>
      <c r="M5" s="73"/>
    </row>
    <row r="6" spans="1:13" ht="79.5" customHeight="1">
      <c r="A6" s="65" t="s">
        <v>8</v>
      </c>
      <c r="B6" s="65" t="s">
        <v>9</v>
      </c>
      <c r="C6" s="33" t="s">
        <v>10</v>
      </c>
      <c r="D6" s="3" t="s">
        <v>11</v>
      </c>
      <c r="E6" s="3">
        <v>577.8</v>
      </c>
      <c r="F6" s="3">
        <v>1373</v>
      </c>
      <c r="G6" s="3">
        <v>1373</v>
      </c>
      <c r="H6" s="3">
        <v>1373.6</v>
      </c>
      <c r="I6" s="3">
        <f aca="true" t="shared" si="0" ref="I6:I71">H6-G6</f>
        <v>0.599999999999909</v>
      </c>
      <c r="J6" s="3">
        <f>H6/G6*100</f>
        <v>100.04369992716677</v>
      </c>
      <c r="K6" s="3">
        <f>H6/F6*100</f>
        <v>100.04369992716677</v>
      </c>
      <c r="L6" s="3">
        <f aca="true" t="shared" si="1" ref="L6:L40">H6-E6</f>
        <v>795.8</v>
      </c>
      <c r="M6" s="3">
        <f>H6/E6*100</f>
        <v>237.7293181031499</v>
      </c>
    </row>
    <row r="7" spans="1:13" ht="48" customHeight="1">
      <c r="A7" s="65"/>
      <c r="B7" s="65"/>
      <c r="C7" s="33" t="s">
        <v>12</v>
      </c>
      <c r="D7" s="3" t="s">
        <v>13</v>
      </c>
      <c r="E7" s="3">
        <v>101353.7</v>
      </c>
      <c r="F7" s="3">
        <v>111301.4</v>
      </c>
      <c r="G7" s="3">
        <v>101500</v>
      </c>
      <c r="H7" s="3">
        <v>69071.8</v>
      </c>
      <c r="I7" s="3">
        <f t="shared" si="0"/>
        <v>-32428.199999999997</v>
      </c>
      <c r="J7" s="3">
        <f aca="true" t="shared" si="2" ref="J7:J17">H7/G7*100</f>
        <v>68.05103448275862</v>
      </c>
      <c r="K7" s="3">
        <f aca="true" t="shared" si="3" ref="K7:K17">H7/F7*100</f>
        <v>62.05833888881901</v>
      </c>
      <c r="L7" s="3">
        <f t="shared" si="1"/>
        <v>-32281.899999999994</v>
      </c>
      <c r="M7" s="3">
        <f aca="true" t="shared" si="4" ref="M7:M17">H7/E7*100</f>
        <v>68.149263421069</v>
      </c>
    </row>
    <row r="8" spans="1:13" ht="63" hidden="1">
      <c r="A8" s="65"/>
      <c r="B8" s="65"/>
      <c r="C8" s="33" t="s">
        <v>14</v>
      </c>
      <c r="D8" s="3" t="s">
        <v>15</v>
      </c>
      <c r="E8" s="3"/>
      <c r="F8" s="3"/>
      <c r="G8" s="3"/>
      <c r="H8" s="3"/>
      <c r="I8" s="3">
        <f t="shared" si="0"/>
        <v>0</v>
      </c>
      <c r="J8" s="3" t="e">
        <f t="shared" si="2"/>
        <v>#DIV/0!</v>
      </c>
      <c r="K8" s="3" t="e">
        <f t="shared" si="3"/>
        <v>#DIV/0!</v>
      </c>
      <c r="L8" s="3">
        <f t="shared" si="1"/>
        <v>0</v>
      </c>
      <c r="M8" s="3" t="e">
        <f t="shared" si="4"/>
        <v>#DIV/0!</v>
      </c>
    </row>
    <row r="9" spans="1:13" ht="94.5">
      <c r="A9" s="65"/>
      <c r="B9" s="65"/>
      <c r="C9" s="34" t="s">
        <v>16</v>
      </c>
      <c r="D9" s="35" t="s">
        <v>17</v>
      </c>
      <c r="E9" s="3">
        <v>355.2</v>
      </c>
      <c r="F9" s="3">
        <v>557</v>
      </c>
      <c r="G9" s="3">
        <v>510.5</v>
      </c>
      <c r="H9" s="3">
        <v>523.4</v>
      </c>
      <c r="I9" s="3">
        <f t="shared" si="0"/>
        <v>12.899999999999977</v>
      </c>
      <c r="J9" s="3">
        <f t="shared" si="2"/>
        <v>102.52693437806073</v>
      </c>
      <c r="K9" s="3">
        <f t="shared" si="3"/>
        <v>93.96768402154399</v>
      </c>
      <c r="L9" s="3">
        <f t="shared" si="1"/>
        <v>168.2</v>
      </c>
      <c r="M9" s="3">
        <f t="shared" si="4"/>
        <v>147.3536036036036</v>
      </c>
    </row>
    <row r="10" spans="1:13" ht="31.5">
      <c r="A10" s="65"/>
      <c r="B10" s="65"/>
      <c r="C10" s="33" t="s">
        <v>18</v>
      </c>
      <c r="D10" s="35" t="s">
        <v>19</v>
      </c>
      <c r="E10" s="3">
        <v>328.9</v>
      </c>
      <c r="F10" s="3">
        <v>0</v>
      </c>
      <c r="G10" s="3">
        <v>0</v>
      </c>
      <c r="H10" s="3">
        <v>754.6</v>
      </c>
      <c r="I10" s="3">
        <f t="shared" si="0"/>
        <v>754.6</v>
      </c>
      <c r="J10" s="3"/>
      <c r="K10" s="3"/>
      <c r="L10" s="3">
        <f t="shared" si="1"/>
        <v>425.70000000000005</v>
      </c>
      <c r="M10" s="3">
        <f t="shared" si="4"/>
        <v>229.43143812709033</v>
      </c>
    </row>
    <row r="11" spans="1:13" ht="78.75">
      <c r="A11" s="65"/>
      <c r="B11" s="65"/>
      <c r="C11" s="33" t="s">
        <v>20</v>
      </c>
      <c r="D11" s="36" t="s">
        <v>21</v>
      </c>
      <c r="E11" s="3">
        <v>66758.8</v>
      </c>
      <c r="F11" s="3">
        <v>66000.9</v>
      </c>
      <c r="G11" s="3">
        <v>61713.7</v>
      </c>
      <c r="H11" s="3">
        <v>115212.2</v>
      </c>
      <c r="I11" s="3">
        <f t="shared" si="0"/>
        <v>53498.5</v>
      </c>
      <c r="J11" s="3">
        <f t="shared" si="2"/>
        <v>186.68820699455713</v>
      </c>
      <c r="K11" s="3">
        <f t="shared" si="3"/>
        <v>174.56155900904383</v>
      </c>
      <c r="L11" s="3">
        <f t="shared" si="1"/>
        <v>48453.399999999994</v>
      </c>
      <c r="M11" s="3">
        <f t="shared" si="4"/>
        <v>172.57979472369186</v>
      </c>
    </row>
    <row r="12" spans="1:13" ht="15.75">
      <c r="A12" s="65"/>
      <c r="B12" s="65"/>
      <c r="C12" s="33" t="s">
        <v>22</v>
      </c>
      <c r="D12" s="35" t="s">
        <v>23</v>
      </c>
      <c r="E12" s="3">
        <v>1005.3</v>
      </c>
      <c r="F12" s="3">
        <v>2292.5</v>
      </c>
      <c r="G12" s="3">
        <v>2292.5</v>
      </c>
      <c r="H12" s="3">
        <v>10493.3</v>
      </c>
      <c r="I12" s="3">
        <f t="shared" si="0"/>
        <v>8200.8</v>
      </c>
      <c r="J12" s="3">
        <f t="shared" si="2"/>
        <v>457.72300981461285</v>
      </c>
      <c r="K12" s="3">
        <f t="shared" si="3"/>
        <v>457.72300981461285</v>
      </c>
      <c r="L12" s="3">
        <f t="shared" si="1"/>
        <v>9488</v>
      </c>
      <c r="M12" s="3">
        <f t="shared" si="4"/>
        <v>1043.7978712822041</v>
      </c>
    </row>
    <row r="13" spans="1:13" ht="15.75">
      <c r="A13" s="65"/>
      <c r="B13" s="65"/>
      <c r="C13" s="33" t="s">
        <v>24</v>
      </c>
      <c r="D13" s="35" t="s">
        <v>25</v>
      </c>
      <c r="E13" s="3">
        <v>0.3</v>
      </c>
      <c r="F13" s="3">
        <v>0</v>
      </c>
      <c r="G13" s="3">
        <v>0</v>
      </c>
      <c r="H13" s="3">
        <v>-6.8</v>
      </c>
      <c r="I13" s="3">
        <f t="shared" si="0"/>
        <v>-6.8</v>
      </c>
      <c r="J13" s="3"/>
      <c r="K13" s="3"/>
      <c r="L13" s="3">
        <f t="shared" si="1"/>
        <v>-7.1</v>
      </c>
      <c r="M13" s="3"/>
    </row>
    <row r="14" spans="1:13" ht="15.75">
      <c r="A14" s="65"/>
      <c r="B14" s="65"/>
      <c r="C14" s="33" t="s">
        <v>26</v>
      </c>
      <c r="D14" s="35" t="s">
        <v>27</v>
      </c>
      <c r="E14" s="3">
        <v>581.4</v>
      </c>
      <c r="F14" s="3">
        <v>0</v>
      </c>
      <c r="G14" s="3">
        <v>0</v>
      </c>
      <c r="H14" s="3">
        <v>807.7</v>
      </c>
      <c r="I14" s="3">
        <f t="shared" si="0"/>
        <v>807.7</v>
      </c>
      <c r="J14" s="3"/>
      <c r="K14" s="3"/>
      <c r="L14" s="3">
        <f t="shared" si="1"/>
        <v>226.30000000000007</v>
      </c>
      <c r="M14" s="3">
        <f t="shared" si="4"/>
        <v>138.92328861369108</v>
      </c>
    </row>
    <row r="15" spans="1:13" ht="31.5">
      <c r="A15" s="65"/>
      <c r="B15" s="65"/>
      <c r="C15" s="33" t="s">
        <v>28</v>
      </c>
      <c r="D15" s="36" t="s">
        <v>29</v>
      </c>
      <c r="E15" s="3">
        <v>163937.3</v>
      </c>
      <c r="F15" s="3">
        <v>437242.9</v>
      </c>
      <c r="G15" s="3">
        <v>70000</v>
      </c>
      <c r="H15" s="3">
        <v>0</v>
      </c>
      <c r="I15" s="3">
        <f t="shared" si="0"/>
        <v>-70000</v>
      </c>
      <c r="J15" s="3">
        <f t="shared" si="2"/>
        <v>0</v>
      </c>
      <c r="K15" s="3">
        <f t="shared" si="3"/>
        <v>0</v>
      </c>
      <c r="L15" s="3">
        <f t="shared" si="1"/>
        <v>-163937.3</v>
      </c>
      <c r="M15" s="3">
        <f t="shared" si="4"/>
        <v>0</v>
      </c>
    </row>
    <row r="16" spans="1:13" ht="15.75" hidden="1">
      <c r="A16" s="65"/>
      <c r="B16" s="65"/>
      <c r="C16" s="33" t="s">
        <v>30</v>
      </c>
      <c r="D16" s="35" t="s">
        <v>31</v>
      </c>
      <c r="E16" s="3"/>
      <c r="F16" s="3">
        <v>0</v>
      </c>
      <c r="G16" s="3">
        <v>0</v>
      </c>
      <c r="H16" s="3">
        <v>0</v>
      </c>
      <c r="I16" s="3">
        <f t="shared" si="0"/>
        <v>0</v>
      </c>
      <c r="J16" s="3" t="e">
        <f t="shared" si="2"/>
        <v>#DIV/0!</v>
      </c>
      <c r="K16" s="3" t="e">
        <f t="shared" si="3"/>
        <v>#DIV/0!</v>
      </c>
      <c r="L16" s="3">
        <f t="shared" si="1"/>
        <v>0</v>
      </c>
      <c r="M16" s="3" t="e">
        <f t="shared" si="4"/>
        <v>#DIV/0!</v>
      </c>
    </row>
    <row r="17" spans="1:13" ht="47.25" hidden="1">
      <c r="A17" s="65"/>
      <c r="B17" s="65"/>
      <c r="C17" s="33" t="s">
        <v>32</v>
      </c>
      <c r="D17" s="35" t="s">
        <v>33</v>
      </c>
      <c r="E17" s="3"/>
      <c r="F17" s="3"/>
      <c r="G17" s="3"/>
      <c r="H17" s="3"/>
      <c r="I17" s="3">
        <f t="shared" si="0"/>
        <v>0</v>
      </c>
      <c r="J17" s="3" t="e">
        <f t="shared" si="2"/>
        <v>#DIV/0!</v>
      </c>
      <c r="K17" s="3" t="e">
        <f t="shared" si="3"/>
        <v>#DIV/0!</v>
      </c>
      <c r="L17" s="3">
        <f t="shared" si="1"/>
        <v>0</v>
      </c>
      <c r="M17" s="3" t="e">
        <f t="shared" si="4"/>
        <v>#DIV/0!</v>
      </c>
    </row>
    <row r="18" spans="1:13" s="2" customFormat="1" ht="15.75">
      <c r="A18" s="65"/>
      <c r="B18" s="65"/>
      <c r="C18" s="63"/>
      <c r="D18" s="37" t="s">
        <v>34</v>
      </c>
      <c r="E18" s="6">
        <f>SUM(E6:E11,E12:E17)</f>
        <v>334898.69999999995</v>
      </c>
      <c r="F18" s="6">
        <f>SUM(F6:F11,F12:F17)</f>
        <v>618767.7</v>
      </c>
      <c r="G18" s="6">
        <f>SUM(G6:G11,G12:G17)</f>
        <v>237389.7</v>
      </c>
      <c r="H18" s="6">
        <f>SUM(H6:H11,H12:H17)</f>
        <v>198229.80000000002</v>
      </c>
      <c r="I18" s="6">
        <f t="shared" si="0"/>
        <v>-39159.899999999994</v>
      </c>
      <c r="J18" s="6">
        <f>H18/G18*100</f>
        <v>83.50395994434469</v>
      </c>
      <c r="K18" s="6">
        <f>H18/F18*100</f>
        <v>32.03622296380371</v>
      </c>
      <c r="L18" s="6">
        <f t="shared" si="1"/>
        <v>-136668.89999999994</v>
      </c>
      <c r="M18" s="6">
        <f>H18/E18*100</f>
        <v>59.19097327042478</v>
      </c>
    </row>
    <row r="19" spans="1:13" ht="31.5">
      <c r="A19" s="65" t="s">
        <v>35</v>
      </c>
      <c r="B19" s="65" t="s">
        <v>36</v>
      </c>
      <c r="C19" s="33" t="s">
        <v>18</v>
      </c>
      <c r="D19" s="35" t="s">
        <v>19</v>
      </c>
      <c r="E19" s="3">
        <v>300.2</v>
      </c>
      <c r="F19" s="3">
        <v>0</v>
      </c>
      <c r="G19" s="3">
        <v>0</v>
      </c>
      <c r="H19" s="3">
        <v>414</v>
      </c>
      <c r="I19" s="3">
        <f t="shared" si="0"/>
        <v>414</v>
      </c>
      <c r="J19" s="3"/>
      <c r="K19" s="3"/>
      <c r="L19" s="3">
        <f t="shared" si="1"/>
        <v>113.80000000000001</v>
      </c>
      <c r="M19" s="3">
        <f>H19/E19*100</f>
        <v>137.90806129247167</v>
      </c>
    </row>
    <row r="20" spans="1:13" ht="15.75">
      <c r="A20" s="65"/>
      <c r="B20" s="65"/>
      <c r="C20" s="33" t="s">
        <v>22</v>
      </c>
      <c r="D20" s="35" t="s">
        <v>23</v>
      </c>
      <c r="E20" s="3">
        <v>674</v>
      </c>
      <c r="F20" s="3">
        <v>0</v>
      </c>
      <c r="G20" s="3">
        <v>0</v>
      </c>
      <c r="H20" s="3">
        <v>83.4</v>
      </c>
      <c r="I20" s="3">
        <f t="shared" si="0"/>
        <v>83.4</v>
      </c>
      <c r="J20" s="3"/>
      <c r="K20" s="3"/>
      <c r="L20" s="3">
        <f t="shared" si="1"/>
        <v>-590.6</v>
      </c>
      <c r="M20" s="3">
        <f>H20/E20*100</f>
        <v>12.373887240356083</v>
      </c>
    </row>
    <row r="21" spans="1:13" ht="15.75">
      <c r="A21" s="65"/>
      <c r="B21" s="65"/>
      <c r="C21" s="33" t="s">
        <v>24</v>
      </c>
      <c r="D21" s="35" t="s">
        <v>25</v>
      </c>
      <c r="E21" s="3">
        <v>-5</v>
      </c>
      <c r="F21" s="3">
        <v>0</v>
      </c>
      <c r="G21" s="3">
        <v>0</v>
      </c>
      <c r="H21" s="3">
        <v>0</v>
      </c>
      <c r="I21" s="3">
        <f t="shared" si="0"/>
        <v>0</v>
      </c>
      <c r="J21" s="3"/>
      <c r="K21" s="3"/>
      <c r="L21" s="3">
        <f t="shared" si="1"/>
        <v>5</v>
      </c>
      <c r="M21" s="3">
        <f>H21/E21*100</f>
        <v>0</v>
      </c>
    </row>
    <row r="22" spans="1:13" ht="15.75">
      <c r="A22" s="65"/>
      <c r="B22" s="65"/>
      <c r="C22" s="33" t="s">
        <v>37</v>
      </c>
      <c r="D22" s="38" t="s">
        <v>38</v>
      </c>
      <c r="E22" s="3">
        <v>325915</v>
      </c>
      <c r="F22" s="3">
        <v>1449376.8</v>
      </c>
      <c r="G22" s="3">
        <v>473348</v>
      </c>
      <c r="H22" s="3">
        <v>473348</v>
      </c>
      <c r="I22" s="3">
        <f t="shared" si="0"/>
        <v>0</v>
      </c>
      <c r="J22" s="3">
        <f>H22/G22*100</f>
        <v>100</v>
      </c>
      <c r="K22" s="3">
        <f>H22/F22*100</f>
        <v>32.65872615043928</v>
      </c>
      <c r="L22" s="3">
        <f t="shared" si="1"/>
        <v>147433</v>
      </c>
      <c r="M22" s="3">
        <f>H22/E22*100</f>
        <v>145.23664145559425</v>
      </c>
    </row>
    <row r="23" spans="1:13" ht="31.5" hidden="1">
      <c r="A23" s="65"/>
      <c r="B23" s="65"/>
      <c r="C23" s="33" t="s">
        <v>28</v>
      </c>
      <c r="D23" s="36" t="s">
        <v>29</v>
      </c>
      <c r="E23" s="3"/>
      <c r="F23" s="3"/>
      <c r="G23" s="3"/>
      <c r="H23" s="3"/>
      <c r="I23" s="3">
        <f t="shared" si="0"/>
        <v>0</v>
      </c>
      <c r="J23" s="3"/>
      <c r="K23" s="3"/>
      <c r="L23" s="3">
        <f t="shared" si="1"/>
        <v>0</v>
      </c>
      <c r="M23" s="3"/>
    </row>
    <row r="24" spans="1:13" s="2" customFormat="1" ht="15.75">
      <c r="A24" s="65"/>
      <c r="B24" s="65"/>
      <c r="C24" s="39"/>
      <c r="D24" s="37" t="s">
        <v>39</v>
      </c>
      <c r="E24" s="6">
        <f>SUM(E19:E22)</f>
        <v>326884.2</v>
      </c>
      <c r="F24" s="6">
        <f>SUM(F19:F23)</f>
        <v>1449376.8</v>
      </c>
      <c r="G24" s="6">
        <f>SUM(G19:G23)</f>
        <v>473348</v>
      </c>
      <c r="H24" s="6">
        <f>SUM(H19:H22)</f>
        <v>473845.4</v>
      </c>
      <c r="I24" s="6">
        <f t="shared" si="0"/>
        <v>497.4000000000233</v>
      </c>
      <c r="J24" s="6">
        <f>H24/G24*100</f>
        <v>100.1050812510035</v>
      </c>
      <c r="K24" s="6">
        <f>H24/F24*100</f>
        <v>32.69304434843996</v>
      </c>
      <c r="L24" s="6">
        <f t="shared" si="1"/>
        <v>146961.2</v>
      </c>
      <c r="M24" s="6">
        <f>H24/E24*100</f>
        <v>144.9581839685124</v>
      </c>
    </row>
    <row r="25" spans="1:13" ht="15.75">
      <c r="A25" s="65"/>
      <c r="B25" s="65"/>
      <c r="C25" s="33" t="s">
        <v>40</v>
      </c>
      <c r="D25" s="35" t="s">
        <v>41</v>
      </c>
      <c r="E25" s="3">
        <v>339.8</v>
      </c>
      <c r="F25" s="3">
        <v>718.9</v>
      </c>
      <c r="G25" s="3">
        <v>671.8</v>
      </c>
      <c r="H25" s="3">
        <v>363.6</v>
      </c>
      <c r="I25" s="3">
        <f t="shared" si="0"/>
        <v>-308.19999999999993</v>
      </c>
      <c r="J25" s="3">
        <f>H25/G25*100</f>
        <v>54.12325096754987</v>
      </c>
      <c r="K25" s="3">
        <f>H25/F25*100</f>
        <v>50.577270830435396</v>
      </c>
      <c r="L25" s="3">
        <f t="shared" si="1"/>
        <v>23.80000000000001</v>
      </c>
      <c r="M25" s="3">
        <f>H25/E25*100</f>
        <v>107.00412007062978</v>
      </c>
    </row>
    <row r="26" spans="1:13" ht="31.5" hidden="1">
      <c r="A26" s="65"/>
      <c r="B26" s="65"/>
      <c r="C26" s="33" t="s">
        <v>42</v>
      </c>
      <c r="D26" s="35" t="s">
        <v>43</v>
      </c>
      <c r="E26" s="3"/>
      <c r="F26" s="3"/>
      <c r="G26" s="3"/>
      <c r="H26" s="3"/>
      <c r="I26" s="3">
        <f t="shared" si="0"/>
        <v>0</v>
      </c>
      <c r="J26" s="3"/>
      <c r="K26" s="3"/>
      <c r="L26" s="3">
        <f t="shared" si="1"/>
        <v>0</v>
      </c>
      <c r="M26" s="3"/>
    </row>
    <row r="27" spans="1:13" ht="15.75">
      <c r="A27" s="65"/>
      <c r="B27" s="65"/>
      <c r="C27" s="33" t="s">
        <v>22</v>
      </c>
      <c r="D27" s="35" t="s">
        <v>23</v>
      </c>
      <c r="E27" s="3">
        <v>39603.1</v>
      </c>
      <c r="F27" s="3">
        <v>24835</v>
      </c>
      <c r="G27" s="3">
        <v>21914.2</v>
      </c>
      <c r="H27" s="3">
        <v>33448.1</v>
      </c>
      <c r="I27" s="3">
        <f t="shared" si="0"/>
        <v>11533.899999999998</v>
      </c>
      <c r="J27" s="3">
        <f>H27/G27*100</f>
        <v>152.63208330671435</v>
      </c>
      <c r="K27" s="3">
        <f>H27/F27*100</f>
        <v>134.68129655727802</v>
      </c>
      <c r="L27" s="3">
        <f t="shared" si="1"/>
        <v>-6155</v>
      </c>
      <c r="M27" s="3">
        <f aca="true" t="shared" si="5" ref="M27:M33">H27/E27*100</f>
        <v>84.45828735629281</v>
      </c>
    </row>
    <row r="28" spans="1:13" s="2" customFormat="1" ht="15.75">
      <c r="A28" s="65"/>
      <c r="B28" s="65"/>
      <c r="C28" s="39"/>
      <c r="D28" s="37" t="s">
        <v>44</v>
      </c>
      <c r="E28" s="7">
        <f>SUM(E25:E27)</f>
        <v>39942.9</v>
      </c>
      <c r="F28" s="7">
        <f>SUM(F25:F27)</f>
        <v>25553.9</v>
      </c>
      <c r="G28" s="7">
        <f>SUM(G25:G27)</f>
        <v>22586</v>
      </c>
      <c r="H28" s="7">
        <f>SUM(H25:H27)</f>
        <v>33811.7</v>
      </c>
      <c r="I28" s="7">
        <f t="shared" si="0"/>
        <v>11225.699999999997</v>
      </c>
      <c r="J28" s="7">
        <f>H28/G28*100</f>
        <v>149.70202780483484</v>
      </c>
      <c r="K28" s="7">
        <f>H28/F28*100</f>
        <v>132.31522389928736</v>
      </c>
      <c r="L28" s="7">
        <f t="shared" si="1"/>
        <v>-6131.200000000004</v>
      </c>
      <c r="M28" s="7">
        <f t="shared" si="5"/>
        <v>84.65008800062087</v>
      </c>
    </row>
    <row r="29" spans="1:13" s="2" customFormat="1" ht="15.75">
      <c r="A29" s="65"/>
      <c r="B29" s="65"/>
      <c r="C29" s="39"/>
      <c r="D29" s="37" t="s">
        <v>34</v>
      </c>
      <c r="E29" s="6">
        <f>E24+E28</f>
        <v>366827.10000000003</v>
      </c>
      <c r="F29" s="6">
        <f>F24+F28</f>
        <v>1474930.7</v>
      </c>
      <c r="G29" s="6">
        <f>G24+G28</f>
        <v>495934</v>
      </c>
      <c r="H29" s="6">
        <f>H24+H28</f>
        <v>507657.10000000003</v>
      </c>
      <c r="I29" s="6">
        <f t="shared" si="0"/>
        <v>11723.100000000035</v>
      </c>
      <c r="J29" s="6">
        <f>H29/G29*100</f>
        <v>102.36384276940078</v>
      </c>
      <c r="K29" s="6">
        <f>H29/F29*100</f>
        <v>34.41904762033905</v>
      </c>
      <c r="L29" s="6">
        <f t="shared" si="1"/>
        <v>140830</v>
      </c>
      <c r="M29" s="6">
        <f t="shared" si="5"/>
        <v>138.39138384268773</v>
      </c>
    </row>
    <row r="30" spans="1:13" ht="31.5">
      <c r="A30" s="65" t="s">
        <v>45</v>
      </c>
      <c r="B30" s="65" t="s">
        <v>46</v>
      </c>
      <c r="C30" s="33" t="s">
        <v>18</v>
      </c>
      <c r="D30" s="35" t="s">
        <v>19</v>
      </c>
      <c r="E30" s="4">
        <v>964.7</v>
      </c>
      <c r="F30" s="4">
        <v>1177.4</v>
      </c>
      <c r="G30" s="4">
        <v>1087.4</v>
      </c>
      <c r="H30" s="4">
        <v>5711.4</v>
      </c>
      <c r="I30" s="4">
        <f t="shared" si="0"/>
        <v>4624</v>
      </c>
      <c r="J30" s="4">
        <f>H30/G30*100</f>
        <v>525.2345043222365</v>
      </c>
      <c r="K30" s="4">
        <f>H30/F30*100</f>
        <v>485.0857822320366</v>
      </c>
      <c r="L30" s="4">
        <f t="shared" si="1"/>
        <v>4746.7</v>
      </c>
      <c r="M30" s="4">
        <f t="shared" si="5"/>
        <v>592.0389758474136</v>
      </c>
    </row>
    <row r="31" spans="1:13" ht="15.75">
      <c r="A31" s="65"/>
      <c r="B31" s="65"/>
      <c r="C31" s="33" t="s">
        <v>22</v>
      </c>
      <c r="D31" s="35" t="s">
        <v>23</v>
      </c>
      <c r="E31" s="3">
        <v>232.5</v>
      </c>
      <c r="F31" s="3">
        <v>0</v>
      </c>
      <c r="G31" s="3">
        <v>0</v>
      </c>
      <c r="H31" s="8">
        <v>588.7</v>
      </c>
      <c r="I31" s="8">
        <f t="shared" si="0"/>
        <v>588.7</v>
      </c>
      <c r="J31" s="4"/>
      <c r="K31" s="4"/>
      <c r="L31" s="8">
        <f t="shared" si="1"/>
        <v>356.20000000000005</v>
      </c>
      <c r="M31" s="8">
        <f t="shared" si="5"/>
        <v>253.20430107526883</v>
      </c>
    </row>
    <row r="32" spans="1:13" ht="15.75">
      <c r="A32" s="65"/>
      <c r="B32" s="65"/>
      <c r="C32" s="33" t="s">
        <v>24</v>
      </c>
      <c r="D32" s="35" t="s">
        <v>25</v>
      </c>
      <c r="E32" s="4">
        <v>-4</v>
      </c>
      <c r="F32" s="4">
        <v>0</v>
      </c>
      <c r="G32" s="4">
        <v>0</v>
      </c>
      <c r="H32" s="4">
        <v>5.3</v>
      </c>
      <c r="I32" s="4">
        <f t="shared" si="0"/>
        <v>5.3</v>
      </c>
      <c r="J32" s="4"/>
      <c r="K32" s="4"/>
      <c r="L32" s="4">
        <f t="shared" si="1"/>
        <v>9.3</v>
      </c>
      <c r="M32" s="4">
        <f t="shared" si="5"/>
        <v>-132.5</v>
      </c>
    </row>
    <row r="33" spans="1:13" ht="15.75" hidden="1">
      <c r="A33" s="65"/>
      <c r="B33" s="65"/>
      <c r="C33" s="33" t="s">
        <v>26</v>
      </c>
      <c r="D33" s="35" t="s">
        <v>27</v>
      </c>
      <c r="E33" s="4"/>
      <c r="F33" s="4"/>
      <c r="G33" s="4"/>
      <c r="H33" s="4"/>
      <c r="I33" s="4">
        <f t="shared" si="0"/>
        <v>0</v>
      </c>
      <c r="J33" s="4"/>
      <c r="K33" s="4"/>
      <c r="L33" s="4">
        <f>H33-E33</f>
        <v>0</v>
      </c>
      <c r="M33" s="4" t="e">
        <f t="shared" si="5"/>
        <v>#DIV/0!</v>
      </c>
    </row>
    <row r="34" spans="1:13" ht="31.5">
      <c r="A34" s="65"/>
      <c r="B34" s="65"/>
      <c r="C34" s="33" t="s">
        <v>57</v>
      </c>
      <c r="D34" s="35" t="s">
        <v>58</v>
      </c>
      <c r="E34" s="3">
        <v>0</v>
      </c>
      <c r="F34" s="3">
        <v>0</v>
      </c>
      <c r="G34" s="3">
        <v>0</v>
      </c>
      <c r="H34" s="3">
        <v>1225</v>
      </c>
      <c r="I34" s="4">
        <f t="shared" si="0"/>
        <v>1225</v>
      </c>
      <c r="J34" s="4"/>
      <c r="K34" s="4"/>
      <c r="L34" s="4">
        <f>H34-E34</f>
        <v>1225</v>
      </c>
      <c r="M34" s="4"/>
    </row>
    <row r="35" spans="1:13" s="2" customFormat="1" ht="15.75">
      <c r="A35" s="65"/>
      <c r="B35" s="65"/>
      <c r="C35" s="63"/>
      <c r="D35" s="37" t="s">
        <v>39</v>
      </c>
      <c r="E35" s="6">
        <f>SUM(E30:E33)</f>
        <v>1193.2</v>
      </c>
      <c r="F35" s="6">
        <f>SUM(F30:F33)</f>
        <v>1177.4</v>
      </c>
      <c r="G35" s="6">
        <f>SUM(G30:G33)</f>
        <v>1087.4</v>
      </c>
      <c r="H35" s="6">
        <f>SUM(H30:H34)</f>
        <v>7530.4</v>
      </c>
      <c r="I35" s="6">
        <f t="shared" si="0"/>
        <v>6443</v>
      </c>
      <c r="J35" s="6">
        <f>H35/G35*100</f>
        <v>692.5142541842927</v>
      </c>
      <c r="K35" s="6">
        <f>H35/F35*100</f>
        <v>639.5787328010871</v>
      </c>
      <c r="L35" s="6">
        <f t="shared" si="1"/>
        <v>6337.2</v>
      </c>
      <c r="M35" s="6">
        <f>H35/E35*100</f>
        <v>631.1096211867248</v>
      </c>
    </row>
    <row r="36" spans="1:13" ht="15.75">
      <c r="A36" s="65"/>
      <c r="B36" s="65"/>
      <c r="C36" s="33" t="s">
        <v>22</v>
      </c>
      <c r="D36" s="35" t="s">
        <v>23</v>
      </c>
      <c r="E36" s="3">
        <v>0</v>
      </c>
      <c r="F36" s="3">
        <v>8000</v>
      </c>
      <c r="G36" s="3">
        <v>7226.2</v>
      </c>
      <c r="H36" s="3">
        <v>1830.1</v>
      </c>
      <c r="I36" s="3">
        <f t="shared" si="0"/>
        <v>-5396.1</v>
      </c>
      <c r="J36" s="3">
        <f>H36/G36*100</f>
        <v>25.325897428800754</v>
      </c>
      <c r="K36" s="3">
        <f>H36/F36*100</f>
        <v>22.87625</v>
      </c>
      <c r="L36" s="3">
        <f t="shared" si="1"/>
        <v>1830.1</v>
      </c>
      <c r="M36" s="6"/>
    </row>
    <row r="37" spans="1:13" s="2" customFormat="1" ht="15.75">
      <c r="A37" s="65"/>
      <c r="B37" s="65"/>
      <c r="C37" s="63"/>
      <c r="D37" s="37" t="s">
        <v>44</v>
      </c>
      <c r="E37" s="6">
        <f>SUM(E36)</f>
        <v>0</v>
      </c>
      <c r="F37" s="6">
        <f>SUM(F36)</f>
        <v>8000</v>
      </c>
      <c r="G37" s="6">
        <f>SUM(G36)</f>
        <v>7226.2</v>
      </c>
      <c r="H37" s="6">
        <f>SUM(H36)</f>
        <v>1830.1</v>
      </c>
      <c r="I37" s="6">
        <f t="shared" si="0"/>
        <v>-5396.1</v>
      </c>
      <c r="J37" s="6">
        <f>H37/G37*100</f>
        <v>25.325897428800754</v>
      </c>
      <c r="K37" s="6">
        <f>H37/F37*100</f>
        <v>22.87625</v>
      </c>
      <c r="L37" s="6">
        <f t="shared" si="1"/>
        <v>1830.1</v>
      </c>
      <c r="M37" s="6"/>
    </row>
    <row r="38" spans="1:13" s="2" customFormat="1" ht="15.75">
      <c r="A38" s="65"/>
      <c r="B38" s="65"/>
      <c r="C38" s="63"/>
      <c r="D38" s="37" t="s">
        <v>34</v>
      </c>
      <c r="E38" s="6">
        <f>E35+E37</f>
        <v>1193.2</v>
      </c>
      <c r="F38" s="6">
        <f>F35+F37</f>
        <v>9177.4</v>
      </c>
      <c r="G38" s="6">
        <f>G35+G37</f>
        <v>8313.6</v>
      </c>
      <c r="H38" s="6">
        <f>H35+H37</f>
        <v>9360.5</v>
      </c>
      <c r="I38" s="6">
        <f t="shared" si="0"/>
        <v>1046.8999999999996</v>
      </c>
      <c r="J38" s="6">
        <f>H38/G38*100</f>
        <v>112.5926193225558</v>
      </c>
      <c r="K38" s="6">
        <f>H38/F38*100</f>
        <v>101.99511844313204</v>
      </c>
      <c r="L38" s="6">
        <f t="shared" si="1"/>
        <v>8167.3</v>
      </c>
      <c r="M38" s="6">
        <f>H38/E38*100</f>
        <v>784.4870935300033</v>
      </c>
    </row>
    <row r="39" spans="1:13" s="2" customFormat="1" ht="31.5">
      <c r="A39" s="65" t="s">
        <v>47</v>
      </c>
      <c r="B39" s="65" t="s">
        <v>48</v>
      </c>
      <c r="C39" s="33" t="s">
        <v>18</v>
      </c>
      <c r="D39" s="35" t="s">
        <v>19</v>
      </c>
      <c r="E39" s="3">
        <v>384</v>
      </c>
      <c r="F39" s="3">
        <v>0</v>
      </c>
      <c r="G39" s="3">
        <v>0</v>
      </c>
      <c r="H39" s="3">
        <v>50.1</v>
      </c>
      <c r="I39" s="3">
        <f t="shared" si="0"/>
        <v>50.1</v>
      </c>
      <c r="J39" s="3"/>
      <c r="K39" s="3"/>
      <c r="L39" s="3">
        <f t="shared" si="1"/>
        <v>-333.9</v>
      </c>
      <c r="M39" s="3">
        <f>H39/E39*100</f>
        <v>13.046875</v>
      </c>
    </row>
    <row r="40" spans="1:13" s="2" customFormat="1" ht="15.75" hidden="1">
      <c r="A40" s="65"/>
      <c r="B40" s="65"/>
      <c r="C40" s="33" t="s">
        <v>22</v>
      </c>
      <c r="D40" s="35" t="s">
        <v>23</v>
      </c>
      <c r="E40" s="3"/>
      <c r="F40" s="6"/>
      <c r="G40" s="6"/>
      <c r="H40" s="3"/>
      <c r="I40" s="3">
        <f t="shared" si="0"/>
        <v>0</v>
      </c>
      <c r="J40" s="3"/>
      <c r="K40" s="3"/>
      <c r="L40" s="3">
        <f t="shared" si="1"/>
        <v>0</v>
      </c>
      <c r="M40" s="3"/>
    </row>
    <row r="41" spans="1:13" s="2" customFormat="1" ht="31.5">
      <c r="A41" s="65"/>
      <c r="B41" s="65"/>
      <c r="C41" s="33" t="s">
        <v>49</v>
      </c>
      <c r="D41" s="35" t="s">
        <v>50</v>
      </c>
      <c r="E41" s="3">
        <v>38864.8</v>
      </c>
      <c r="F41" s="3">
        <v>50883.5</v>
      </c>
      <c r="G41" s="3">
        <v>50014.3</v>
      </c>
      <c r="H41" s="3">
        <v>50014.3</v>
      </c>
      <c r="I41" s="3">
        <f t="shared" si="0"/>
        <v>0</v>
      </c>
      <c r="J41" s="3">
        <f>H41/G41*100</f>
        <v>100</v>
      </c>
      <c r="K41" s="3">
        <f>H41/F41*100</f>
        <v>98.29178417365159</v>
      </c>
      <c r="L41" s="3">
        <f aca="true" t="shared" si="6" ref="L41:L105">H41-E41</f>
        <v>11149.5</v>
      </c>
      <c r="M41" s="3">
        <f aca="true" t="shared" si="7" ref="M41:M48">H41/E41*100</f>
        <v>128.6879129700912</v>
      </c>
    </row>
    <row r="42" spans="1:13" s="2" customFormat="1" ht="47.25">
      <c r="A42" s="65"/>
      <c r="B42" s="65"/>
      <c r="C42" s="33" t="s">
        <v>32</v>
      </c>
      <c r="D42" s="35" t="s">
        <v>33</v>
      </c>
      <c r="E42" s="3">
        <v>-385.6</v>
      </c>
      <c r="F42" s="3">
        <v>0</v>
      </c>
      <c r="G42" s="3">
        <v>0</v>
      </c>
      <c r="H42" s="3">
        <v>-74.4</v>
      </c>
      <c r="I42" s="3">
        <f t="shared" si="0"/>
        <v>-74.4</v>
      </c>
      <c r="J42" s="3"/>
      <c r="K42" s="3"/>
      <c r="L42" s="3">
        <f t="shared" si="6"/>
        <v>311.20000000000005</v>
      </c>
      <c r="M42" s="3">
        <f t="shared" si="7"/>
        <v>19.294605809128633</v>
      </c>
    </row>
    <row r="43" spans="1:13" s="2" customFormat="1" ht="15.75">
      <c r="A43" s="65"/>
      <c r="B43" s="65"/>
      <c r="C43" s="63"/>
      <c r="D43" s="37" t="s">
        <v>34</v>
      </c>
      <c r="E43" s="6">
        <f>SUM(E39:E42)</f>
        <v>38863.200000000004</v>
      </c>
      <c r="F43" s="6">
        <f>SUM(F39:F42)</f>
        <v>50883.5</v>
      </c>
      <c r="G43" s="6">
        <f>SUM(G39:G42)</f>
        <v>50014.3</v>
      </c>
      <c r="H43" s="6">
        <f>SUM(H39:H42)</f>
        <v>49990</v>
      </c>
      <c r="I43" s="6">
        <f t="shared" si="0"/>
        <v>-24.30000000000291</v>
      </c>
      <c r="J43" s="6">
        <f>H43/G43*100</f>
        <v>99.95141389562583</v>
      </c>
      <c r="K43" s="6">
        <f>H43/F43*100</f>
        <v>98.24402802480175</v>
      </c>
      <c r="L43" s="6">
        <f t="shared" si="6"/>
        <v>11126.799999999996</v>
      </c>
      <c r="M43" s="6">
        <f t="shared" si="7"/>
        <v>128.63068404042897</v>
      </c>
    </row>
    <row r="44" spans="1:13" s="2" customFormat="1" ht="15.75">
      <c r="A44" s="65" t="s">
        <v>51</v>
      </c>
      <c r="B44" s="65" t="s">
        <v>52</v>
      </c>
      <c r="C44" s="33" t="s">
        <v>53</v>
      </c>
      <c r="D44" s="3" t="s">
        <v>54</v>
      </c>
      <c r="E44" s="3">
        <v>120.4</v>
      </c>
      <c r="F44" s="3">
        <v>0</v>
      </c>
      <c r="G44" s="3">
        <v>0</v>
      </c>
      <c r="H44" s="3">
        <v>58.1</v>
      </c>
      <c r="I44" s="3">
        <f t="shared" si="0"/>
        <v>58.1</v>
      </c>
      <c r="J44" s="3"/>
      <c r="K44" s="3"/>
      <c r="L44" s="3">
        <f t="shared" si="6"/>
        <v>-62.300000000000004</v>
      </c>
      <c r="M44" s="3">
        <f t="shared" si="7"/>
        <v>48.25581395348837</v>
      </c>
    </row>
    <row r="45" spans="1:13" s="2" customFormat="1" ht="15.75">
      <c r="A45" s="65"/>
      <c r="B45" s="65"/>
      <c r="C45" s="33" t="s">
        <v>55</v>
      </c>
      <c r="D45" s="35" t="s">
        <v>56</v>
      </c>
      <c r="E45" s="3">
        <v>932.3</v>
      </c>
      <c r="F45" s="3">
        <v>1554.1</v>
      </c>
      <c r="G45" s="3">
        <v>1554.1</v>
      </c>
      <c r="H45" s="3">
        <v>1397.2</v>
      </c>
      <c r="I45" s="3">
        <f t="shared" si="0"/>
        <v>-156.89999999999986</v>
      </c>
      <c r="J45" s="3">
        <f>H45/G45*100</f>
        <v>89.90412457370826</v>
      </c>
      <c r="K45" s="3">
        <f>H45/F45*100</f>
        <v>89.90412457370826</v>
      </c>
      <c r="L45" s="3">
        <f t="shared" si="6"/>
        <v>464.9000000000001</v>
      </c>
      <c r="M45" s="3">
        <f t="shared" si="7"/>
        <v>149.86592298616327</v>
      </c>
    </row>
    <row r="46" spans="1:13" ht="31.5">
      <c r="A46" s="65"/>
      <c r="B46" s="65"/>
      <c r="C46" s="33" t="s">
        <v>18</v>
      </c>
      <c r="D46" s="35" t="s">
        <v>19</v>
      </c>
      <c r="E46" s="3">
        <v>125.6</v>
      </c>
      <c r="F46" s="3">
        <v>0</v>
      </c>
      <c r="G46" s="3">
        <v>0</v>
      </c>
      <c r="H46" s="3">
        <v>25.9</v>
      </c>
      <c r="I46" s="3">
        <f t="shared" si="0"/>
        <v>25.9</v>
      </c>
      <c r="J46" s="3"/>
      <c r="K46" s="3"/>
      <c r="L46" s="3">
        <f t="shared" si="6"/>
        <v>-99.69999999999999</v>
      </c>
      <c r="M46" s="3">
        <f t="shared" si="7"/>
        <v>20.621019108280255</v>
      </c>
    </row>
    <row r="47" spans="1:13" ht="94.5">
      <c r="A47" s="65"/>
      <c r="B47" s="65"/>
      <c r="C47" s="34" t="s">
        <v>67</v>
      </c>
      <c r="D47" s="3" t="s">
        <v>68</v>
      </c>
      <c r="E47" s="3">
        <v>0</v>
      </c>
      <c r="F47" s="3">
        <v>0</v>
      </c>
      <c r="G47" s="3">
        <v>0</v>
      </c>
      <c r="H47" s="3">
        <v>1.7</v>
      </c>
      <c r="I47" s="3">
        <f>H47-G47</f>
        <v>1.7</v>
      </c>
      <c r="J47" s="3"/>
      <c r="K47" s="3"/>
      <c r="L47" s="3">
        <f>H47-E47</f>
        <v>1.7</v>
      </c>
      <c r="M47" s="3"/>
    </row>
    <row r="48" spans="1:13" ht="15.75">
      <c r="A48" s="65"/>
      <c r="B48" s="65"/>
      <c r="C48" s="33" t="s">
        <v>22</v>
      </c>
      <c r="D48" s="35" t="s">
        <v>23</v>
      </c>
      <c r="E48" s="3">
        <v>407.4</v>
      </c>
      <c r="F48" s="3">
        <v>826.6</v>
      </c>
      <c r="G48" s="3">
        <v>816.6</v>
      </c>
      <c r="H48" s="3">
        <v>2944.8</v>
      </c>
      <c r="I48" s="3">
        <f t="shared" si="0"/>
        <v>2128.2000000000003</v>
      </c>
      <c r="J48" s="3">
        <f>H48/G48*100</f>
        <v>360.6171932402645</v>
      </c>
      <c r="K48" s="3">
        <f>H48/F48*100</f>
        <v>356.254536656182</v>
      </c>
      <c r="L48" s="3">
        <f t="shared" si="6"/>
        <v>2537.4</v>
      </c>
      <c r="M48" s="3">
        <f t="shared" si="7"/>
        <v>722.8276877761415</v>
      </c>
    </row>
    <row r="49" spans="1:13" ht="15.75" hidden="1">
      <c r="A49" s="65"/>
      <c r="B49" s="65"/>
      <c r="C49" s="33" t="s">
        <v>24</v>
      </c>
      <c r="D49" s="35" t="s">
        <v>25</v>
      </c>
      <c r="E49" s="3"/>
      <c r="F49" s="3"/>
      <c r="G49" s="3"/>
      <c r="H49" s="3"/>
      <c r="I49" s="3">
        <f t="shared" si="0"/>
        <v>0</v>
      </c>
      <c r="J49" s="3"/>
      <c r="K49" s="3"/>
      <c r="L49" s="3">
        <f t="shared" si="6"/>
        <v>0</v>
      </c>
      <c r="M49" s="3"/>
    </row>
    <row r="50" spans="1:13" ht="15.75">
      <c r="A50" s="65"/>
      <c r="B50" s="65"/>
      <c r="C50" s="33" t="s">
        <v>26</v>
      </c>
      <c r="D50" s="35" t="s">
        <v>27</v>
      </c>
      <c r="E50" s="3">
        <v>11881</v>
      </c>
      <c r="F50" s="3">
        <v>9161.5</v>
      </c>
      <c r="G50" s="3">
        <v>8235</v>
      </c>
      <c r="H50" s="3">
        <v>13770.6</v>
      </c>
      <c r="I50" s="3">
        <f t="shared" si="0"/>
        <v>5535.6</v>
      </c>
      <c r="J50" s="3">
        <f>H50/G50*100</f>
        <v>167.22040072859744</v>
      </c>
      <c r="K50" s="3">
        <f>H50/F50*100</f>
        <v>150.3094471429351</v>
      </c>
      <c r="L50" s="3">
        <f t="shared" si="6"/>
        <v>1889.6000000000004</v>
      </c>
      <c r="M50" s="3">
        <f>H50/E50*100</f>
        <v>115.90438515276493</v>
      </c>
    </row>
    <row r="51" spans="1:13" ht="31.5">
      <c r="A51" s="65"/>
      <c r="B51" s="65"/>
      <c r="C51" s="33" t="s">
        <v>28</v>
      </c>
      <c r="D51" s="36" t="s">
        <v>29</v>
      </c>
      <c r="E51" s="3">
        <v>0</v>
      </c>
      <c r="F51" s="3">
        <v>499.3</v>
      </c>
      <c r="G51" s="3">
        <v>499.3</v>
      </c>
      <c r="H51" s="3">
        <v>245.7</v>
      </c>
      <c r="I51" s="3">
        <f t="shared" si="0"/>
        <v>-253.60000000000002</v>
      </c>
      <c r="J51" s="3">
        <f>H51/G51*100</f>
        <v>49.2088924494292</v>
      </c>
      <c r="K51" s="3">
        <f>H51/F51*100</f>
        <v>49.2088924494292</v>
      </c>
      <c r="L51" s="3">
        <f t="shared" si="6"/>
        <v>245.7</v>
      </c>
      <c r="M51" s="3"/>
    </row>
    <row r="52" spans="1:13" ht="31.5">
      <c r="A52" s="65"/>
      <c r="B52" s="65"/>
      <c r="C52" s="33" t="s">
        <v>49</v>
      </c>
      <c r="D52" s="35" t="s">
        <v>50</v>
      </c>
      <c r="E52" s="3">
        <v>10203.2</v>
      </c>
      <c r="F52" s="3">
        <v>12095.1</v>
      </c>
      <c r="G52" s="3">
        <v>12095.1</v>
      </c>
      <c r="H52" s="3">
        <v>12095.1</v>
      </c>
      <c r="I52" s="3">
        <f t="shared" si="0"/>
        <v>0</v>
      </c>
      <c r="J52" s="3">
        <f>H52/G52*100</f>
        <v>100</v>
      </c>
      <c r="K52" s="3">
        <f>H52/F52*100</f>
        <v>100</v>
      </c>
      <c r="L52" s="3">
        <f t="shared" si="6"/>
        <v>1891.8999999999996</v>
      </c>
      <c r="M52" s="3">
        <f>H52/E52*100</f>
        <v>118.54222204798495</v>
      </c>
    </row>
    <row r="53" spans="1:13" ht="31.5">
      <c r="A53" s="65"/>
      <c r="B53" s="65"/>
      <c r="C53" s="33" t="s">
        <v>57</v>
      </c>
      <c r="D53" s="35" t="s">
        <v>58</v>
      </c>
      <c r="E53" s="3">
        <v>0</v>
      </c>
      <c r="F53" s="3">
        <v>0</v>
      </c>
      <c r="G53" s="3">
        <v>0</v>
      </c>
      <c r="H53" s="3">
        <v>349.4</v>
      </c>
      <c r="I53" s="3">
        <f t="shared" si="0"/>
        <v>349.4</v>
      </c>
      <c r="J53" s="3"/>
      <c r="K53" s="3"/>
      <c r="L53" s="3">
        <f t="shared" si="6"/>
        <v>349.4</v>
      </c>
      <c r="M53" s="3"/>
    </row>
    <row r="54" spans="1:13" ht="47.25">
      <c r="A54" s="65"/>
      <c r="B54" s="65"/>
      <c r="C54" s="33" t="s">
        <v>32</v>
      </c>
      <c r="D54" s="35" t="s">
        <v>33</v>
      </c>
      <c r="E54" s="3">
        <v>-125.9</v>
      </c>
      <c r="F54" s="3">
        <v>0</v>
      </c>
      <c r="G54" s="3">
        <v>0</v>
      </c>
      <c r="H54" s="3">
        <v>0</v>
      </c>
      <c r="I54" s="3">
        <f t="shared" si="0"/>
        <v>0</v>
      </c>
      <c r="J54" s="3"/>
      <c r="K54" s="3"/>
      <c r="L54" s="3">
        <f t="shared" si="6"/>
        <v>125.9</v>
      </c>
      <c r="M54" s="3">
        <f>H54/E54*100</f>
        <v>0</v>
      </c>
    </row>
    <row r="55" spans="1:13" s="2" customFormat="1" ht="15.75">
      <c r="A55" s="65"/>
      <c r="B55" s="65"/>
      <c r="C55" s="39"/>
      <c r="D55" s="37" t="s">
        <v>39</v>
      </c>
      <c r="E55" s="6">
        <f>SUM(E44:E54)</f>
        <v>23544</v>
      </c>
      <c r="F55" s="6">
        <f>SUM(F44:F54)</f>
        <v>24136.6</v>
      </c>
      <c r="G55" s="6">
        <f>SUM(G44:G54)</f>
        <v>23200.1</v>
      </c>
      <c r="H55" s="6">
        <f>SUM(H44:H54)</f>
        <v>30888.500000000007</v>
      </c>
      <c r="I55" s="6">
        <f t="shared" si="0"/>
        <v>7688.400000000009</v>
      </c>
      <c r="J55" s="6">
        <f>H55/G55*100</f>
        <v>133.13951232968827</v>
      </c>
      <c r="K55" s="6">
        <f>H55/F55*100</f>
        <v>127.97369969258308</v>
      </c>
      <c r="L55" s="6">
        <f t="shared" si="6"/>
        <v>7344.500000000007</v>
      </c>
      <c r="M55" s="6">
        <f aca="true" t="shared" si="8" ref="M55:M62">H55/E55*100</f>
        <v>131.1947842337751</v>
      </c>
    </row>
    <row r="56" spans="1:13" ht="15.75">
      <c r="A56" s="65"/>
      <c r="B56" s="65"/>
      <c r="C56" s="33" t="s">
        <v>55</v>
      </c>
      <c r="D56" s="35" t="s">
        <v>56</v>
      </c>
      <c r="E56" s="3">
        <v>8790.6</v>
      </c>
      <c r="F56" s="3">
        <v>8072.7</v>
      </c>
      <c r="G56" s="3">
        <v>8072.7</v>
      </c>
      <c r="H56" s="3">
        <v>6149.6</v>
      </c>
      <c r="I56" s="3">
        <f t="shared" si="0"/>
        <v>-1923.0999999999995</v>
      </c>
      <c r="J56" s="3">
        <f>H56/G56*100</f>
        <v>76.17773483468976</v>
      </c>
      <c r="K56" s="3">
        <f>H56/F56*100</f>
        <v>76.17773483468976</v>
      </c>
      <c r="L56" s="3">
        <f t="shared" si="6"/>
        <v>-2641</v>
      </c>
      <c r="M56" s="3">
        <f t="shared" si="8"/>
        <v>69.95654449070598</v>
      </c>
    </row>
    <row r="57" spans="1:13" ht="15.75">
      <c r="A57" s="65"/>
      <c r="B57" s="65"/>
      <c r="C57" s="33" t="s">
        <v>22</v>
      </c>
      <c r="D57" s="35" t="s">
        <v>23</v>
      </c>
      <c r="E57" s="3">
        <v>24727.1</v>
      </c>
      <c r="F57" s="3">
        <v>31293.9</v>
      </c>
      <c r="G57" s="3">
        <v>28012.8</v>
      </c>
      <c r="H57" s="3">
        <v>25156</v>
      </c>
      <c r="I57" s="3">
        <f t="shared" si="0"/>
        <v>-2856.7999999999993</v>
      </c>
      <c r="J57" s="3">
        <f>H57/G57*100</f>
        <v>89.80180488919352</v>
      </c>
      <c r="K57" s="3">
        <f>H57/F57*100</f>
        <v>80.38627336317941</v>
      </c>
      <c r="L57" s="3">
        <f t="shared" si="6"/>
        <v>428.90000000000146</v>
      </c>
      <c r="M57" s="3">
        <f t="shared" si="8"/>
        <v>101.73453417505492</v>
      </c>
    </row>
    <row r="58" spans="1:13" s="2" customFormat="1" ht="15.75">
      <c r="A58" s="65"/>
      <c r="B58" s="65"/>
      <c r="C58" s="39"/>
      <c r="D58" s="37" t="s">
        <v>44</v>
      </c>
      <c r="E58" s="6">
        <f>SUM(E56:E57)</f>
        <v>33517.7</v>
      </c>
      <c r="F58" s="6">
        <f>SUM(F56:F57)</f>
        <v>39366.6</v>
      </c>
      <c r="G58" s="6">
        <f>SUM(G56:G57)</f>
        <v>36085.5</v>
      </c>
      <c r="H58" s="6">
        <f>SUM(H56:H57)</f>
        <v>31305.6</v>
      </c>
      <c r="I58" s="6">
        <f t="shared" si="0"/>
        <v>-4779.9000000000015</v>
      </c>
      <c r="J58" s="6">
        <f>H58/G58*100</f>
        <v>86.75395934655194</v>
      </c>
      <c r="K58" s="6">
        <f>H58/F58*100</f>
        <v>79.52325067442959</v>
      </c>
      <c r="L58" s="6">
        <f t="shared" si="6"/>
        <v>-2212.0999999999985</v>
      </c>
      <c r="M58" s="6">
        <f t="shared" si="8"/>
        <v>93.40020347458209</v>
      </c>
    </row>
    <row r="59" spans="1:13" s="2" customFormat="1" ht="15.75">
      <c r="A59" s="65"/>
      <c r="B59" s="65"/>
      <c r="C59" s="39"/>
      <c r="D59" s="37" t="s">
        <v>34</v>
      </c>
      <c r="E59" s="6">
        <f>E58+E55</f>
        <v>57061.7</v>
      </c>
      <c r="F59" s="6">
        <f>F58+F55</f>
        <v>63503.2</v>
      </c>
      <c r="G59" s="6">
        <f>G58+G55</f>
        <v>59285.6</v>
      </c>
      <c r="H59" s="6">
        <f>H58+H55</f>
        <v>62194.100000000006</v>
      </c>
      <c r="I59" s="6">
        <f t="shared" si="0"/>
        <v>2908.5000000000073</v>
      </c>
      <c r="J59" s="6">
        <f>H59/G59*100</f>
        <v>104.90591307163967</v>
      </c>
      <c r="K59" s="6">
        <f>H59/F59*100</f>
        <v>97.93852908199902</v>
      </c>
      <c r="L59" s="6">
        <f t="shared" si="6"/>
        <v>5132.400000000009</v>
      </c>
      <c r="M59" s="6">
        <f t="shared" si="8"/>
        <v>108.99447440226983</v>
      </c>
    </row>
    <row r="60" spans="1:13" s="2" customFormat="1" ht="31.5">
      <c r="A60" s="65" t="s">
        <v>59</v>
      </c>
      <c r="B60" s="65" t="s">
        <v>60</v>
      </c>
      <c r="C60" s="33" t="s">
        <v>18</v>
      </c>
      <c r="D60" s="35" t="s">
        <v>19</v>
      </c>
      <c r="E60" s="3">
        <v>51.4</v>
      </c>
      <c r="F60" s="3">
        <v>0</v>
      </c>
      <c r="G60" s="3">
        <v>0</v>
      </c>
      <c r="H60" s="3">
        <v>78.9</v>
      </c>
      <c r="I60" s="3">
        <f t="shared" si="0"/>
        <v>78.9</v>
      </c>
      <c r="J60" s="3"/>
      <c r="K60" s="3"/>
      <c r="L60" s="3">
        <f t="shared" si="6"/>
        <v>27.500000000000007</v>
      </c>
      <c r="M60" s="3">
        <f t="shared" si="8"/>
        <v>153.50194552529183</v>
      </c>
    </row>
    <row r="61" spans="1:13" s="2" customFormat="1" ht="15.75" hidden="1">
      <c r="A61" s="65"/>
      <c r="B61" s="65"/>
      <c r="C61" s="33" t="s">
        <v>22</v>
      </c>
      <c r="D61" s="35" t="s">
        <v>23</v>
      </c>
      <c r="E61" s="3"/>
      <c r="F61" s="6"/>
      <c r="G61" s="6"/>
      <c r="H61" s="3"/>
      <c r="I61" s="3">
        <f t="shared" si="0"/>
        <v>0</v>
      </c>
      <c r="J61" s="3"/>
      <c r="K61" s="3"/>
      <c r="L61" s="3">
        <f t="shared" si="6"/>
        <v>0</v>
      </c>
      <c r="M61" s="3" t="e">
        <f t="shared" si="8"/>
        <v>#DIV/0!</v>
      </c>
    </row>
    <row r="62" spans="1:13" s="2" customFormat="1" ht="15.75">
      <c r="A62" s="65"/>
      <c r="B62" s="65"/>
      <c r="C62" s="33" t="s">
        <v>24</v>
      </c>
      <c r="D62" s="35" t="s">
        <v>25</v>
      </c>
      <c r="E62" s="3">
        <v>13.5</v>
      </c>
      <c r="F62" s="3">
        <v>0</v>
      </c>
      <c r="G62" s="3">
        <v>0</v>
      </c>
      <c r="H62" s="3">
        <v>40000</v>
      </c>
      <c r="I62" s="3">
        <f t="shared" si="0"/>
        <v>40000</v>
      </c>
      <c r="J62" s="3"/>
      <c r="K62" s="3"/>
      <c r="L62" s="3">
        <f t="shared" si="6"/>
        <v>39986.5</v>
      </c>
      <c r="M62" s="3">
        <f t="shared" si="8"/>
        <v>296296.2962962963</v>
      </c>
    </row>
    <row r="63" spans="1:13" ht="31.5">
      <c r="A63" s="65"/>
      <c r="B63" s="65"/>
      <c r="C63" s="33" t="s">
        <v>28</v>
      </c>
      <c r="D63" s="36" t="s">
        <v>29</v>
      </c>
      <c r="E63" s="3">
        <v>4263.3</v>
      </c>
      <c r="F63" s="3">
        <v>6086.8</v>
      </c>
      <c r="G63" s="3">
        <v>6086.8</v>
      </c>
      <c r="H63" s="3">
        <v>6086.8</v>
      </c>
      <c r="I63" s="3">
        <f t="shared" si="0"/>
        <v>0</v>
      </c>
      <c r="J63" s="3">
        <f>H63/G63*100</f>
        <v>100</v>
      </c>
      <c r="K63" s="3">
        <f>H63/F63*100</f>
        <v>100</v>
      </c>
      <c r="L63" s="3">
        <f t="shared" si="6"/>
        <v>1823.5</v>
      </c>
      <c r="M63" s="3">
        <f>H63/E63*100</f>
        <v>142.77203105575492</v>
      </c>
    </row>
    <row r="64" spans="1:13" ht="15.75">
      <c r="A64" s="65"/>
      <c r="B64" s="65"/>
      <c r="C64" s="33" t="s">
        <v>30</v>
      </c>
      <c r="D64" s="35" t="s">
        <v>31</v>
      </c>
      <c r="E64" s="4">
        <v>0</v>
      </c>
      <c r="F64" s="3">
        <v>50000</v>
      </c>
      <c r="G64" s="3">
        <v>50000</v>
      </c>
      <c r="H64" s="3">
        <v>50000</v>
      </c>
      <c r="I64" s="3">
        <f t="shared" si="0"/>
        <v>0</v>
      </c>
      <c r="J64" s="3">
        <f>H64/G64*100</f>
        <v>100</v>
      </c>
      <c r="K64" s="3">
        <f>H64/F64*100</f>
        <v>100</v>
      </c>
      <c r="L64" s="3">
        <f t="shared" si="6"/>
        <v>50000</v>
      </c>
      <c r="M64" s="3"/>
    </row>
    <row r="65" spans="1:13" ht="78.75">
      <c r="A65" s="65"/>
      <c r="B65" s="65"/>
      <c r="C65" s="33" t="s">
        <v>61</v>
      </c>
      <c r="D65" s="40" t="s">
        <v>62</v>
      </c>
      <c r="E65" s="3">
        <v>204.4</v>
      </c>
      <c r="F65" s="3">
        <v>0</v>
      </c>
      <c r="G65" s="3">
        <v>0</v>
      </c>
      <c r="H65" s="3">
        <v>1489.4</v>
      </c>
      <c r="I65" s="3">
        <f t="shared" si="0"/>
        <v>1489.4</v>
      </c>
      <c r="J65" s="3"/>
      <c r="K65" s="3"/>
      <c r="L65" s="3">
        <f t="shared" si="6"/>
        <v>1285</v>
      </c>
      <c r="M65" s="3">
        <f>H65/E65*100</f>
        <v>728.6692759295499</v>
      </c>
    </row>
    <row r="66" spans="1:13" ht="47.25">
      <c r="A66" s="65"/>
      <c r="B66" s="65"/>
      <c r="C66" s="33" t="s">
        <v>32</v>
      </c>
      <c r="D66" s="35" t="s">
        <v>33</v>
      </c>
      <c r="E66" s="3">
        <v>-12.6</v>
      </c>
      <c r="F66" s="3">
        <v>0</v>
      </c>
      <c r="G66" s="3">
        <v>0</v>
      </c>
      <c r="H66" s="3">
        <v>-13.7</v>
      </c>
      <c r="I66" s="3">
        <f t="shared" si="0"/>
        <v>-13.7</v>
      </c>
      <c r="J66" s="3"/>
      <c r="K66" s="3"/>
      <c r="L66" s="3">
        <f t="shared" si="6"/>
        <v>-1.0999999999999996</v>
      </c>
      <c r="M66" s="3">
        <f>H66/E66*100</f>
        <v>108.73015873015872</v>
      </c>
    </row>
    <row r="67" spans="1:13" ht="15.75">
      <c r="A67" s="65"/>
      <c r="B67" s="65"/>
      <c r="C67" s="33"/>
      <c r="D67" s="37" t="s">
        <v>39</v>
      </c>
      <c r="E67" s="6">
        <f>SUBTOTAL(9,E60:E66)</f>
        <v>4519.999999999999</v>
      </c>
      <c r="F67" s="6">
        <f>SUBTOTAL(9,F60:F66)</f>
        <v>56086.8</v>
      </c>
      <c r="G67" s="6">
        <f>SUBTOTAL(9,G60:G66)</f>
        <v>56086.8</v>
      </c>
      <c r="H67" s="6">
        <f>SUBTOTAL(9,H60:H66)</f>
        <v>97641.40000000001</v>
      </c>
      <c r="I67" s="6">
        <f t="shared" si="0"/>
        <v>41554.600000000006</v>
      </c>
      <c r="J67" s="6">
        <f>H67/G67*100</f>
        <v>174.08980366146758</v>
      </c>
      <c r="K67" s="6">
        <f>H67/F67*100</f>
        <v>174.08980366146758</v>
      </c>
      <c r="L67" s="6">
        <f t="shared" si="6"/>
        <v>93121.40000000001</v>
      </c>
      <c r="M67" s="6">
        <f>H67/E67*100</f>
        <v>2160.2079646017705</v>
      </c>
    </row>
    <row r="68" spans="1:13" ht="15.75" hidden="1">
      <c r="A68" s="65"/>
      <c r="B68" s="65"/>
      <c r="C68" s="33" t="s">
        <v>22</v>
      </c>
      <c r="D68" s="35" t="s">
        <v>23</v>
      </c>
      <c r="E68" s="3">
        <v>0</v>
      </c>
      <c r="F68" s="3">
        <v>0</v>
      </c>
      <c r="G68" s="3">
        <v>0</v>
      </c>
      <c r="H68" s="3">
        <v>0</v>
      </c>
      <c r="I68" s="3">
        <f t="shared" si="0"/>
        <v>0</v>
      </c>
      <c r="J68" s="3"/>
      <c r="K68" s="3"/>
      <c r="L68" s="3">
        <f t="shared" si="6"/>
        <v>0</v>
      </c>
      <c r="M68" s="6"/>
    </row>
    <row r="69" spans="1:13" ht="15.75" hidden="1">
      <c r="A69" s="65"/>
      <c r="B69" s="65"/>
      <c r="C69" s="33"/>
      <c r="D69" s="37" t="s">
        <v>44</v>
      </c>
      <c r="E69" s="6">
        <f>SUBTOTAL(9,E68)</f>
        <v>0</v>
      </c>
      <c r="F69" s="6">
        <f>SUBTOTAL(9,F68)</f>
        <v>0</v>
      </c>
      <c r="G69" s="6">
        <f>SUBTOTAL(9,G68)</f>
        <v>0</v>
      </c>
      <c r="H69" s="6">
        <f>SUBTOTAL(9,H68)</f>
        <v>0</v>
      </c>
      <c r="I69" s="6">
        <f t="shared" si="0"/>
        <v>0</v>
      </c>
      <c r="J69" s="6"/>
      <c r="K69" s="6"/>
      <c r="L69" s="6">
        <f t="shared" si="6"/>
        <v>0</v>
      </c>
      <c r="M69" s="6"/>
    </row>
    <row r="70" spans="1:13" s="2" customFormat="1" ht="15.75">
      <c r="A70" s="65"/>
      <c r="B70" s="65"/>
      <c r="C70" s="39"/>
      <c r="D70" s="37" t="s">
        <v>34</v>
      </c>
      <c r="E70" s="6">
        <f>SUM(E60:E66)</f>
        <v>4519.999999999999</v>
      </c>
      <c r="F70" s="6">
        <f>F67+F69</f>
        <v>56086.8</v>
      </c>
      <c r="G70" s="6">
        <f>G67+G69</f>
        <v>56086.8</v>
      </c>
      <c r="H70" s="6">
        <f>H67+H69</f>
        <v>97641.40000000001</v>
      </c>
      <c r="I70" s="6">
        <f t="shared" si="0"/>
        <v>41554.600000000006</v>
      </c>
      <c r="J70" s="6">
        <f>H70/G70*100</f>
        <v>174.08980366146758</v>
      </c>
      <c r="K70" s="6">
        <f>H70/F70*100</f>
        <v>174.08980366146758</v>
      </c>
      <c r="L70" s="6">
        <f t="shared" si="6"/>
        <v>93121.40000000001</v>
      </c>
      <c r="M70" s="6">
        <f aca="true" t="shared" si="9" ref="M70:M75">H70/E70*100</f>
        <v>2160.2079646017705</v>
      </c>
    </row>
    <row r="71" spans="1:13" ht="110.25">
      <c r="A71" s="65" t="s">
        <v>63</v>
      </c>
      <c r="B71" s="65" t="s">
        <v>64</v>
      </c>
      <c r="C71" s="33" t="s">
        <v>65</v>
      </c>
      <c r="D71" s="35" t="s">
        <v>66</v>
      </c>
      <c r="E71" s="4">
        <v>144</v>
      </c>
      <c r="F71" s="4">
        <v>0</v>
      </c>
      <c r="G71" s="4">
        <v>0</v>
      </c>
      <c r="H71" s="4">
        <v>41.4</v>
      </c>
      <c r="I71" s="4">
        <f t="shared" si="0"/>
        <v>41.4</v>
      </c>
      <c r="J71" s="4"/>
      <c r="K71" s="4"/>
      <c r="L71" s="4">
        <f t="shared" si="6"/>
        <v>-102.6</v>
      </c>
      <c r="M71" s="4">
        <f t="shared" si="9"/>
        <v>28.749999999999996</v>
      </c>
    </row>
    <row r="72" spans="1:13" ht="31.5">
      <c r="A72" s="65"/>
      <c r="B72" s="65"/>
      <c r="C72" s="33" t="s">
        <v>18</v>
      </c>
      <c r="D72" s="35" t="s">
        <v>19</v>
      </c>
      <c r="E72" s="4">
        <v>1923.4</v>
      </c>
      <c r="F72" s="4">
        <v>0</v>
      </c>
      <c r="G72" s="4">
        <v>0</v>
      </c>
      <c r="H72" s="4">
        <v>6633.4</v>
      </c>
      <c r="I72" s="4">
        <f aca="true" t="shared" si="10" ref="I72:I136">H72-G72</f>
        <v>6633.4</v>
      </c>
      <c r="J72" s="4"/>
      <c r="K72" s="4"/>
      <c r="L72" s="4">
        <f t="shared" si="6"/>
        <v>4710</v>
      </c>
      <c r="M72" s="4">
        <f t="shared" si="9"/>
        <v>344.87886035146096</v>
      </c>
    </row>
    <row r="73" spans="1:13" ht="94.5">
      <c r="A73" s="65"/>
      <c r="B73" s="65"/>
      <c r="C73" s="34" t="s">
        <v>67</v>
      </c>
      <c r="D73" s="3" t="s">
        <v>68</v>
      </c>
      <c r="E73" s="4">
        <v>252.7</v>
      </c>
      <c r="F73" s="4">
        <v>0</v>
      </c>
      <c r="G73" s="4">
        <v>0</v>
      </c>
      <c r="H73" s="4">
        <v>0</v>
      </c>
      <c r="I73" s="4">
        <f t="shared" si="10"/>
        <v>0</v>
      </c>
      <c r="J73" s="4"/>
      <c r="K73" s="4"/>
      <c r="L73" s="4">
        <f t="shared" si="6"/>
        <v>-252.7</v>
      </c>
      <c r="M73" s="4">
        <f t="shared" si="9"/>
        <v>0</v>
      </c>
    </row>
    <row r="74" spans="1:13" ht="15.75">
      <c r="A74" s="65"/>
      <c r="B74" s="65"/>
      <c r="C74" s="33" t="s">
        <v>22</v>
      </c>
      <c r="D74" s="35" t="s">
        <v>23</v>
      </c>
      <c r="E74" s="4">
        <v>116.6</v>
      </c>
      <c r="F74" s="4">
        <v>0</v>
      </c>
      <c r="G74" s="4">
        <v>0</v>
      </c>
      <c r="H74" s="4">
        <v>200.2</v>
      </c>
      <c r="I74" s="4">
        <f t="shared" si="10"/>
        <v>200.2</v>
      </c>
      <c r="J74" s="4"/>
      <c r="K74" s="4"/>
      <c r="L74" s="4">
        <f t="shared" si="6"/>
        <v>83.6</v>
      </c>
      <c r="M74" s="4">
        <f t="shared" si="9"/>
        <v>171.69811320754718</v>
      </c>
    </row>
    <row r="75" spans="1:13" ht="15.75">
      <c r="A75" s="65"/>
      <c r="B75" s="65"/>
      <c r="C75" s="33" t="s">
        <v>24</v>
      </c>
      <c r="D75" s="35" t="s">
        <v>25</v>
      </c>
      <c r="E75" s="4">
        <v>-0.4</v>
      </c>
      <c r="F75" s="4">
        <v>0</v>
      </c>
      <c r="G75" s="4">
        <v>0</v>
      </c>
      <c r="H75" s="4">
        <v>0</v>
      </c>
      <c r="I75" s="4">
        <f t="shared" si="10"/>
        <v>0</v>
      </c>
      <c r="J75" s="4"/>
      <c r="K75" s="4"/>
      <c r="L75" s="4">
        <f t="shared" si="6"/>
        <v>0.4</v>
      </c>
      <c r="M75" s="4">
        <f t="shared" si="9"/>
        <v>0</v>
      </c>
    </row>
    <row r="76" spans="1:13" ht="15.75" hidden="1">
      <c r="A76" s="65"/>
      <c r="B76" s="65"/>
      <c r="C76" s="33" t="s">
        <v>26</v>
      </c>
      <c r="D76" s="35" t="s">
        <v>27</v>
      </c>
      <c r="E76" s="4"/>
      <c r="F76" s="4"/>
      <c r="G76" s="4"/>
      <c r="H76" s="4"/>
      <c r="I76" s="4">
        <f t="shared" si="10"/>
        <v>0</v>
      </c>
      <c r="J76" s="4"/>
      <c r="K76" s="4"/>
      <c r="L76" s="4">
        <f t="shared" si="6"/>
        <v>0</v>
      </c>
      <c r="M76" s="4"/>
    </row>
    <row r="77" spans="1:13" ht="31.5">
      <c r="A77" s="65"/>
      <c r="B77" s="65"/>
      <c r="C77" s="33" t="s">
        <v>28</v>
      </c>
      <c r="D77" s="36" t="s">
        <v>29</v>
      </c>
      <c r="E77" s="4">
        <v>65523.2</v>
      </c>
      <c r="F77" s="4">
        <v>82161.8</v>
      </c>
      <c r="G77" s="4">
        <v>68144.5</v>
      </c>
      <c r="H77" s="4">
        <v>68144.5</v>
      </c>
      <c r="I77" s="4">
        <f t="shared" si="10"/>
        <v>0</v>
      </c>
      <c r="J77" s="4">
        <f>H77/G77*100</f>
        <v>100</v>
      </c>
      <c r="K77" s="4">
        <f>H77/F77*100</f>
        <v>82.9393951933867</v>
      </c>
      <c r="L77" s="4">
        <f t="shared" si="6"/>
        <v>2621.300000000003</v>
      </c>
      <c r="M77" s="4">
        <f>H77/E77*100</f>
        <v>104.00056773783943</v>
      </c>
    </row>
    <row r="78" spans="1:13" ht="31.5">
      <c r="A78" s="65"/>
      <c r="B78" s="65"/>
      <c r="C78" s="33" t="s">
        <v>49</v>
      </c>
      <c r="D78" s="35" t="s">
        <v>50</v>
      </c>
      <c r="E78" s="4">
        <v>6994861.4</v>
      </c>
      <c r="F78" s="4">
        <v>8454907.8</v>
      </c>
      <c r="G78" s="4">
        <v>6881326.7</v>
      </c>
      <c r="H78" s="4">
        <v>6881326.7</v>
      </c>
      <c r="I78" s="4">
        <f t="shared" si="10"/>
        <v>0</v>
      </c>
      <c r="J78" s="4">
        <f>H78/G78*100</f>
        <v>100</v>
      </c>
      <c r="K78" s="4">
        <f>H78/F78*100</f>
        <v>81.38854808091462</v>
      </c>
      <c r="L78" s="4">
        <f t="shared" si="6"/>
        <v>-113534.70000000019</v>
      </c>
      <c r="M78" s="4">
        <f>H78/E78*100</f>
        <v>98.3768842081703</v>
      </c>
    </row>
    <row r="79" spans="1:13" ht="15.75">
      <c r="A79" s="65"/>
      <c r="B79" s="65"/>
      <c r="C79" s="33" t="s">
        <v>30</v>
      </c>
      <c r="D79" s="35" t="s">
        <v>31</v>
      </c>
      <c r="E79" s="4">
        <v>17106.5</v>
      </c>
      <c r="F79" s="4">
        <v>10653.3</v>
      </c>
      <c r="G79" s="4">
        <v>8653.3</v>
      </c>
      <c r="H79" s="4">
        <v>8653.3</v>
      </c>
      <c r="I79" s="4">
        <f t="shared" si="10"/>
        <v>0</v>
      </c>
      <c r="J79" s="4">
        <f>H79/G79*100</f>
        <v>100</v>
      </c>
      <c r="K79" s="4">
        <f>H79/F79*100</f>
        <v>81.22647442576478</v>
      </c>
      <c r="L79" s="4">
        <f t="shared" si="6"/>
        <v>-8453.2</v>
      </c>
      <c r="M79" s="4">
        <f>H79/E79*100</f>
        <v>50.58486540204016</v>
      </c>
    </row>
    <row r="80" spans="1:13" ht="78.75">
      <c r="A80" s="65"/>
      <c r="B80" s="65"/>
      <c r="C80" s="33" t="s">
        <v>61</v>
      </c>
      <c r="D80" s="40" t="s">
        <v>62</v>
      </c>
      <c r="E80" s="4">
        <v>12541.3</v>
      </c>
      <c r="F80" s="4">
        <v>0</v>
      </c>
      <c r="G80" s="4">
        <v>0</v>
      </c>
      <c r="H80" s="4">
        <v>2101.4</v>
      </c>
      <c r="I80" s="4">
        <f t="shared" si="10"/>
        <v>2101.4</v>
      </c>
      <c r="J80" s="4"/>
      <c r="K80" s="4"/>
      <c r="L80" s="4">
        <f t="shared" si="6"/>
        <v>-10439.9</v>
      </c>
      <c r="M80" s="4">
        <f aca="true" t="shared" si="11" ref="M80:M86">H80/E80*100</f>
        <v>16.755838708905777</v>
      </c>
    </row>
    <row r="81" spans="1:13" ht="47.25">
      <c r="A81" s="65"/>
      <c r="B81" s="65"/>
      <c r="C81" s="33" t="s">
        <v>32</v>
      </c>
      <c r="D81" s="35" t="s">
        <v>33</v>
      </c>
      <c r="E81" s="4">
        <v>-19692.9</v>
      </c>
      <c r="F81" s="4">
        <v>0</v>
      </c>
      <c r="G81" s="4">
        <v>0</v>
      </c>
      <c r="H81" s="4">
        <v>-50868.6</v>
      </c>
      <c r="I81" s="4">
        <f t="shared" si="10"/>
        <v>-50868.6</v>
      </c>
      <c r="J81" s="4"/>
      <c r="K81" s="4"/>
      <c r="L81" s="4">
        <f t="shared" si="6"/>
        <v>-31175.699999999997</v>
      </c>
      <c r="M81" s="4">
        <f t="shared" si="11"/>
        <v>258.30933991438536</v>
      </c>
    </row>
    <row r="82" spans="1:13" s="2" customFormat="1" ht="15.75">
      <c r="A82" s="65"/>
      <c r="B82" s="65"/>
      <c r="C82" s="39"/>
      <c r="D82" s="37" t="s">
        <v>34</v>
      </c>
      <c r="E82" s="6">
        <f>SUM(E71:E81)</f>
        <v>7072775.8</v>
      </c>
      <c r="F82" s="6">
        <f>SUM(F71:F81)</f>
        <v>8547722.900000002</v>
      </c>
      <c r="G82" s="6">
        <f>SUM(G71:G81)</f>
        <v>6958124.5</v>
      </c>
      <c r="H82" s="6">
        <f>SUM(H71:H81)</f>
        <v>6916232.300000001</v>
      </c>
      <c r="I82" s="6">
        <f t="shared" si="10"/>
        <v>-41892.199999999255</v>
      </c>
      <c r="J82" s="6">
        <f>H82/G82*100</f>
        <v>99.39793833812547</v>
      </c>
      <c r="K82" s="6">
        <f>H82/F82*100</f>
        <v>80.91315524512382</v>
      </c>
      <c r="L82" s="6">
        <f t="shared" si="6"/>
        <v>-156543.49999999907</v>
      </c>
      <c r="M82" s="6">
        <f t="shared" si="11"/>
        <v>97.7866752117323</v>
      </c>
    </row>
    <row r="83" spans="1:13" s="2" customFormat="1" ht="31.5">
      <c r="A83" s="83" t="s">
        <v>69</v>
      </c>
      <c r="B83" s="65" t="s">
        <v>70</v>
      </c>
      <c r="C83" s="33" t="s">
        <v>18</v>
      </c>
      <c r="D83" s="35" t="s">
        <v>19</v>
      </c>
      <c r="E83" s="3">
        <v>490.3</v>
      </c>
      <c r="F83" s="3">
        <v>0</v>
      </c>
      <c r="G83" s="3">
        <v>0</v>
      </c>
      <c r="H83" s="3">
        <v>3.5</v>
      </c>
      <c r="I83" s="3">
        <f t="shared" si="10"/>
        <v>3.5</v>
      </c>
      <c r="J83" s="3"/>
      <c r="K83" s="3"/>
      <c r="L83" s="3">
        <f t="shared" si="6"/>
        <v>-486.8</v>
      </c>
      <c r="M83" s="3">
        <f t="shared" si="11"/>
        <v>0.7138486640832143</v>
      </c>
    </row>
    <row r="84" spans="1:13" ht="15.75">
      <c r="A84" s="83"/>
      <c r="B84" s="65"/>
      <c r="C84" s="33" t="s">
        <v>22</v>
      </c>
      <c r="D84" s="35" t="s">
        <v>23</v>
      </c>
      <c r="E84" s="3">
        <v>2178.7</v>
      </c>
      <c r="F84" s="3">
        <v>1654.8</v>
      </c>
      <c r="G84" s="3">
        <v>1577.8</v>
      </c>
      <c r="H84" s="3">
        <v>4664.2</v>
      </c>
      <c r="I84" s="3">
        <f t="shared" si="10"/>
        <v>3086.3999999999996</v>
      </c>
      <c r="J84" s="3">
        <f>H84/G84*100</f>
        <v>295.6141462796299</v>
      </c>
      <c r="K84" s="3">
        <f>H84/F84*100</f>
        <v>281.85883490452017</v>
      </c>
      <c r="L84" s="3">
        <f t="shared" si="6"/>
        <v>2485.5</v>
      </c>
      <c r="M84" s="3">
        <f t="shared" si="11"/>
        <v>214.08179189424885</v>
      </c>
    </row>
    <row r="85" spans="1:13" ht="15.75">
      <c r="A85" s="83"/>
      <c r="B85" s="65"/>
      <c r="C85" s="33" t="s">
        <v>24</v>
      </c>
      <c r="D85" s="35" t="s">
        <v>25</v>
      </c>
      <c r="E85" s="3">
        <v>-2</v>
      </c>
      <c r="F85" s="3">
        <v>0</v>
      </c>
      <c r="G85" s="3">
        <v>0</v>
      </c>
      <c r="H85" s="3">
        <v>9.7</v>
      </c>
      <c r="I85" s="3">
        <f t="shared" si="10"/>
        <v>9.7</v>
      </c>
      <c r="J85" s="3"/>
      <c r="K85" s="3"/>
      <c r="L85" s="3">
        <f t="shared" si="6"/>
        <v>11.7</v>
      </c>
      <c r="M85" s="3">
        <f t="shared" si="11"/>
        <v>-484.99999999999994</v>
      </c>
    </row>
    <row r="86" spans="1:13" ht="31.5">
      <c r="A86" s="83"/>
      <c r="B86" s="65"/>
      <c r="C86" s="33" t="s">
        <v>49</v>
      </c>
      <c r="D86" s="35" t="s">
        <v>50</v>
      </c>
      <c r="E86" s="3">
        <v>1537.1</v>
      </c>
      <c r="F86" s="3">
        <v>1588.1</v>
      </c>
      <c r="G86" s="3">
        <v>1455.8</v>
      </c>
      <c r="H86" s="3">
        <v>1455.8</v>
      </c>
      <c r="I86" s="3">
        <f t="shared" si="10"/>
        <v>0</v>
      </c>
      <c r="J86" s="3">
        <f>H86/G86*100</f>
        <v>100</v>
      </c>
      <c r="K86" s="3">
        <f>H86/F86*100</f>
        <v>91.66929034695548</v>
      </c>
      <c r="L86" s="3">
        <f t="shared" si="6"/>
        <v>-81.29999999999995</v>
      </c>
      <c r="M86" s="3">
        <f t="shared" si="11"/>
        <v>94.71081907488127</v>
      </c>
    </row>
    <row r="87" spans="1:13" ht="47.25" hidden="1">
      <c r="A87" s="83"/>
      <c r="B87" s="65"/>
      <c r="C87" s="33" t="s">
        <v>32</v>
      </c>
      <c r="D87" s="35" t="s">
        <v>33</v>
      </c>
      <c r="E87" s="3"/>
      <c r="F87" s="3"/>
      <c r="G87" s="3"/>
      <c r="H87" s="3"/>
      <c r="I87" s="3">
        <f t="shared" si="10"/>
        <v>0</v>
      </c>
      <c r="J87" s="3"/>
      <c r="K87" s="3"/>
      <c r="L87" s="3">
        <f t="shared" si="6"/>
        <v>0</v>
      </c>
      <c r="M87" s="3"/>
    </row>
    <row r="88" spans="1:13" s="2" customFormat="1" ht="15.75">
      <c r="A88" s="83"/>
      <c r="B88" s="65"/>
      <c r="C88" s="63"/>
      <c r="D88" s="37" t="s">
        <v>34</v>
      </c>
      <c r="E88" s="7">
        <f>SUM(E83:E87)</f>
        <v>4204.1</v>
      </c>
      <c r="F88" s="7">
        <f>SUM(F83:F87)</f>
        <v>3242.8999999999996</v>
      </c>
      <c r="G88" s="7">
        <f>SUM(G83:G87)</f>
        <v>3033.6</v>
      </c>
      <c r="H88" s="7">
        <f>SUM(H83:H87)</f>
        <v>6133.2</v>
      </c>
      <c r="I88" s="7">
        <f t="shared" si="10"/>
        <v>3099.6</v>
      </c>
      <c r="J88" s="7">
        <f>H88/G88*100</f>
        <v>202.1756329113924</v>
      </c>
      <c r="K88" s="7">
        <f>H88/F88*100</f>
        <v>189.1270159425206</v>
      </c>
      <c r="L88" s="7">
        <f t="shared" si="6"/>
        <v>1929.0999999999995</v>
      </c>
      <c r="M88" s="7">
        <f>H88/E88*100</f>
        <v>145.88615874979186</v>
      </c>
    </row>
    <row r="89" spans="1:13" ht="31.5">
      <c r="A89" s="65" t="s">
        <v>71</v>
      </c>
      <c r="B89" s="65" t="s">
        <v>72</v>
      </c>
      <c r="C89" s="33" t="s">
        <v>18</v>
      </c>
      <c r="D89" s="35" t="s">
        <v>19</v>
      </c>
      <c r="E89" s="3">
        <v>314.2</v>
      </c>
      <c r="F89" s="3">
        <v>0</v>
      </c>
      <c r="G89" s="3">
        <v>0</v>
      </c>
      <c r="H89" s="3">
        <v>127.8</v>
      </c>
      <c r="I89" s="3">
        <f t="shared" si="10"/>
        <v>127.8</v>
      </c>
      <c r="J89" s="3"/>
      <c r="K89" s="3"/>
      <c r="L89" s="3">
        <f t="shared" si="6"/>
        <v>-186.39999999999998</v>
      </c>
      <c r="M89" s="3">
        <f>H89/E89*100</f>
        <v>40.67472947167409</v>
      </c>
    </row>
    <row r="90" spans="1:13" ht="15.75">
      <c r="A90" s="65"/>
      <c r="B90" s="65"/>
      <c r="C90" s="33" t="s">
        <v>22</v>
      </c>
      <c r="D90" s="35" t="s">
        <v>23</v>
      </c>
      <c r="E90" s="3">
        <v>13606.6</v>
      </c>
      <c r="F90" s="3">
        <v>5267</v>
      </c>
      <c r="G90" s="3">
        <v>4614</v>
      </c>
      <c r="H90" s="3">
        <v>4739.3</v>
      </c>
      <c r="I90" s="3">
        <f t="shared" si="10"/>
        <v>125.30000000000018</v>
      </c>
      <c r="J90" s="3">
        <f>H90/G90*100</f>
        <v>102.71564802774166</v>
      </c>
      <c r="K90" s="3">
        <f>H90/F90*100</f>
        <v>89.98101385988228</v>
      </c>
      <c r="L90" s="3">
        <f t="shared" si="6"/>
        <v>-8867.3</v>
      </c>
      <c r="M90" s="3">
        <f>H90/E90*100</f>
        <v>34.83089089118516</v>
      </c>
    </row>
    <row r="91" spans="1:13" ht="15.75">
      <c r="A91" s="65"/>
      <c r="B91" s="65"/>
      <c r="C91" s="33" t="s">
        <v>24</v>
      </c>
      <c r="D91" s="35" t="s">
        <v>25</v>
      </c>
      <c r="E91" s="3">
        <v>0</v>
      </c>
      <c r="F91" s="3">
        <v>0</v>
      </c>
      <c r="G91" s="3">
        <v>0</v>
      </c>
      <c r="H91" s="3">
        <v>4.1</v>
      </c>
      <c r="I91" s="3">
        <f t="shared" si="10"/>
        <v>4.1</v>
      </c>
      <c r="J91" s="3"/>
      <c r="K91" s="3"/>
      <c r="L91" s="3">
        <f t="shared" si="6"/>
        <v>4.1</v>
      </c>
      <c r="M91" s="3"/>
    </row>
    <row r="92" spans="1:13" ht="15.75">
      <c r="A92" s="65"/>
      <c r="B92" s="65"/>
      <c r="C92" s="33" t="s">
        <v>26</v>
      </c>
      <c r="D92" s="35" t="s">
        <v>27</v>
      </c>
      <c r="E92" s="3">
        <v>0</v>
      </c>
      <c r="F92" s="3">
        <v>0</v>
      </c>
      <c r="G92" s="3">
        <v>0</v>
      </c>
      <c r="H92" s="3">
        <v>5.3</v>
      </c>
      <c r="I92" s="3">
        <f t="shared" si="10"/>
        <v>5.3</v>
      </c>
      <c r="J92" s="3"/>
      <c r="K92" s="3"/>
      <c r="L92" s="3">
        <f t="shared" si="6"/>
        <v>5.3</v>
      </c>
      <c r="M92" s="3"/>
    </row>
    <row r="93" spans="1:13" ht="31.5">
      <c r="A93" s="65"/>
      <c r="B93" s="65"/>
      <c r="C93" s="33" t="s">
        <v>49</v>
      </c>
      <c r="D93" s="35" t="s">
        <v>50</v>
      </c>
      <c r="E93" s="3">
        <v>4210.8</v>
      </c>
      <c r="F93" s="3">
        <v>4670.7</v>
      </c>
      <c r="G93" s="3">
        <v>4281.5</v>
      </c>
      <c r="H93" s="3">
        <v>4281.5</v>
      </c>
      <c r="I93" s="3">
        <f t="shared" si="10"/>
        <v>0</v>
      </c>
      <c r="J93" s="3">
        <f>H93/G93*100</f>
        <v>100</v>
      </c>
      <c r="K93" s="3">
        <f>H93/F93*100</f>
        <v>91.66720191834202</v>
      </c>
      <c r="L93" s="3">
        <f t="shared" si="6"/>
        <v>70.69999999999982</v>
      </c>
      <c r="M93" s="3">
        <f>H93/E93*100</f>
        <v>101.67901586396883</v>
      </c>
    </row>
    <row r="94" spans="1:13" ht="47.25">
      <c r="A94" s="65"/>
      <c r="B94" s="65"/>
      <c r="C94" s="33" t="s">
        <v>32</v>
      </c>
      <c r="D94" s="35" t="s">
        <v>33</v>
      </c>
      <c r="E94" s="3">
        <v>-7.9</v>
      </c>
      <c r="F94" s="3">
        <v>0</v>
      </c>
      <c r="G94" s="3">
        <v>0</v>
      </c>
      <c r="H94" s="3">
        <v>0</v>
      </c>
      <c r="I94" s="3">
        <f t="shared" si="10"/>
        <v>0</v>
      </c>
      <c r="J94" s="3"/>
      <c r="K94" s="3"/>
      <c r="L94" s="3">
        <f t="shared" si="6"/>
        <v>7.9</v>
      </c>
      <c r="M94" s="3">
        <f>H94/E94*100</f>
        <v>0</v>
      </c>
    </row>
    <row r="95" spans="1:13" s="2" customFormat="1" ht="15.75">
      <c r="A95" s="65"/>
      <c r="B95" s="65"/>
      <c r="C95" s="63"/>
      <c r="D95" s="37" t="s">
        <v>34</v>
      </c>
      <c r="E95" s="7">
        <f>SUM(E89:E94)</f>
        <v>18123.7</v>
      </c>
      <c r="F95" s="7">
        <f>SUM(F89:F94)</f>
        <v>9937.7</v>
      </c>
      <c r="G95" s="7">
        <f>SUM(G89:G94)</f>
        <v>8895.5</v>
      </c>
      <c r="H95" s="7">
        <f>SUM(H89:H94)</f>
        <v>9158</v>
      </c>
      <c r="I95" s="7">
        <f t="shared" si="10"/>
        <v>262.5</v>
      </c>
      <c r="J95" s="7">
        <f>H95/G95*100</f>
        <v>102.95093024562982</v>
      </c>
      <c r="K95" s="7">
        <f>H95/F95*100</f>
        <v>92.15412016865069</v>
      </c>
      <c r="L95" s="7">
        <f t="shared" si="6"/>
        <v>-8965.7</v>
      </c>
      <c r="M95" s="7">
        <f>H95/E95*100</f>
        <v>50.53052080976842</v>
      </c>
    </row>
    <row r="96" spans="1:13" ht="31.5">
      <c r="A96" s="65" t="s">
        <v>73</v>
      </c>
      <c r="B96" s="65" t="s">
        <v>74</v>
      </c>
      <c r="C96" s="33" t="s">
        <v>18</v>
      </c>
      <c r="D96" s="35" t="s">
        <v>19</v>
      </c>
      <c r="E96" s="3">
        <v>164.6</v>
      </c>
      <c r="F96" s="3">
        <v>0</v>
      </c>
      <c r="G96" s="3">
        <v>0</v>
      </c>
      <c r="H96" s="3">
        <v>69</v>
      </c>
      <c r="I96" s="3">
        <f t="shared" si="10"/>
        <v>69</v>
      </c>
      <c r="J96" s="3"/>
      <c r="K96" s="3"/>
      <c r="L96" s="3">
        <f t="shared" si="6"/>
        <v>-95.6</v>
      </c>
      <c r="M96" s="3">
        <f>H96/E96*100</f>
        <v>41.919805589307416</v>
      </c>
    </row>
    <row r="97" spans="1:13" ht="15.75">
      <c r="A97" s="65"/>
      <c r="B97" s="65"/>
      <c r="C97" s="33" t="s">
        <v>22</v>
      </c>
      <c r="D97" s="35" t="s">
        <v>23</v>
      </c>
      <c r="E97" s="3">
        <v>5939.5</v>
      </c>
      <c r="F97" s="3">
        <v>4797.9</v>
      </c>
      <c r="G97" s="3">
        <v>4300.3</v>
      </c>
      <c r="H97" s="3">
        <v>8010.5</v>
      </c>
      <c r="I97" s="3">
        <f t="shared" si="10"/>
        <v>3710.2</v>
      </c>
      <c r="J97" s="3">
        <f>H97/G97*100</f>
        <v>186.2777015557054</v>
      </c>
      <c r="K97" s="3">
        <f>H97/F97*100</f>
        <v>166.95846099335128</v>
      </c>
      <c r="L97" s="3">
        <f t="shared" si="6"/>
        <v>2071</v>
      </c>
      <c r="M97" s="3">
        <f>H97/E97*100</f>
        <v>134.86825490361142</v>
      </c>
    </row>
    <row r="98" spans="1:13" ht="15.75" hidden="1">
      <c r="A98" s="65"/>
      <c r="B98" s="65"/>
      <c r="C98" s="33" t="s">
        <v>24</v>
      </c>
      <c r="D98" s="35" t="s">
        <v>25</v>
      </c>
      <c r="E98" s="3">
        <v>0</v>
      </c>
      <c r="F98" s="3">
        <v>0</v>
      </c>
      <c r="G98" s="3">
        <v>0</v>
      </c>
      <c r="H98" s="3"/>
      <c r="I98" s="3">
        <f t="shared" si="10"/>
        <v>0</v>
      </c>
      <c r="J98" s="3"/>
      <c r="K98" s="3"/>
      <c r="L98" s="3">
        <f t="shared" si="6"/>
        <v>0</v>
      </c>
      <c r="M98" s="3"/>
    </row>
    <row r="99" spans="1:13" ht="15.75">
      <c r="A99" s="65"/>
      <c r="B99" s="65"/>
      <c r="C99" s="33" t="s">
        <v>26</v>
      </c>
      <c r="D99" s="35" t="s">
        <v>27</v>
      </c>
      <c r="E99" s="3">
        <v>0</v>
      </c>
      <c r="F99" s="3">
        <v>0</v>
      </c>
      <c r="G99" s="3">
        <v>0</v>
      </c>
      <c r="H99" s="3">
        <v>0.3</v>
      </c>
      <c r="I99" s="3">
        <f t="shared" si="10"/>
        <v>0.3</v>
      </c>
      <c r="J99" s="3"/>
      <c r="K99" s="3"/>
      <c r="L99" s="3">
        <f t="shared" si="6"/>
        <v>0.3</v>
      </c>
      <c r="M99" s="3"/>
    </row>
    <row r="100" spans="1:13" ht="31.5">
      <c r="A100" s="65"/>
      <c r="B100" s="65"/>
      <c r="C100" s="33" t="s">
        <v>49</v>
      </c>
      <c r="D100" s="35" t="s">
        <v>50</v>
      </c>
      <c r="E100" s="3">
        <v>4605.7</v>
      </c>
      <c r="F100" s="3">
        <v>5071.6</v>
      </c>
      <c r="G100" s="3">
        <v>4649</v>
      </c>
      <c r="H100" s="3">
        <v>4649</v>
      </c>
      <c r="I100" s="3">
        <f t="shared" si="10"/>
        <v>0</v>
      </c>
      <c r="J100" s="3">
        <f>H100/G100*100</f>
        <v>100</v>
      </c>
      <c r="K100" s="3">
        <f>H100/F100*100</f>
        <v>91.6673239214449</v>
      </c>
      <c r="L100" s="3">
        <f t="shared" si="6"/>
        <v>43.30000000000018</v>
      </c>
      <c r="M100" s="3">
        <f>H100/E100*100</f>
        <v>100.94013939249191</v>
      </c>
    </row>
    <row r="101" spans="1:13" ht="47.25" hidden="1">
      <c r="A101" s="65"/>
      <c r="B101" s="65"/>
      <c r="C101" s="33" t="s">
        <v>32</v>
      </c>
      <c r="D101" s="35" t="s">
        <v>33</v>
      </c>
      <c r="E101" s="3"/>
      <c r="F101" s="3"/>
      <c r="G101" s="3"/>
      <c r="H101" s="3"/>
      <c r="I101" s="3">
        <f t="shared" si="10"/>
        <v>0</v>
      </c>
      <c r="J101" s="3"/>
      <c r="K101" s="3"/>
      <c r="L101" s="3">
        <f t="shared" si="6"/>
        <v>0</v>
      </c>
      <c r="M101" s="3"/>
    </row>
    <row r="102" spans="1:13" s="2" customFormat="1" ht="15.75">
      <c r="A102" s="65"/>
      <c r="B102" s="65"/>
      <c r="C102" s="63"/>
      <c r="D102" s="37" t="s">
        <v>34</v>
      </c>
      <c r="E102" s="7">
        <f>SUM(E96:E101)</f>
        <v>10709.8</v>
      </c>
      <c r="F102" s="7">
        <f>SUM(F96:F101)</f>
        <v>9869.5</v>
      </c>
      <c r="G102" s="7">
        <f>SUM(G96:G101)</f>
        <v>8949.3</v>
      </c>
      <c r="H102" s="7">
        <f>SUM(H96:H101)</f>
        <v>12728.8</v>
      </c>
      <c r="I102" s="7">
        <f t="shared" si="10"/>
        <v>3779.5</v>
      </c>
      <c r="J102" s="7">
        <f>H102/G102*100</f>
        <v>142.2323533684199</v>
      </c>
      <c r="K102" s="7">
        <f>H102/F102*100</f>
        <v>128.97107249607376</v>
      </c>
      <c r="L102" s="7">
        <f t="shared" si="6"/>
        <v>2019</v>
      </c>
      <c r="M102" s="7">
        <f aca="true" t="shared" si="12" ref="M102:M108">H102/E102*100</f>
        <v>118.85189265905993</v>
      </c>
    </row>
    <row r="103" spans="1:13" ht="31.5">
      <c r="A103" s="65" t="s">
        <v>75</v>
      </c>
      <c r="B103" s="65" t="s">
        <v>76</v>
      </c>
      <c r="C103" s="33" t="s">
        <v>18</v>
      </c>
      <c r="D103" s="35" t="s">
        <v>19</v>
      </c>
      <c r="E103" s="3">
        <v>53.2</v>
      </c>
      <c r="F103" s="3">
        <v>0</v>
      </c>
      <c r="G103" s="3">
        <v>0</v>
      </c>
      <c r="H103" s="3">
        <v>93.5</v>
      </c>
      <c r="I103" s="3">
        <f t="shared" si="10"/>
        <v>93.5</v>
      </c>
      <c r="J103" s="3"/>
      <c r="K103" s="3"/>
      <c r="L103" s="3">
        <f t="shared" si="6"/>
        <v>40.3</v>
      </c>
      <c r="M103" s="3">
        <f t="shared" si="12"/>
        <v>175.7518796992481</v>
      </c>
    </row>
    <row r="104" spans="1:13" ht="94.5" hidden="1">
      <c r="A104" s="65"/>
      <c r="B104" s="65"/>
      <c r="C104" s="34" t="s">
        <v>67</v>
      </c>
      <c r="D104" s="3" t="s">
        <v>68</v>
      </c>
      <c r="E104" s="3"/>
      <c r="F104" s="3"/>
      <c r="G104" s="3"/>
      <c r="H104" s="3"/>
      <c r="I104" s="3">
        <f t="shared" si="10"/>
        <v>0</v>
      </c>
      <c r="J104" s="3"/>
      <c r="K104" s="3"/>
      <c r="L104" s="3">
        <f t="shared" si="6"/>
        <v>0</v>
      </c>
      <c r="M104" s="3" t="e">
        <f t="shared" si="12"/>
        <v>#DIV/0!</v>
      </c>
    </row>
    <row r="105" spans="1:13" ht="15.75">
      <c r="A105" s="65"/>
      <c r="B105" s="65"/>
      <c r="C105" s="33" t="s">
        <v>22</v>
      </c>
      <c r="D105" s="35" t="s">
        <v>23</v>
      </c>
      <c r="E105" s="3">
        <v>1065.5</v>
      </c>
      <c r="F105" s="3">
        <v>878</v>
      </c>
      <c r="G105" s="3">
        <v>778</v>
      </c>
      <c r="H105" s="3">
        <v>2251.2</v>
      </c>
      <c r="I105" s="3">
        <f t="shared" si="10"/>
        <v>1473.1999999999998</v>
      </c>
      <c r="J105" s="3">
        <f>H105/G105*100</f>
        <v>289.3573264781491</v>
      </c>
      <c r="K105" s="3">
        <f>H105/F105*100</f>
        <v>256.4009111617312</v>
      </c>
      <c r="L105" s="3">
        <f t="shared" si="6"/>
        <v>1185.6999999999998</v>
      </c>
      <c r="M105" s="3">
        <f t="shared" si="12"/>
        <v>211.2810886907555</v>
      </c>
    </row>
    <row r="106" spans="1:13" ht="15.75" hidden="1">
      <c r="A106" s="65"/>
      <c r="B106" s="65"/>
      <c r="C106" s="33" t="s">
        <v>24</v>
      </c>
      <c r="D106" s="35" t="s">
        <v>25</v>
      </c>
      <c r="E106" s="3">
        <v>0</v>
      </c>
      <c r="F106" s="3">
        <v>0</v>
      </c>
      <c r="G106" s="3">
        <v>0</v>
      </c>
      <c r="H106" s="3">
        <v>0</v>
      </c>
      <c r="I106" s="3">
        <f t="shared" si="10"/>
        <v>0</v>
      </c>
      <c r="J106" s="3"/>
      <c r="K106" s="3"/>
      <c r="L106" s="3">
        <f aca="true" t="shared" si="13" ref="L106:L171">H106-E106</f>
        <v>0</v>
      </c>
      <c r="M106" s="3"/>
    </row>
    <row r="107" spans="1:13" ht="15.75">
      <c r="A107" s="65"/>
      <c r="B107" s="65"/>
      <c r="C107" s="33" t="s">
        <v>26</v>
      </c>
      <c r="D107" s="35" t="s">
        <v>27</v>
      </c>
      <c r="E107" s="3">
        <v>0</v>
      </c>
      <c r="F107" s="3">
        <v>0</v>
      </c>
      <c r="G107" s="3">
        <v>0</v>
      </c>
      <c r="H107" s="3">
        <v>328.1</v>
      </c>
      <c r="I107" s="3">
        <f t="shared" si="10"/>
        <v>328.1</v>
      </c>
      <c r="J107" s="3"/>
      <c r="K107" s="3"/>
      <c r="L107" s="3">
        <f t="shared" si="13"/>
        <v>328.1</v>
      </c>
      <c r="M107" s="3"/>
    </row>
    <row r="108" spans="1:13" ht="31.5">
      <c r="A108" s="65"/>
      <c r="B108" s="65"/>
      <c r="C108" s="33" t="s">
        <v>49</v>
      </c>
      <c r="D108" s="35" t="s">
        <v>50</v>
      </c>
      <c r="E108" s="3">
        <v>4251.4</v>
      </c>
      <c r="F108" s="3">
        <v>4257.3</v>
      </c>
      <c r="G108" s="3">
        <v>3902.5</v>
      </c>
      <c r="H108" s="3">
        <v>3902.5</v>
      </c>
      <c r="I108" s="3">
        <f>H108-G108</f>
        <v>0</v>
      </c>
      <c r="J108" s="3">
        <f>H108/G108*100</f>
        <v>100</v>
      </c>
      <c r="K108" s="3">
        <f>H108/F108*100</f>
        <v>91.66607944002067</v>
      </c>
      <c r="L108" s="3">
        <f>H108-E108</f>
        <v>-348.89999999999964</v>
      </c>
      <c r="M108" s="3">
        <f t="shared" si="12"/>
        <v>91.79329162158348</v>
      </c>
    </row>
    <row r="109" spans="1:13" ht="47.25" hidden="1">
      <c r="A109" s="65"/>
      <c r="B109" s="65"/>
      <c r="C109" s="33" t="s">
        <v>32</v>
      </c>
      <c r="D109" s="35" t="s">
        <v>33</v>
      </c>
      <c r="E109" s="3"/>
      <c r="F109" s="3"/>
      <c r="G109" s="3"/>
      <c r="H109" s="3"/>
      <c r="I109" s="3">
        <f t="shared" si="10"/>
        <v>0</v>
      </c>
      <c r="J109" s="3"/>
      <c r="K109" s="3"/>
      <c r="L109" s="3">
        <f t="shared" si="13"/>
        <v>0</v>
      </c>
      <c r="M109" s="3"/>
    </row>
    <row r="110" spans="1:13" s="2" customFormat="1" ht="15.75">
      <c r="A110" s="65"/>
      <c r="B110" s="65"/>
      <c r="C110" s="63"/>
      <c r="D110" s="37" t="s">
        <v>34</v>
      </c>
      <c r="E110" s="7">
        <f>SUM(E103:E109)</f>
        <v>5370.099999999999</v>
      </c>
      <c r="F110" s="7">
        <f>SUM(F103:F109)</f>
        <v>5135.3</v>
      </c>
      <c r="G110" s="7">
        <f>SUM(G103:G109)</f>
        <v>4680.5</v>
      </c>
      <c r="H110" s="7">
        <f>SUM(H103:H109)</f>
        <v>6575.299999999999</v>
      </c>
      <c r="I110" s="7">
        <f t="shared" si="10"/>
        <v>1894.7999999999993</v>
      </c>
      <c r="J110" s="7">
        <f>H110/G110*100</f>
        <v>140.48285439589785</v>
      </c>
      <c r="K110" s="7">
        <f>H110/F110*100</f>
        <v>128.04120499289232</v>
      </c>
      <c r="L110" s="7">
        <f t="shared" si="13"/>
        <v>1205.1999999999998</v>
      </c>
      <c r="M110" s="7">
        <f>H110/E110*100</f>
        <v>122.44278505055772</v>
      </c>
    </row>
    <row r="111" spans="1:13" ht="31.5">
      <c r="A111" s="65" t="s">
        <v>77</v>
      </c>
      <c r="B111" s="65" t="s">
        <v>78</v>
      </c>
      <c r="C111" s="33" t="s">
        <v>18</v>
      </c>
      <c r="D111" s="35" t="s">
        <v>19</v>
      </c>
      <c r="E111" s="3">
        <v>142.2</v>
      </c>
      <c r="F111" s="3">
        <v>0</v>
      </c>
      <c r="G111" s="3">
        <v>0</v>
      </c>
      <c r="H111" s="3">
        <v>99.4</v>
      </c>
      <c r="I111" s="3">
        <f t="shared" si="10"/>
        <v>99.4</v>
      </c>
      <c r="J111" s="3"/>
      <c r="K111" s="3"/>
      <c r="L111" s="3">
        <f t="shared" si="13"/>
        <v>-42.79999999999998</v>
      </c>
      <c r="M111" s="3">
        <f>H111/E111*100</f>
        <v>69.90154711673699</v>
      </c>
    </row>
    <row r="112" spans="1:13" ht="15.75">
      <c r="A112" s="65"/>
      <c r="B112" s="65"/>
      <c r="C112" s="33" t="s">
        <v>22</v>
      </c>
      <c r="D112" s="35" t="s">
        <v>23</v>
      </c>
      <c r="E112" s="3">
        <v>1865.7</v>
      </c>
      <c r="F112" s="3">
        <v>2690.8</v>
      </c>
      <c r="G112" s="3">
        <v>2414.6</v>
      </c>
      <c r="H112" s="3">
        <v>2873.6</v>
      </c>
      <c r="I112" s="3">
        <f t="shared" si="10"/>
        <v>459</v>
      </c>
      <c r="J112" s="3">
        <f>H112/G112*100</f>
        <v>119.00935972831938</v>
      </c>
      <c r="K112" s="3">
        <f>H112/F112*100</f>
        <v>106.79351865616174</v>
      </c>
      <c r="L112" s="3">
        <f t="shared" si="13"/>
        <v>1007.8999999999999</v>
      </c>
      <c r="M112" s="3">
        <f>H112/E112*100</f>
        <v>154.02261885619336</v>
      </c>
    </row>
    <row r="113" spans="1:13" ht="15.75">
      <c r="A113" s="65"/>
      <c r="B113" s="65"/>
      <c r="C113" s="33" t="s">
        <v>24</v>
      </c>
      <c r="D113" s="35" t="s">
        <v>25</v>
      </c>
      <c r="E113" s="3">
        <v>-15.4</v>
      </c>
      <c r="F113" s="3">
        <v>0</v>
      </c>
      <c r="G113" s="3">
        <v>0</v>
      </c>
      <c r="H113" s="3">
        <v>6.7</v>
      </c>
      <c r="I113" s="3">
        <f t="shared" si="10"/>
        <v>6.7</v>
      </c>
      <c r="J113" s="3"/>
      <c r="K113" s="3"/>
      <c r="L113" s="3">
        <f t="shared" si="13"/>
        <v>22.1</v>
      </c>
      <c r="M113" s="3">
        <f>H113/E113*100</f>
        <v>-43.506493506493506</v>
      </c>
    </row>
    <row r="114" spans="1:13" ht="31.5">
      <c r="A114" s="65"/>
      <c r="B114" s="65"/>
      <c r="C114" s="33" t="s">
        <v>49</v>
      </c>
      <c r="D114" s="35" t="s">
        <v>50</v>
      </c>
      <c r="E114" s="3">
        <v>4251.4</v>
      </c>
      <c r="F114" s="3">
        <v>4670.7</v>
      </c>
      <c r="G114" s="3">
        <v>4281.5</v>
      </c>
      <c r="H114" s="3">
        <v>4281.5</v>
      </c>
      <c r="I114" s="3">
        <f t="shared" si="10"/>
        <v>0</v>
      </c>
      <c r="J114" s="3">
        <f>H114/G114*100</f>
        <v>100</v>
      </c>
      <c r="K114" s="3">
        <f>H114/F114*100</f>
        <v>91.66720191834202</v>
      </c>
      <c r="L114" s="3">
        <f t="shared" si="13"/>
        <v>30.100000000000364</v>
      </c>
      <c r="M114" s="3">
        <f>H114/E114*100</f>
        <v>100.7080020699064</v>
      </c>
    </row>
    <row r="115" spans="1:13" ht="47.25" hidden="1">
      <c r="A115" s="65"/>
      <c r="B115" s="65"/>
      <c r="C115" s="33" t="s">
        <v>32</v>
      </c>
      <c r="D115" s="35" t="s">
        <v>33</v>
      </c>
      <c r="E115" s="3"/>
      <c r="F115" s="3"/>
      <c r="G115" s="3"/>
      <c r="H115" s="3"/>
      <c r="I115" s="3">
        <f t="shared" si="10"/>
        <v>0</v>
      </c>
      <c r="J115" s="3"/>
      <c r="K115" s="3"/>
      <c r="L115" s="3">
        <f t="shared" si="13"/>
        <v>0</v>
      </c>
      <c r="M115" s="3"/>
    </row>
    <row r="116" spans="1:13" s="2" customFormat="1" ht="15.75">
      <c r="A116" s="65"/>
      <c r="B116" s="65"/>
      <c r="C116" s="63"/>
      <c r="D116" s="37" t="s">
        <v>34</v>
      </c>
      <c r="E116" s="7">
        <f>SUM(E111:E115)</f>
        <v>6243.9</v>
      </c>
      <c r="F116" s="7">
        <f>SUM(F111:F115)</f>
        <v>7361.5</v>
      </c>
      <c r="G116" s="7">
        <f>SUM(G111:G115)</f>
        <v>6696.1</v>
      </c>
      <c r="H116" s="7">
        <f>SUM(H111:H115)</f>
        <v>7261.2</v>
      </c>
      <c r="I116" s="7">
        <f t="shared" si="10"/>
        <v>565.0999999999995</v>
      </c>
      <c r="J116" s="7">
        <f>H116/G116*100</f>
        <v>108.43924075207956</v>
      </c>
      <c r="K116" s="7">
        <f>H116/F116*100</f>
        <v>98.63750594308225</v>
      </c>
      <c r="L116" s="7">
        <f t="shared" si="13"/>
        <v>1017.3000000000002</v>
      </c>
      <c r="M116" s="7">
        <f aca="true" t="shared" si="14" ref="M116:M121">H116/E116*100</f>
        <v>116.2927016768366</v>
      </c>
    </row>
    <row r="117" spans="1:13" ht="31.5">
      <c r="A117" s="75">
        <v>936</v>
      </c>
      <c r="B117" s="65" t="s">
        <v>79</v>
      </c>
      <c r="C117" s="33" t="s">
        <v>18</v>
      </c>
      <c r="D117" s="35" t="s">
        <v>19</v>
      </c>
      <c r="E117" s="8">
        <v>67.8</v>
      </c>
      <c r="F117" s="8">
        <v>0</v>
      </c>
      <c r="G117" s="8">
        <v>0</v>
      </c>
      <c r="H117" s="8">
        <v>42.2</v>
      </c>
      <c r="I117" s="8">
        <f t="shared" si="10"/>
        <v>42.2</v>
      </c>
      <c r="J117" s="3"/>
      <c r="K117" s="3"/>
      <c r="L117" s="8">
        <f t="shared" si="13"/>
        <v>-25.599999999999994</v>
      </c>
      <c r="M117" s="8">
        <f t="shared" si="14"/>
        <v>62.241887905604734</v>
      </c>
    </row>
    <row r="118" spans="1:13" s="2" customFormat="1" ht="15.75">
      <c r="A118" s="75"/>
      <c r="B118" s="65"/>
      <c r="C118" s="33" t="s">
        <v>22</v>
      </c>
      <c r="D118" s="35" t="s">
        <v>23</v>
      </c>
      <c r="E118" s="8">
        <v>2977.3</v>
      </c>
      <c r="F118" s="3">
        <v>1513</v>
      </c>
      <c r="G118" s="3">
        <v>1264</v>
      </c>
      <c r="H118" s="3">
        <v>1567.6</v>
      </c>
      <c r="I118" s="3">
        <f t="shared" si="10"/>
        <v>303.5999999999999</v>
      </c>
      <c r="J118" s="3">
        <f>H118/G118*100</f>
        <v>124.01898734177215</v>
      </c>
      <c r="K118" s="3">
        <f>H118/F118*100</f>
        <v>103.60872438863184</v>
      </c>
      <c r="L118" s="3">
        <f t="shared" si="13"/>
        <v>-1409.7000000000003</v>
      </c>
      <c r="M118" s="3">
        <f t="shared" si="14"/>
        <v>52.65173143452121</v>
      </c>
    </row>
    <row r="119" spans="1:13" ht="15.75">
      <c r="A119" s="75"/>
      <c r="B119" s="65"/>
      <c r="C119" s="33" t="s">
        <v>24</v>
      </c>
      <c r="D119" s="35" t="s">
        <v>25</v>
      </c>
      <c r="E119" s="3">
        <v>2.6</v>
      </c>
      <c r="F119" s="3"/>
      <c r="G119" s="3"/>
      <c r="H119" s="3">
        <v>0</v>
      </c>
      <c r="I119" s="3">
        <f t="shared" si="10"/>
        <v>0</v>
      </c>
      <c r="J119" s="3"/>
      <c r="K119" s="3"/>
      <c r="L119" s="3">
        <f t="shared" si="13"/>
        <v>-2.6</v>
      </c>
      <c r="M119" s="3">
        <f t="shared" si="14"/>
        <v>0</v>
      </c>
    </row>
    <row r="120" spans="1:13" ht="15.75">
      <c r="A120" s="75"/>
      <c r="B120" s="65"/>
      <c r="C120" s="33" t="s">
        <v>26</v>
      </c>
      <c r="D120" s="35" t="s">
        <v>27</v>
      </c>
      <c r="E120" s="3">
        <v>90</v>
      </c>
      <c r="F120" s="3">
        <v>0</v>
      </c>
      <c r="G120" s="3">
        <v>0</v>
      </c>
      <c r="H120" s="3">
        <v>0</v>
      </c>
      <c r="I120" s="3">
        <f t="shared" si="10"/>
        <v>0</v>
      </c>
      <c r="J120" s="3"/>
      <c r="K120" s="3"/>
      <c r="L120" s="3">
        <f t="shared" si="13"/>
        <v>-90</v>
      </c>
      <c r="M120" s="3">
        <f t="shared" si="14"/>
        <v>0</v>
      </c>
    </row>
    <row r="121" spans="1:13" ht="31.5">
      <c r="A121" s="75"/>
      <c r="B121" s="65"/>
      <c r="C121" s="33" t="s">
        <v>49</v>
      </c>
      <c r="D121" s="35" t="s">
        <v>50</v>
      </c>
      <c r="E121" s="3">
        <v>3897.1</v>
      </c>
      <c r="F121" s="3">
        <v>4257.3</v>
      </c>
      <c r="G121" s="3">
        <v>3902.5</v>
      </c>
      <c r="H121" s="3">
        <v>3902.5</v>
      </c>
      <c r="I121" s="3">
        <f t="shared" si="10"/>
        <v>0</v>
      </c>
      <c r="J121" s="3">
        <f>H121/G121*100</f>
        <v>100</v>
      </c>
      <c r="K121" s="3">
        <f>H121/F121*100</f>
        <v>91.66607944002067</v>
      </c>
      <c r="L121" s="3">
        <f t="shared" si="13"/>
        <v>5.400000000000091</v>
      </c>
      <c r="M121" s="3">
        <f t="shared" si="14"/>
        <v>100.13856457365733</v>
      </c>
    </row>
    <row r="122" spans="1:13" ht="47.25" hidden="1">
      <c r="A122" s="75"/>
      <c r="B122" s="65"/>
      <c r="C122" s="33" t="s">
        <v>32</v>
      </c>
      <c r="D122" s="35" t="s">
        <v>33</v>
      </c>
      <c r="E122" s="3"/>
      <c r="F122" s="3"/>
      <c r="G122" s="3"/>
      <c r="H122" s="3"/>
      <c r="I122" s="3">
        <f t="shared" si="10"/>
        <v>0</v>
      </c>
      <c r="J122" s="3"/>
      <c r="K122" s="3"/>
      <c r="L122" s="3">
        <f t="shared" si="13"/>
        <v>0</v>
      </c>
      <c r="M122" s="3"/>
    </row>
    <row r="123" spans="1:13" s="2" customFormat="1" ht="15.75">
      <c r="A123" s="75"/>
      <c r="B123" s="65"/>
      <c r="C123" s="63"/>
      <c r="D123" s="37" t="s">
        <v>34</v>
      </c>
      <c r="E123" s="7">
        <f>SUM(E117:E122)</f>
        <v>7034.8</v>
      </c>
      <c r="F123" s="7">
        <f>SUM(F117:F122)</f>
        <v>5770.3</v>
      </c>
      <c r="G123" s="7">
        <f>SUM(G117:G122)</f>
        <v>5166.5</v>
      </c>
      <c r="H123" s="7">
        <f>SUM(H117:H122)</f>
        <v>5512.3</v>
      </c>
      <c r="I123" s="7">
        <f t="shared" si="10"/>
        <v>345.8000000000002</v>
      </c>
      <c r="J123" s="7">
        <f>H123/G123*100</f>
        <v>106.69311913287525</v>
      </c>
      <c r="K123" s="7">
        <f>H123/F123*100</f>
        <v>95.52882865708888</v>
      </c>
      <c r="L123" s="7">
        <f t="shared" si="13"/>
        <v>-1522.5</v>
      </c>
      <c r="M123" s="7">
        <f>H123/E123*100</f>
        <v>78.35759367714789</v>
      </c>
    </row>
    <row r="124" spans="1:13" ht="31.5">
      <c r="A124" s="65" t="s">
        <v>80</v>
      </c>
      <c r="B124" s="65" t="s">
        <v>81</v>
      </c>
      <c r="C124" s="33" t="s">
        <v>18</v>
      </c>
      <c r="D124" s="35" t="s">
        <v>19</v>
      </c>
      <c r="E124" s="3">
        <v>138.1</v>
      </c>
      <c r="F124" s="3">
        <v>0</v>
      </c>
      <c r="G124" s="3">
        <v>0</v>
      </c>
      <c r="H124" s="3">
        <v>24.4</v>
      </c>
      <c r="I124" s="3">
        <f t="shared" si="10"/>
        <v>24.4</v>
      </c>
      <c r="J124" s="3"/>
      <c r="K124" s="3"/>
      <c r="L124" s="3">
        <f t="shared" si="13"/>
        <v>-113.69999999999999</v>
      </c>
      <c r="M124" s="3">
        <f>H124/E124*100</f>
        <v>17.668356263577117</v>
      </c>
    </row>
    <row r="125" spans="1:13" ht="15.75">
      <c r="A125" s="65"/>
      <c r="B125" s="65"/>
      <c r="C125" s="33" t="s">
        <v>22</v>
      </c>
      <c r="D125" s="35" t="s">
        <v>23</v>
      </c>
      <c r="E125" s="3">
        <v>972.8</v>
      </c>
      <c r="F125" s="3">
        <v>681.2</v>
      </c>
      <c r="G125" s="3">
        <v>597.2</v>
      </c>
      <c r="H125" s="3">
        <v>1388.8</v>
      </c>
      <c r="I125" s="3">
        <f t="shared" si="10"/>
        <v>791.5999999999999</v>
      </c>
      <c r="J125" s="3">
        <f>H125/G125*100</f>
        <v>232.5519089082384</v>
      </c>
      <c r="K125" s="3">
        <f>H125/F125*100</f>
        <v>203.8755137991779</v>
      </c>
      <c r="L125" s="3">
        <f t="shared" si="13"/>
        <v>416</v>
      </c>
      <c r="M125" s="3">
        <f>H125/E125*100</f>
        <v>142.76315789473685</v>
      </c>
    </row>
    <row r="126" spans="1:13" ht="15.75" hidden="1">
      <c r="A126" s="65"/>
      <c r="B126" s="65"/>
      <c r="C126" s="33" t="s">
        <v>24</v>
      </c>
      <c r="D126" s="35" t="s">
        <v>25</v>
      </c>
      <c r="E126" s="3">
        <v>0</v>
      </c>
      <c r="F126" s="3">
        <v>0</v>
      </c>
      <c r="G126" s="3">
        <v>0</v>
      </c>
      <c r="H126" s="3"/>
      <c r="I126" s="3">
        <f t="shared" si="10"/>
        <v>0</v>
      </c>
      <c r="J126" s="3"/>
      <c r="K126" s="3"/>
      <c r="L126" s="3">
        <f t="shared" si="13"/>
        <v>0</v>
      </c>
      <c r="M126" s="3" t="e">
        <f>H126/E126*100</f>
        <v>#DIV/0!</v>
      </c>
    </row>
    <row r="127" spans="1:13" ht="15.75">
      <c r="A127" s="65"/>
      <c r="B127" s="65"/>
      <c r="C127" s="33" t="s">
        <v>26</v>
      </c>
      <c r="D127" s="35" t="s">
        <v>27</v>
      </c>
      <c r="E127" s="3">
        <v>0</v>
      </c>
      <c r="F127" s="3">
        <v>0</v>
      </c>
      <c r="G127" s="3">
        <v>0</v>
      </c>
      <c r="H127" s="3">
        <v>9.5</v>
      </c>
      <c r="I127" s="3">
        <f t="shared" si="10"/>
        <v>9.5</v>
      </c>
      <c r="J127" s="3"/>
      <c r="K127" s="3"/>
      <c r="L127" s="3">
        <f t="shared" si="13"/>
        <v>9.5</v>
      </c>
      <c r="M127" s="3"/>
    </row>
    <row r="128" spans="1:13" ht="31.5">
      <c r="A128" s="65"/>
      <c r="B128" s="65"/>
      <c r="C128" s="33" t="s">
        <v>49</v>
      </c>
      <c r="D128" s="35" t="s">
        <v>50</v>
      </c>
      <c r="E128" s="3">
        <v>3317.4</v>
      </c>
      <c r="F128" s="3">
        <v>3487.4</v>
      </c>
      <c r="G128" s="3">
        <v>3196.8</v>
      </c>
      <c r="H128" s="3">
        <v>3196.8</v>
      </c>
      <c r="I128" s="3">
        <f t="shared" si="10"/>
        <v>0</v>
      </c>
      <c r="J128" s="3">
        <f>H128/G128*100</f>
        <v>100</v>
      </c>
      <c r="K128" s="3">
        <f>H128/F128*100</f>
        <v>91.6671445776223</v>
      </c>
      <c r="L128" s="3">
        <f t="shared" si="13"/>
        <v>-120.59999999999991</v>
      </c>
      <c r="M128" s="3">
        <f>H128/E128*100</f>
        <v>96.36462289744982</v>
      </c>
    </row>
    <row r="129" spans="1:13" ht="47.25" hidden="1">
      <c r="A129" s="65"/>
      <c r="B129" s="65"/>
      <c r="C129" s="33" t="s">
        <v>32</v>
      </c>
      <c r="D129" s="35" t="s">
        <v>33</v>
      </c>
      <c r="E129" s="3"/>
      <c r="F129" s="3"/>
      <c r="G129" s="3"/>
      <c r="H129" s="3"/>
      <c r="I129" s="3">
        <f t="shared" si="10"/>
        <v>0</v>
      </c>
      <c r="J129" s="3"/>
      <c r="K129" s="3"/>
      <c r="L129" s="3">
        <f t="shared" si="13"/>
        <v>0</v>
      </c>
      <c r="M129" s="3"/>
    </row>
    <row r="130" spans="1:13" s="2" customFormat="1" ht="15.75">
      <c r="A130" s="65"/>
      <c r="B130" s="65"/>
      <c r="C130" s="39"/>
      <c r="D130" s="37" t="s">
        <v>34</v>
      </c>
      <c r="E130" s="7">
        <f>SUM(E124:E129)</f>
        <v>4428.3</v>
      </c>
      <c r="F130" s="7">
        <f>SUM(F124:F129)</f>
        <v>4168.6</v>
      </c>
      <c r="G130" s="7">
        <f>SUM(G124:G129)</f>
        <v>3794</v>
      </c>
      <c r="H130" s="7">
        <f>SUM(H124:H129)</f>
        <v>4619.5</v>
      </c>
      <c r="I130" s="7">
        <f t="shared" si="10"/>
        <v>825.5</v>
      </c>
      <c r="J130" s="7">
        <f>H130/G130*100</f>
        <v>121.75803900896152</v>
      </c>
      <c r="K130" s="7">
        <f>H130/F130*100</f>
        <v>110.81658110636663</v>
      </c>
      <c r="L130" s="7">
        <f t="shared" si="13"/>
        <v>191.19999999999982</v>
      </c>
      <c r="M130" s="7">
        <f>H130/E130*100</f>
        <v>104.31768398708307</v>
      </c>
    </row>
    <row r="131" spans="1:13" ht="31.5">
      <c r="A131" s="65" t="s">
        <v>82</v>
      </c>
      <c r="B131" s="65" t="s">
        <v>83</v>
      </c>
      <c r="C131" s="33" t="s">
        <v>18</v>
      </c>
      <c r="D131" s="36" t="s">
        <v>19</v>
      </c>
      <c r="E131" s="3">
        <v>202.9</v>
      </c>
      <c r="F131" s="3">
        <v>0</v>
      </c>
      <c r="G131" s="3">
        <v>0</v>
      </c>
      <c r="H131" s="3">
        <v>103.1</v>
      </c>
      <c r="I131" s="3">
        <f t="shared" si="10"/>
        <v>103.1</v>
      </c>
      <c r="J131" s="3"/>
      <c r="K131" s="3"/>
      <c r="L131" s="3">
        <f t="shared" si="13"/>
        <v>-99.80000000000001</v>
      </c>
      <c r="M131" s="3">
        <f aca="true" t="shared" si="15" ref="M131:M138">H131/E131*100</f>
        <v>50.813208477082306</v>
      </c>
    </row>
    <row r="132" spans="1:13" ht="15.75">
      <c r="A132" s="65"/>
      <c r="B132" s="65"/>
      <c r="C132" s="33" t="s">
        <v>22</v>
      </c>
      <c r="D132" s="35" t="s">
        <v>23</v>
      </c>
      <c r="E132" s="3">
        <v>626.6</v>
      </c>
      <c r="F132" s="3">
        <v>16</v>
      </c>
      <c r="G132" s="3">
        <v>14.5</v>
      </c>
      <c r="H132" s="3">
        <v>856.6</v>
      </c>
      <c r="I132" s="3">
        <f t="shared" si="10"/>
        <v>842.1</v>
      </c>
      <c r="J132" s="3">
        <f>H132/G132*100</f>
        <v>5907.586206896552</v>
      </c>
      <c r="K132" s="3">
        <f>H132/F132*100</f>
        <v>5353.75</v>
      </c>
      <c r="L132" s="3">
        <f t="shared" si="13"/>
        <v>230</v>
      </c>
      <c r="M132" s="3">
        <f t="shared" si="15"/>
        <v>136.70603255665497</v>
      </c>
    </row>
    <row r="133" spans="1:13" ht="15.75" hidden="1">
      <c r="A133" s="65"/>
      <c r="B133" s="65"/>
      <c r="C133" s="33" t="s">
        <v>24</v>
      </c>
      <c r="D133" s="35" t="s">
        <v>25</v>
      </c>
      <c r="E133" s="3"/>
      <c r="F133" s="3"/>
      <c r="G133" s="3"/>
      <c r="H133" s="3"/>
      <c r="I133" s="3">
        <f t="shared" si="10"/>
        <v>0</v>
      </c>
      <c r="J133" s="3"/>
      <c r="K133" s="3"/>
      <c r="L133" s="3">
        <f t="shared" si="13"/>
        <v>0</v>
      </c>
      <c r="M133" s="3" t="e">
        <f t="shared" si="15"/>
        <v>#DIV/0!</v>
      </c>
    </row>
    <row r="134" spans="1:13" ht="31.5">
      <c r="A134" s="65"/>
      <c r="B134" s="65"/>
      <c r="C134" s="33" t="s">
        <v>49</v>
      </c>
      <c r="D134" s="35" t="s">
        <v>50</v>
      </c>
      <c r="E134" s="3">
        <v>579.8</v>
      </c>
      <c r="F134" s="3">
        <v>321.1</v>
      </c>
      <c r="G134" s="3">
        <v>294.3</v>
      </c>
      <c r="H134" s="3">
        <v>294.3</v>
      </c>
      <c r="I134" s="3">
        <f t="shared" si="10"/>
        <v>0</v>
      </c>
      <c r="J134" s="3">
        <f>H134/G134*100</f>
        <v>100</v>
      </c>
      <c r="K134" s="3">
        <f>H134/F134*100</f>
        <v>91.65369043911554</v>
      </c>
      <c r="L134" s="3">
        <f t="shared" si="13"/>
        <v>-285.49999999999994</v>
      </c>
      <c r="M134" s="3">
        <f t="shared" si="15"/>
        <v>50.75888237323215</v>
      </c>
    </row>
    <row r="135" spans="1:13" ht="47.25">
      <c r="A135" s="65"/>
      <c r="B135" s="65"/>
      <c r="C135" s="33" t="s">
        <v>32</v>
      </c>
      <c r="D135" s="35" t="s">
        <v>33</v>
      </c>
      <c r="E135" s="3">
        <v>-0.2</v>
      </c>
      <c r="F135" s="3">
        <v>0</v>
      </c>
      <c r="G135" s="3">
        <v>0</v>
      </c>
      <c r="H135" s="3">
        <v>0</v>
      </c>
      <c r="I135" s="3">
        <f t="shared" si="10"/>
        <v>0</v>
      </c>
      <c r="J135" s="3"/>
      <c r="K135" s="3"/>
      <c r="L135" s="3">
        <f t="shared" si="13"/>
        <v>0.2</v>
      </c>
      <c r="M135" s="3">
        <f t="shared" si="15"/>
        <v>0</v>
      </c>
    </row>
    <row r="136" spans="1:13" s="2" customFormat="1" ht="15.75">
      <c r="A136" s="65"/>
      <c r="B136" s="65"/>
      <c r="C136" s="39"/>
      <c r="D136" s="37" t="s">
        <v>34</v>
      </c>
      <c r="E136" s="7">
        <f>SUM(E131:E135)</f>
        <v>1409.1</v>
      </c>
      <c r="F136" s="7">
        <f>SUM(F131:F135)</f>
        <v>337.1</v>
      </c>
      <c r="G136" s="7">
        <f>SUM(G131:G135)</f>
        <v>308.8</v>
      </c>
      <c r="H136" s="7">
        <f>SUM(H131:H135)</f>
        <v>1254</v>
      </c>
      <c r="I136" s="7">
        <f t="shared" si="10"/>
        <v>945.2</v>
      </c>
      <c r="J136" s="7">
        <f>H136/G136*100</f>
        <v>406.0880829015544</v>
      </c>
      <c r="K136" s="7">
        <f>H136/F136*100</f>
        <v>371.9964402254524</v>
      </c>
      <c r="L136" s="7">
        <f t="shared" si="13"/>
        <v>-155.0999999999999</v>
      </c>
      <c r="M136" s="7">
        <f t="shared" si="15"/>
        <v>88.99297423887589</v>
      </c>
    </row>
    <row r="137" spans="1:13" s="2" customFormat="1" ht="110.25">
      <c r="A137" s="65" t="s">
        <v>84</v>
      </c>
      <c r="B137" s="65" t="s">
        <v>85</v>
      </c>
      <c r="C137" s="33" t="s">
        <v>65</v>
      </c>
      <c r="D137" s="35" t="s">
        <v>66</v>
      </c>
      <c r="E137" s="4">
        <v>92.9</v>
      </c>
      <c r="F137" s="9">
        <v>0</v>
      </c>
      <c r="G137" s="9">
        <v>0</v>
      </c>
      <c r="H137" s="4">
        <v>162.2</v>
      </c>
      <c r="I137" s="4">
        <f aca="true" t="shared" si="16" ref="I137:I201">H137-G137</f>
        <v>162.2</v>
      </c>
      <c r="J137" s="4"/>
      <c r="K137" s="4"/>
      <c r="L137" s="4">
        <f t="shared" si="13"/>
        <v>69.29999999999998</v>
      </c>
      <c r="M137" s="4">
        <f t="shared" si="15"/>
        <v>174.59634015069966</v>
      </c>
    </row>
    <row r="138" spans="1:13" s="2" customFormat="1" ht="63">
      <c r="A138" s="65"/>
      <c r="B138" s="65"/>
      <c r="C138" s="33" t="s">
        <v>14</v>
      </c>
      <c r="D138" s="3" t="s">
        <v>15</v>
      </c>
      <c r="E138" s="4">
        <v>2551.9</v>
      </c>
      <c r="F138" s="4">
        <v>2198.6</v>
      </c>
      <c r="G138" s="4">
        <v>2198.6</v>
      </c>
      <c r="H138" s="4">
        <v>2198.6</v>
      </c>
      <c r="I138" s="4">
        <f t="shared" si="16"/>
        <v>0</v>
      </c>
      <c r="J138" s="4">
        <f>H138/G138*100</f>
        <v>100</v>
      </c>
      <c r="K138" s="4">
        <f>H138/F138*100</f>
        <v>100</v>
      </c>
      <c r="L138" s="4">
        <f t="shared" si="13"/>
        <v>-353.3000000000002</v>
      </c>
      <c r="M138" s="4">
        <f t="shared" si="15"/>
        <v>86.1554136133861</v>
      </c>
    </row>
    <row r="139" spans="1:13" ht="94.5" hidden="1">
      <c r="A139" s="65"/>
      <c r="B139" s="65"/>
      <c r="C139" s="34" t="s">
        <v>16</v>
      </c>
      <c r="D139" s="3" t="s">
        <v>17</v>
      </c>
      <c r="E139" s="3"/>
      <c r="F139" s="3"/>
      <c r="G139" s="3"/>
      <c r="H139" s="3"/>
      <c r="I139" s="3">
        <f t="shared" si="16"/>
        <v>0</v>
      </c>
      <c r="J139" s="4"/>
      <c r="K139" s="3"/>
      <c r="L139" s="3">
        <f t="shared" si="13"/>
        <v>0</v>
      </c>
      <c r="M139" s="3"/>
    </row>
    <row r="140" spans="1:13" ht="31.5">
      <c r="A140" s="65"/>
      <c r="B140" s="65"/>
      <c r="C140" s="33" t="s">
        <v>18</v>
      </c>
      <c r="D140" s="35" t="s">
        <v>19</v>
      </c>
      <c r="E140" s="4">
        <v>557.1</v>
      </c>
      <c r="F140" s="3">
        <v>244</v>
      </c>
      <c r="G140" s="3">
        <v>219</v>
      </c>
      <c r="H140" s="4">
        <v>380.5</v>
      </c>
      <c r="I140" s="4">
        <f t="shared" si="16"/>
        <v>161.5</v>
      </c>
      <c r="J140" s="4">
        <f>H140/G140*100</f>
        <v>173.74429223744292</v>
      </c>
      <c r="K140" s="4">
        <f>H140/F140*100</f>
        <v>155.94262295081967</v>
      </c>
      <c r="L140" s="4">
        <f t="shared" si="13"/>
        <v>-176.60000000000002</v>
      </c>
      <c r="M140" s="4">
        <f>H140/E140*100</f>
        <v>68.30012565069109</v>
      </c>
    </row>
    <row r="141" spans="1:13" ht="94.5">
      <c r="A141" s="65"/>
      <c r="B141" s="65"/>
      <c r="C141" s="34" t="s">
        <v>67</v>
      </c>
      <c r="D141" s="3" t="s">
        <v>68</v>
      </c>
      <c r="E141" s="4">
        <v>6.1</v>
      </c>
      <c r="F141" s="3">
        <v>0</v>
      </c>
      <c r="G141" s="3">
        <v>0</v>
      </c>
      <c r="H141" s="4">
        <v>0</v>
      </c>
      <c r="I141" s="4">
        <f t="shared" si="16"/>
        <v>0</v>
      </c>
      <c r="J141" s="4"/>
      <c r="K141" s="4"/>
      <c r="L141" s="4">
        <f t="shared" si="13"/>
        <v>-6.1</v>
      </c>
      <c r="M141" s="4">
        <f>H141/E141*100</f>
        <v>0</v>
      </c>
    </row>
    <row r="142" spans="1:13" ht="15.75">
      <c r="A142" s="65"/>
      <c r="B142" s="65"/>
      <c r="C142" s="33" t="s">
        <v>22</v>
      </c>
      <c r="D142" s="35" t="s">
        <v>23</v>
      </c>
      <c r="E142" s="3">
        <v>43.9</v>
      </c>
      <c r="F142" s="3">
        <v>0</v>
      </c>
      <c r="G142" s="3">
        <v>0</v>
      </c>
      <c r="H142" s="3">
        <v>307</v>
      </c>
      <c r="I142" s="3">
        <f t="shared" si="16"/>
        <v>307</v>
      </c>
      <c r="J142" s="4"/>
      <c r="K142" s="4"/>
      <c r="L142" s="3">
        <f t="shared" si="13"/>
        <v>263.1</v>
      </c>
      <c r="M142" s="3">
        <f>H142/E142*100</f>
        <v>699.3166287015946</v>
      </c>
    </row>
    <row r="143" spans="1:13" ht="15.75">
      <c r="A143" s="65"/>
      <c r="B143" s="65"/>
      <c r="C143" s="33" t="s">
        <v>24</v>
      </c>
      <c r="D143" s="35" t="s">
        <v>25</v>
      </c>
      <c r="E143" s="3">
        <v>7.5</v>
      </c>
      <c r="F143" s="3">
        <v>0</v>
      </c>
      <c r="G143" s="3">
        <v>0</v>
      </c>
      <c r="H143" s="3">
        <v>0</v>
      </c>
      <c r="I143" s="3">
        <f t="shared" si="16"/>
        <v>0</v>
      </c>
      <c r="J143" s="4"/>
      <c r="K143" s="4"/>
      <c r="L143" s="3">
        <f t="shared" si="13"/>
        <v>-7.5</v>
      </c>
      <c r="M143" s="3">
        <f>H143/E143*100</f>
        <v>0</v>
      </c>
    </row>
    <row r="144" spans="1:13" ht="15.75" hidden="1">
      <c r="A144" s="65"/>
      <c r="B144" s="65"/>
      <c r="C144" s="33" t="s">
        <v>26</v>
      </c>
      <c r="D144" s="35" t="s">
        <v>27</v>
      </c>
      <c r="E144" s="3"/>
      <c r="F144" s="3"/>
      <c r="G144" s="3"/>
      <c r="H144" s="3"/>
      <c r="I144" s="3">
        <f t="shared" si="16"/>
        <v>0</v>
      </c>
      <c r="J144" s="4" t="e">
        <f>H144/G144*100</f>
        <v>#DIV/0!</v>
      </c>
      <c r="K144" s="4" t="e">
        <f>H144/F144*100</f>
        <v>#DIV/0!</v>
      </c>
      <c r="L144" s="3">
        <f t="shared" si="13"/>
        <v>0</v>
      </c>
      <c r="M144" s="3"/>
    </row>
    <row r="145" spans="1:13" ht="31.5">
      <c r="A145" s="65"/>
      <c r="B145" s="65"/>
      <c r="C145" s="33" t="s">
        <v>28</v>
      </c>
      <c r="D145" s="36" t="s">
        <v>29</v>
      </c>
      <c r="E145" s="3">
        <v>233910</v>
      </c>
      <c r="F145" s="4">
        <v>344799</v>
      </c>
      <c r="G145" s="4">
        <v>344664.3</v>
      </c>
      <c r="H145" s="3">
        <v>344664.3</v>
      </c>
      <c r="I145" s="3">
        <f t="shared" si="16"/>
        <v>0</v>
      </c>
      <c r="J145" s="4">
        <f>H145/G145*100</f>
        <v>100</v>
      </c>
      <c r="K145" s="4">
        <f>H145/F145*100</f>
        <v>99.96093376140882</v>
      </c>
      <c r="L145" s="3">
        <f t="shared" si="13"/>
        <v>110754.29999999999</v>
      </c>
      <c r="M145" s="3">
        <f>H145/E145*100</f>
        <v>147.34910863152496</v>
      </c>
    </row>
    <row r="146" spans="1:13" ht="15.75" hidden="1">
      <c r="A146" s="65"/>
      <c r="B146" s="65"/>
      <c r="C146" s="33" t="s">
        <v>30</v>
      </c>
      <c r="D146" s="35" t="s">
        <v>31</v>
      </c>
      <c r="E146" s="3"/>
      <c r="F146" s="4"/>
      <c r="G146" s="4"/>
      <c r="H146" s="3"/>
      <c r="I146" s="3">
        <f t="shared" si="16"/>
        <v>0</v>
      </c>
      <c r="J146" s="4"/>
      <c r="K146" s="4"/>
      <c r="L146" s="3">
        <f t="shared" si="13"/>
        <v>0</v>
      </c>
      <c r="M146" s="3" t="e">
        <f>H146/E146*100</f>
        <v>#DIV/0!</v>
      </c>
    </row>
    <row r="147" spans="1:13" ht="47.25">
      <c r="A147" s="65"/>
      <c r="B147" s="65"/>
      <c r="C147" s="33" t="s">
        <v>32</v>
      </c>
      <c r="D147" s="35" t="s">
        <v>33</v>
      </c>
      <c r="E147" s="3">
        <v>-169.8</v>
      </c>
      <c r="F147" s="4">
        <v>0</v>
      </c>
      <c r="G147" s="4">
        <v>0</v>
      </c>
      <c r="H147" s="3">
        <v>0</v>
      </c>
      <c r="I147" s="3">
        <f t="shared" si="16"/>
        <v>0</v>
      </c>
      <c r="J147" s="4"/>
      <c r="K147" s="4"/>
      <c r="L147" s="3">
        <f t="shared" si="13"/>
        <v>169.8</v>
      </c>
      <c r="M147" s="3">
        <f>H147/E147*100</f>
        <v>0</v>
      </c>
    </row>
    <row r="148" spans="1:13" s="2" customFormat="1" ht="15.75">
      <c r="A148" s="65"/>
      <c r="B148" s="65"/>
      <c r="C148" s="63"/>
      <c r="D148" s="37" t="s">
        <v>39</v>
      </c>
      <c r="E148" s="7">
        <f>SUM(E137:E147)</f>
        <v>236999.6</v>
      </c>
      <c r="F148" s="7">
        <f>SUM(F137:F147)</f>
        <v>347241.6</v>
      </c>
      <c r="G148" s="7">
        <f>SUM(G137:G147)</f>
        <v>347081.89999999997</v>
      </c>
      <c r="H148" s="7">
        <f>SUM(H137:H147)</f>
        <v>347712.6</v>
      </c>
      <c r="I148" s="7">
        <f t="shared" si="16"/>
        <v>630.7000000000116</v>
      </c>
      <c r="J148" s="7">
        <f>H148/G148*100</f>
        <v>100.18171503613414</v>
      </c>
      <c r="K148" s="7">
        <f>H148/F148*100</f>
        <v>100.13564043017887</v>
      </c>
      <c r="L148" s="7">
        <f t="shared" si="13"/>
        <v>110712.99999999997</v>
      </c>
      <c r="M148" s="7">
        <f aca="true" t="shared" si="17" ref="M148:M154">H148/E148*100</f>
        <v>146.71442483447228</v>
      </c>
    </row>
    <row r="149" spans="1:13" ht="15.75">
      <c r="A149" s="65"/>
      <c r="B149" s="65"/>
      <c r="C149" s="33" t="s">
        <v>22</v>
      </c>
      <c r="D149" s="35" t="s">
        <v>23</v>
      </c>
      <c r="E149" s="3">
        <v>25234</v>
      </c>
      <c r="F149" s="3">
        <v>46212.9</v>
      </c>
      <c r="G149" s="3">
        <v>40956.4</v>
      </c>
      <c r="H149" s="3">
        <v>17301.4</v>
      </c>
      <c r="I149" s="3">
        <f t="shared" si="16"/>
        <v>-23655</v>
      </c>
      <c r="J149" s="3">
        <f>H149/G149*100</f>
        <v>42.243458897754685</v>
      </c>
      <c r="K149" s="3">
        <f>H149/F149*100</f>
        <v>37.43846415178446</v>
      </c>
      <c r="L149" s="3">
        <f t="shared" si="13"/>
        <v>-7932.5999999999985</v>
      </c>
      <c r="M149" s="3">
        <f t="shared" si="17"/>
        <v>68.56384243481018</v>
      </c>
    </row>
    <row r="150" spans="1:13" s="2" customFormat="1" ht="15.75">
      <c r="A150" s="65"/>
      <c r="B150" s="65"/>
      <c r="C150" s="63"/>
      <c r="D150" s="37" t="s">
        <v>44</v>
      </c>
      <c r="E150" s="7">
        <f>SUM(E149)</f>
        <v>25234</v>
      </c>
      <c r="F150" s="7">
        <f>SUM(F149)</f>
        <v>46212.9</v>
      </c>
      <c r="G150" s="7">
        <f>SUM(G149)</f>
        <v>40956.4</v>
      </c>
      <c r="H150" s="7">
        <f>SUM(H149)</f>
        <v>17301.4</v>
      </c>
      <c r="I150" s="7">
        <f t="shared" si="16"/>
        <v>-23655</v>
      </c>
      <c r="J150" s="7">
        <f>H150/G150*100</f>
        <v>42.243458897754685</v>
      </c>
      <c r="K150" s="7">
        <f>H150/F150*100</f>
        <v>37.43846415178446</v>
      </c>
      <c r="L150" s="7">
        <f t="shared" si="13"/>
        <v>-7932.5999999999985</v>
      </c>
      <c r="M150" s="7">
        <f t="shared" si="17"/>
        <v>68.56384243481018</v>
      </c>
    </row>
    <row r="151" spans="1:13" s="2" customFormat="1" ht="15.75">
      <c r="A151" s="65"/>
      <c r="B151" s="65"/>
      <c r="C151" s="63"/>
      <c r="D151" s="37" t="s">
        <v>34</v>
      </c>
      <c r="E151" s="7">
        <f>E148+E150</f>
        <v>262233.6</v>
      </c>
      <c r="F151" s="7">
        <f>F148+F150</f>
        <v>393454.5</v>
      </c>
      <c r="G151" s="7">
        <f>G148+G150</f>
        <v>388038.3</v>
      </c>
      <c r="H151" s="7">
        <f>H148+H150</f>
        <v>365014</v>
      </c>
      <c r="I151" s="7">
        <f t="shared" si="16"/>
        <v>-23024.29999999999</v>
      </c>
      <c r="J151" s="7">
        <f>H151/G151*100</f>
        <v>94.06648776680035</v>
      </c>
      <c r="K151" s="7">
        <f>H151/F151*100</f>
        <v>92.7715911242596</v>
      </c>
      <c r="L151" s="7">
        <f t="shared" si="13"/>
        <v>102780.40000000002</v>
      </c>
      <c r="M151" s="7">
        <f t="shared" si="17"/>
        <v>139.19421462390787</v>
      </c>
    </row>
    <row r="152" spans="1:13" s="2" customFormat="1" ht="110.25">
      <c r="A152" s="82">
        <v>942</v>
      </c>
      <c r="B152" s="65" t="s">
        <v>86</v>
      </c>
      <c r="C152" s="33" t="s">
        <v>65</v>
      </c>
      <c r="D152" s="35" t="s">
        <v>66</v>
      </c>
      <c r="E152" s="4">
        <v>1094.3</v>
      </c>
      <c r="F152" s="9">
        <v>0</v>
      </c>
      <c r="G152" s="9">
        <v>0</v>
      </c>
      <c r="H152" s="4">
        <v>891.9</v>
      </c>
      <c r="I152" s="4">
        <f t="shared" si="16"/>
        <v>891.9</v>
      </c>
      <c r="J152" s="3"/>
      <c r="K152" s="4"/>
      <c r="L152" s="4">
        <f t="shared" si="13"/>
        <v>-202.39999999999998</v>
      </c>
      <c r="M152" s="4">
        <f t="shared" si="17"/>
        <v>81.50415790916567</v>
      </c>
    </row>
    <row r="153" spans="1:13" s="2" customFormat="1" ht="31.5">
      <c r="A153" s="82"/>
      <c r="B153" s="65"/>
      <c r="C153" s="33" t="s">
        <v>18</v>
      </c>
      <c r="D153" s="35" t="s">
        <v>19</v>
      </c>
      <c r="E153" s="4">
        <v>57.4</v>
      </c>
      <c r="F153" s="9">
        <v>0</v>
      </c>
      <c r="G153" s="9">
        <v>0</v>
      </c>
      <c r="H153" s="4">
        <v>122.7</v>
      </c>
      <c r="I153" s="4">
        <f t="shared" si="16"/>
        <v>122.7</v>
      </c>
      <c r="J153" s="3"/>
      <c r="K153" s="4"/>
      <c r="L153" s="4">
        <f t="shared" si="13"/>
        <v>65.30000000000001</v>
      </c>
      <c r="M153" s="4">
        <f t="shared" si="17"/>
        <v>213.7630662020906</v>
      </c>
    </row>
    <row r="154" spans="1:13" s="2" customFormat="1" ht="94.5">
      <c r="A154" s="82"/>
      <c r="B154" s="65"/>
      <c r="C154" s="34" t="s">
        <v>67</v>
      </c>
      <c r="D154" s="3" t="s">
        <v>68</v>
      </c>
      <c r="E154" s="4">
        <v>8</v>
      </c>
      <c r="F154" s="9">
        <v>0</v>
      </c>
      <c r="G154" s="9">
        <v>0</v>
      </c>
      <c r="H154" s="4">
        <v>0.7</v>
      </c>
      <c r="I154" s="4">
        <f t="shared" si="16"/>
        <v>0.7</v>
      </c>
      <c r="J154" s="3"/>
      <c r="K154" s="4"/>
      <c r="L154" s="4">
        <f t="shared" si="13"/>
        <v>-7.3</v>
      </c>
      <c r="M154" s="4">
        <f t="shared" si="17"/>
        <v>8.75</v>
      </c>
    </row>
    <row r="155" spans="1:13" s="2" customFormat="1" ht="15.75">
      <c r="A155" s="82"/>
      <c r="B155" s="65"/>
      <c r="C155" s="33" t="s">
        <v>22</v>
      </c>
      <c r="D155" s="35" t="s">
        <v>23</v>
      </c>
      <c r="E155" s="4">
        <v>903.4</v>
      </c>
      <c r="F155" s="4">
        <v>1484.1</v>
      </c>
      <c r="G155" s="4">
        <v>1484.1</v>
      </c>
      <c r="H155" s="4">
        <v>6210.3</v>
      </c>
      <c r="I155" s="4">
        <f t="shared" si="16"/>
        <v>4726.200000000001</v>
      </c>
      <c r="J155" s="3">
        <f>H155/G155*100</f>
        <v>418.45562967455027</v>
      </c>
      <c r="K155" s="4">
        <f>H155/F155*100</f>
        <v>418.45562967455027</v>
      </c>
      <c r="L155" s="4">
        <f t="shared" si="13"/>
        <v>5306.900000000001</v>
      </c>
      <c r="M155" s="4">
        <f>H155/E155*100</f>
        <v>687.4363515607705</v>
      </c>
    </row>
    <row r="156" spans="1:13" s="2" customFormat="1" ht="15.75" hidden="1">
      <c r="A156" s="82"/>
      <c r="B156" s="65"/>
      <c r="C156" s="33" t="s">
        <v>24</v>
      </c>
      <c r="D156" s="35" t="s">
        <v>25</v>
      </c>
      <c r="E156" s="4"/>
      <c r="F156" s="7"/>
      <c r="G156" s="7"/>
      <c r="H156" s="4"/>
      <c r="I156" s="4">
        <f t="shared" si="16"/>
        <v>0</v>
      </c>
      <c r="J156" s="3" t="e">
        <f>H156/G156*100</f>
        <v>#DIV/0!</v>
      </c>
      <c r="K156" s="4"/>
      <c r="L156" s="4">
        <f t="shared" si="13"/>
        <v>0</v>
      </c>
      <c r="M156" s="4"/>
    </row>
    <row r="157" spans="1:13" s="2" customFormat="1" ht="31.5">
      <c r="A157" s="82"/>
      <c r="B157" s="65"/>
      <c r="C157" s="33" t="s">
        <v>28</v>
      </c>
      <c r="D157" s="36" t="s">
        <v>29</v>
      </c>
      <c r="E157" s="4">
        <v>407003.6</v>
      </c>
      <c r="F157" s="4">
        <v>548441.6</v>
      </c>
      <c r="G157" s="4">
        <f>162247-73327.9</f>
        <v>88919.1</v>
      </c>
      <c r="H157" s="4">
        <v>84018.1</v>
      </c>
      <c r="I157" s="4">
        <f t="shared" si="16"/>
        <v>-4901</v>
      </c>
      <c r="J157" s="3">
        <f>H157/G157*100</f>
        <v>94.48824830660679</v>
      </c>
      <c r="K157" s="4">
        <f>H157/F157*100</f>
        <v>15.31942507643476</v>
      </c>
      <c r="L157" s="4">
        <f t="shared" si="13"/>
        <v>-322985.5</v>
      </c>
      <c r="M157" s="4">
        <f>H157/E157*100</f>
        <v>20.643085220867828</v>
      </c>
    </row>
    <row r="158" spans="1:13" s="2" customFormat="1" ht="47.25" hidden="1">
      <c r="A158" s="82"/>
      <c r="B158" s="65"/>
      <c r="C158" s="33" t="s">
        <v>32</v>
      </c>
      <c r="D158" s="35" t="s">
        <v>33</v>
      </c>
      <c r="E158" s="4"/>
      <c r="F158" s="7"/>
      <c r="G158" s="7"/>
      <c r="H158" s="4"/>
      <c r="I158" s="4">
        <f t="shared" si="16"/>
        <v>0</v>
      </c>
      <c r="J158" s="3"/>
      <c r="K158" s="4"/>
      <c r="L158" s="4">
        <f t="shared" si="13"/>
        <v>0</v>
      </c>
      <c r="M158" s="4"/>
    </row>
    <row r="159" spans="1:13" s="2" customFormat="1" ht="15.75">
      <c r="A159" s="82"/>
      <c r="B159" s="65"/>
      <c r="C159" s="63"/>
      <c r="D159" s="37" t="s">
        <v>34</v>
      </c>
      <c r="E159" s="7">
        <f>SUM(E152:E158)</f>
        <v>409066.69999999995</v>
      </c>
      <c r="F159" s="7">
        <f>SUM(F152:F158)</f>
        <v>549925.7</v>
      </c>
      <c r="G159" s="7">
        <f>SUM(G152:G158)</f>
        <v>90403.20000000001</v>
      </c>
      <c r="H159" s="7">
        <f>SUM(H152:H158)</f>
        <v>91243.70000000001</v>
      </c>
      <c r="I159" s="7">
        <f t="shared" si="16"/>
        <v>840.5</v>
      </c>
      <c r="J159" s="6">
        <f>H159/G159*100</f>
        <v>100.92972372659375</v>
      </c>
      <c r="K159" s="7">
        <f>H159/F159*100</f>
        <v>16.592005065411566</v>
      </c>
      <c r="L159" s="7">
        <f t="shared" si="13"/>
        <v>-317822.99999999994</v>
      </c>
      <c r="M159" s="7">
        <f>H159/E159*100</f>
        <v>22.305335535745154</v>
      </c>
    </row>
    <row r="160" spans="1:13" s="2" customFormat="1" ht="15.75">
      <c r="A160" s="65" t="s">
        <v>87</v>
      </c>
      <c r="B160" s="65" t="s">
        <v>147</v>
      </c>
      <c r="C160" s="33" t="s">
        <v>40</v>
      </c>
      <c r="D160" s="35" t="s">
        <v>41</v>
      </c>
      <c r="E160" s="3">
        <v>1555.2</v>
      </c>
      <c r="F160" s="3">
        <v>1593.6</v>
      </c>
      <c r="G160" s="3">
        <v>1280</v>
      </c>
      <c r="H160" s="3">
        <v>1420.8</v>
      </c>
      <c r="I160" s="3">
        <f t="shared" si="16"/>
        <v>140.79999999999995</v>
      </c>
      <c r="J160" s="3">
        <f>H160/G160*100</f>
        <v>110.99999999999999</v>
      </c>
      <c r="K160" s="3">
        <f>H160/F160*100</f>
        <v>89.1566265060241</v>
      </c>
      <c r="L160" s="3">
        <f t="shared" si="13"/>
        <v>-134.4000000000001</v>
      </c>
      <c r="M160" s="3">
        <f>H160/E160*100</f>
        <v>91.35802469135803</v>
      </c>
    </row>
    <row r="161" spans="1:13" s="2" customFormat="1" ht="15.75">
      <c r="A161" s="65"/>
      <c r="B161" s="65"/>
      <c r="C161" s="33" t="s">
        <v>53</v>
      </c>
      <c r="D161" s="3" t="s">
        <v>54</v>
      </c>
      <c r="E161" s="3">
        <v>1240.9</v>
      </c>
      <c r="F161" s="3">
        <v>1406.1</v>
      </c>
      <c r="G161" s="3">
        <v>1239.4</v>
      </c>
      <c r="H161" s="3">
        <v>920.7</v>
      </c>
      <c r="I161" s="3">
        <f t="shared" si="16"/>
        <v>-318.70000000000005</v>
      </c>
      <c r="J161" s="3">
        <f>H161/G161*100</f>
        <v>74.28594481200581</v>
      </c>
      <c r="K161" s="3">
        <f>H161/F161*100</f>
        <v>65.47898442500534</v>
      </c>
      <c r="L161" s="3">
        <f t="shared" si="13"/>
        <v>-320.20000000000005</v>
      </c>
      <c r="M161" s="3">
        <f>H161/E161*100</f>
        <v>74.19614795712789</v>
      </c>
    </row>
    <row r="162" spans="1:13" s="2" customFormat="1" ht="78.75">
      <c r="A162" s="65"/>
      <c r="B162" s="65"/>
      <c r="C162" s="33" t="s">
        <v>93</v>
      </c>
      <c r="D162" s="3" t="s">
        <v>94</v>
      </c>
      <c r="E162" s="3">
        <v>52434.9</v>
      </c>
      <c r="F162" s="3">
        <v>96141.6</v>
      </c>
      <c r="G162" s="3">
        <v>87241.6</v>
      </c>
      <c r="H162" s="3">
        <v>73562.7</v>
      </c>
      <c r="I162" s="3">
        <f t="shared" si="16"/>
        <v>-13678.900000000009</v>
      </c>
      <c r="J162" s="3">
        <f>H162/G162*100</f>
        <v>84.32066812163004</v>
      </c>
      <c r="K162" s="3">
        <f>H162/F162*100</f>
        <v>76.51495294440699</v>
      </c>
      <c r="L162" s="3">
        <f t="shared" si="13"/>
        <v>21127.799999999996</v>
      </c>
      <c r="M162" s="3">
        <f>H162/E162*100</f>
        <v>140.29339237797726</v>
      </c>
    </row>
    <row r="163" spans="1:13" s="2" customFormat="1" ht="126" hidden="1">
      <c r="A163" s="65"/>
      <c r="B163" s="65"/>
      <c r="C163" s="33" t="s">
        <v>88</v>
      </c>
      <c r="D163" s="3" t="s">
        <v>89</v>
      </c>
      <c r="E163" s="3"/>
      <c r="F163" s="3">
        <v>0</v>
      </c>
      <c r="G163" s="3">
        <v>0</v>
      </c>
      <c r="H163" s="3"/>
      <c r="I163" s="3">
        <f t="shared" si="16"/>
        <v>0</v>
      </c>
      <c r="J163" s="3"/>
      <c r="K163" s="3"/>
      <c r="L163" s="3">
        <f t="shared" si="13"/>
        <v>0</v>
      </c>
      <c r="M163" s="3"/>
    </row>
    <row r="164" spans="1:13" s="2" customFormat="1" ht="110.25">
      <c r="A164" s="65"/>
      <c r="B164" s="65"/>
      <c r="C164" s="33" t="s">
        <v>65</v>
      </c>
      <c r="D164" s="41" t="s">
        <v>66</v>
      </c>
      <c r="E164" s="3">
        <v>335.5</v>
      </c>
      <c r="F164" s="3">
        <v>522.7</v>
      </c>
      <c r="G164" s="3">
        <v>392</v>
      </c>
      <c r="H164" s="3">
        <v>1030</v>
      </c>
      <c r="I164" s="3">
        <f t="shared" si="16"/>
        <v>638</v>
      </c>
      <c r="J164" s="3">
        <f>H164/G164*100</f>
        <v>262.7551020408163</v>
      </c>
      <c r="K164" s="3">
        <f>H164/F164*100</f>
        <v>197.05375932657353</v>
      </c>
      <c r="L164" s="3">
        <f t="shared" si="13"/>
        <v>694.5</v>
      </c>
      <c r="M164" s="3">
        <f>H164/E164*100</f>
        <v>307.00447093889716</v>
      </c>
    </row>
    <row r="165" spans="1:13" s="2" customFormat="1" ht="63">
      <c r="A165" s="65"/>
      <c r="B165" s="65"/>
      <c r="C165" s="33" t="s">
        <v>14</v>
      </c>
      <c r="D165" s="3" t="s">
        <v>15</v>
      </c>
      <c r="E165" s="3">
        <v>8237.8</v>
      </c>
      <c r="F165" s="3">
        <v>9274.1</v>
      </c>
      <c r="G165" s="3">
        <v>9274.1</v>
      </c>
      <c r="H165" s="3">
        <v>9274.1</v>
      </c>
      <c r="I165" s="3">
        <f t="shared" si="16"/>
        <v>0</v>
      </c>
      <c r="J165" s="3">
        <f>H165/G165*100</f>
        <v>100</v>
      </c>
      <c r="K165" s="3">
        <f>H165/F165*100</f>
        <v>100</v>
      </c>
      <c r="L165" s="3">
        <f t="shared" si="13"/>
        <v>1036.300000000001</v>
      </c>
      <c r="M165" s="3">
        <f>H165/E165*100</f>
        <v>112.57981499915026</v>
      </c>
    </row>
    <row r="166" spans="1:13" s="2" customFormat="1" ht="31.5">
      <c r="A166" s="65"/>
      <c r="B166" s="65"/>
      <c r="C166" s="33" t="s">
        <v>18</v>
      </c>
      <c r="D166" s="35" t="s">
        <v>19</v>
      </c>
      <c r="E166" s="3">
        <v>4135.9</v>
      </c>
      <c r="F166" s="3">
        <v>35.1</v>
      </c>
      <c r="G166" s="3">
        <v>0</v>
      </c>
      <c r="H166" s="3">
        <v>660.2</v>
      </c>
      <c r="I166" s="3">
        <f t="shared" si="16"/>
        <v>660.2</v>
      </c>
      <c r="J166" s="3"/>
      <c r="K166" s="3">
        <f>H166/F166*100</f>
        <v>1880.9116809116808</v>
      </c>
      <c r="L166" s="3">
        <f t="shared" si="13"/>
        <v>-3475.7</v>
      </c>
      <c r="M166" s="3">
        <f>H166/E166*100</f>
        <v>15.962668343045047</v>
      </c>
    </row>
    <row r="167" spans="1:13" s="2" customFormat="1" ht="94.5">
      <c r="A167" s="65"/>
      <c r="B167" s="65"/>
      <c r="C167" s="34" t="s">
        <v>67</v>
      </c>
      <c r="D167" s="3" t="s">
        <v>68</v>
      </c>
      <c r="E167" s="4">
        <v>2.7</v>
      </c>
      <c r="F167" s="9">
        <v>0</v>
      </c>
      <c r="G167" s="9">
        <v>0</v>
      </c>
      <c r="H167" s="4">
        <v>0</v>
      </c>
      <c r="I167" s="4">
        <f t="shared" si="16"/>
        <v>0</v>
      </c>
      <c r="J167" s="3"/>
      <c r="K167" s="3"/>
      <c r="L167" s="4">
        <f t="shared" si="13"/>
        <v>-2.7</v>
      </c>
      <c r="M167" s="3">
        <f>H167/E167*100</f>
        <v>0</v>
      </c>
    </row>
    <row r="168" spans="1:13" ht="15.75">
      <c r="A168" s="65"/>
      <c r="B168" s="65"/>
      <c r="C168" s="33" t="s">
        <v>22</v>
      </c>
      <c r="D168" s="35" t="s">
        <v>23</v>
      </c>
      <c r="E168" s="3">
        <v>3076.8</v>
      </c>
      <c r="F168" s="3">
        <v>75675</v>
      </c>
      <c r="G168" s="3">
        <v>68957.5</v>
      </c>
      <c r="H168" s="3">
        <v>80017.2</v>
      </c>
      <c r="I168" s="3">
        <f t="shared" si="16"/>
        <v>11059.699999999997</v>
      </c>
      <c r="J168" s="3">
        <f>H168/G168*100</f>
        <v>116.03842946742557</v>
      </c>
      <c r="K168" s="3">
        <f>H168/F168*100</f>
        <v>105.73795837462833</v>
      </c>
      <c r="L168" s="3">
        <f t="shared" si="13"/>
        <v>76940.4</v>
      </c>
      <c r="M168" s="3">
        <f>H168/E168*100</f>
        <v>2600.6630265210606</v>
      </c>
    </row>
    <row r="169" spans="1:13" ht="15.75">
      <c r="A169" s="65"/>
      <c r="B169" s="65"/>
      <c r="C169" s="33" t="s">
        <v>24</v>
      </c>
      <c r="D169" s="35" t="s">
        <v>25</v>
      </c>
      <c r="E169" s="3">
        <v>0</v>
      </c>
      <c r="F169" s="3">
        <v>0</v>
      </c>
      <c r="G169" s="3">
        <v>0</v>
      </c>
      <c r="H169" s="3">
        <v>1255</v>
      </c>
      <c r="I169" s="3">
        <f t="shared" si="16"/>
        <v>1255</v>
      </c>
      <c r="J169" s="3"/>
      <c r="K169" s="3"/>
      <c r="L169" s="3">
        <f t="shared" si="13"/>
        <v>1255</v>
      </c>
      <c r="M169" s="3"/>
    </row>
    <row r="170" spans="1:13" ht="15.75">
      <c r="A170" s="65"/>
      <c r="B170" s="65"/>
      <c r="C170" s="33" t="s">
        <v>26</v>
      </c>
      <c r="D170" s="35" t="s">
        <v>27</v>
      </c>
      <c r="E170" s="3">
        <v>2274.9</v>
      </c>
      <c r="F170" s="3">
        <v>0</v>
      </c>
      <c r="G170" s="3">
        <v>0</v>
      </c>
      <c r="H170" s="3">
        <v>0</v>
      </c>
      <c r="I170" s="3">
        <f t="shared" si="16"/>
        <v>0</v>
      </c>
      <c r="J170" s="3"/>
      <c r="K170" s="3"/>
      <c r="L170" s="3">
        <f t="shared" si="13"/>
        <v>-2274.9</v>
      </c>
      <c r="M170" s="3">
        <f>H170/E170*100</f>
        <v>0</v>
      </c>
    </row>
    <row r="171" spans="1:13" ht="31.5">
      <c r="A171" s="65"/>
      <c r="B171" s="65"/>
      <c r="C171" s="33" t="s">
        <v>28</v>
      </c>
      <c r="D171" s="36" t="s">
        <v>29</v>
      </c>
      <c r="E171" s="3">
        <v>212701.4</v>
      </c>
      <c r="F171" s="3">
        <v>1704708.09</v>
      </c>
      <c r="G171" s="3">
        <v>473887.8</v>
      </c>
      <c r="H171" s="3">
        <v>473887.8</v>
      </c>
      <c r="I171" s="3">
        <f t="shared" si="16"/>
        <v>0</v>
      </c>
      <c r="J171" s="3">
        <f>H171/G171*100</f>
        <v>100</v>
      </c>
      <c r="K171" s="3">
        <f>H171/F171*100</f>
        <v>27.79876524197172</v>
      </c>
      <c r="L171" s="3">
        <f t="shared" si="13"/>
        <v>261186.4</v>
      </c>
      <c r="M171" s="3">
        <f>H171/E171*100</f>
        <v>222.79486641836868</v>
      </c>
    </row>
    <row r="172" spans="1:13" ht="31.5">
      <c r="A172" s="65"/>
      <c r="B172" s="65"/>
      <c r="C172" s="33" t="s">
        <v>49</v>
      </c>
      <c r="D172" s="35" t="s">
        <v>50</v>
      </c>
      <c r="E172" s="3">
        <v>3522.2</v>
      </c>
      <c r="F172" s="3">
        <v>3215.5</v>
      </c>
      <c r="G172" s="3">
        <v>3215.5</v>
      </c>
      <c r="H172" s="3">
        <v>3215.5</v>
      </c>
      <c r="I172" s="3">
        <f t="shared" si="16"/>
        <v>0</v>
      </c>
      <c r="J172" s="3">
        <f>H172/G172*100</f>
        <v>100</v>
      </c>
      <c r="K172" s="3">
        <f>H172/F172*100</f>
        <v>100</v>
      </c>
      <c r="L172" s="3">
        <f aca="true" t="shared" si="18" ref="L172:L236">H172-E172</f>
        <v>-306.6999999999998</v>
      </c>
      <c r="M172" s="3">
        <f>H172/E172*100</f>
        <v>91.29237408437909</v>
      </c>
    </row>
    <row r="173" spans="1:13" ht="15.75">
      <c r="A173" s="65"/>
      <c r="B173" s="65"/>
      <c r="C173" s="33" t="s">
        <v>30</v>
      </c>
      <c r="D173" s="35" t="s">
        <v>31</v>
      </c>
      <c r="E173" s="3">
        <v>600000</v>
      </c>
      <c r="F173" s="3">
        <v>615713</v>
      </c>
      <c r="G173" s="3">
        <v>504308.1</v>
      </c>
      <c r="H173" s="3">
        <v>504308.1</v>
      </c>
      <c r="I173" s="3">
        <f t="shared" si="16"/>
        <v>0</v>
      </c>
      <c r="J173" s="3">
        <f>H173/G173*100</f>
        <v>100</v>
      </c>
      <c r="K173" s="3">
        <f>H173/F173*100</f>
        <v>81.90635896919505</v>
      </c>
      <c r="L173" s="3">
        <f t="shared" si="18"/>
        <v>-95691.90000000002</v>
      </c>
      <c r="M173" s="3">
        <f>H173/E173*100</f>
        <v>84.05134999999999</v>
      </c>
    </row>
    <row r="174" spans="1:13" ht="47.25">
      <c r="A174" s="65"/>
      <c r="B174" s="65"/>
      <c r="C174" s="33" t="s">
        <v>32</v>
      </c>
      <c r="D174" s="35" t="s">
        <v>33</v>
      </c>
      <c r="E174" s="3">
        <v>-21243.1</v>
      </c>
      <c r="F174" s="3">
        <v>0</v>
      </c>
      <c r="G174" s="3">
        <v>0</v>
      </c>
      <c r="H174" s="3">
        <v>-64.5</v>
      </c>
      <c r="I174" s="3">
        <f t="shared" si="16"/>
        <v>-64.5</v>
      </c>
      <c r="J174" s="3"/>
      <c r="K174" s="3"/>
      <c r="L174" s="3">
        <f t="shared" si="18"/>
        <v>21178.6</v>
      </c>
      <c r="M174" s="3">
        <f aca="true" t="shared" si="19" ref="M174:M188">H174/E174*100</f>
        <v>0.30362800156286046</v>
      </c>
    </row>
    <row r="175" spans="1:13" ht="15.75">
      <c r="A175" s="65"/>
      <c r="B175" s="65"/>
      <c r="C175" s="33"/>
      <c r="D175" s="37" t="s">
        <v>39</v>
      </c>
      <c r="E175" s="6">
        <f>SUM(E160:E174)</f>
        <v>868275.1</v>
      </c>
      <c r="F175" s="6">
        <f>SUM(F160:F174)</f>
        <v>2508284.79</v>
      </c>
      <c r="G175" s="6">
        <f>SUM(G160:G174)</f>
        <v>1149796</v>
      </c>
      <c r="H175" s="6">
        <f>SUM(H160:H174)</f>
        <v>1149487.6</v>
      </c>
      <c r="I175" s="6">
        <f t="shared" si="16"/>
        <v>-308.39999999990687</v>
      </c>
      <c r="J175" s="6">
        <f aca="true" t="shared" si="20" ref="J175:J188">H175/G175*100</f>
        <v>99.9731778506796</v>
      </c>
      <c r="K175" s="6">
        <f aca="true" t="shared" si="21" ref="K175:K181">H175/F175*100</f>
        <v>45.82763506690961</v>
      </c>
      <c r="L175" s="6">
        <f t="shared" si="18"/>
        <v>281212.5000000001</v>
      </c>
      <c r="M175" s="6">
        <f t="shared" si="19"/>
        <v>132.38748871181497</v>
      </c>
    </row>
    <row r="176" spans="1:13" ht="31.5">
      <c r="A176" s="65"/>
      <c r="B176" s="65"/>
      <c r="C176" s="33" t="s">
        <v>90</v>
      </c>
      <c r="D176" s="35" t="s">
        <v>91</v>
      </c>
      <c r="E176" s="3">
        <v>45509.1</v>
      </c>
      <c r="F176" s="3">
        <v>49325.8</v>
      </c>
      <c r="G176" s="3">
        <v>46113.5</v>
      </c>
      <c r="H176" s="3">
        <v>52498.2</v>
      </c>
      <c r="I176" s="3">
        <f t="shared" si="16"/>
        <v>6384.699999999997</v>
      </c>
      <c r="J176" s="3">
        <f t="shared" si="20"/>
        <v>113.84562004619036</v>
      </c>
      <c r="K176" s="3">
        <f t="shared" si="21"/>
        <v>106.43152265143189</v>
      </c>
      <c r="L176" s="3">
        <f t="shared" si="18"/>
        <v>6989.0999999999985</v>
      </c>
      <c r="M176" s="3">
        <f t="shared" si="19"/>
        <v>115.3575878230947</v>
      </c>
    </row>
    <row r="177" spans="1:13" ht="15.75">
      <c r="A177" s="65"/>
      <c r="B177" s="65"/>
      <c r="C177" s="33" t="s">
        <v>22</v>
      </c>
      <c r="D177" s="35" t="s">
        <v>23</v>
      </c>
      <c r="E177" s="3">
        <v>7409</v>
      </c>
      <c r="F177" s="3">
        <v>10000</v>
      </c>
      <c r="G177" s="3">
        <v>8399.5</v>
      </c>
      <c r="H177" s="3">
        <v>1323</v>
      </c>
      <c r="I177" s="3">
        <f t="shared" si="16"/>
        <v>-7076.5</v>
      </c>
      <c r="J177" s="3">
        <f t="shared" si="20"/>
        <v>15.750937555806892</v>
      </c>
      <c r="K177" s="3">
        <f t="shared" si="21"/>
        <v>13.23</v>
      </c>
      <c r="L177" s="3">
        <f t="shared" si="18"/>
        <v>-6086</v>
      </c>
      <c r="M177" s="3">
        <f t="shared" si="19"/>
        <v>17.856660817924148</v>
      </c>
    </row>
    <row r="178" spans="1:13" ht="15.75">
      <c r="A178" s="65"/>
      <c r="B178" s="65"/>
      <c r="C178" s="42"/>
      <c r="D178" s="37" t="s">
        <v>44</v>
      </c>
      <c r="E178" s="6">
        <f>SUM(E176:E177)</f>
        <v>52918.1</v>
      </c>
      <c r="F178" s="6">
        <f>SUM(F176:F177)</f>
        <v>59325.8</v>
      </c>
      <c r="G178" s="6">
        <f>SUM(G176:G177)</f>
        <v>54513</v>
      </c>
      <c r="H178" s="6">
        <f>SUM(H176:H177)</f>
        <v>53821.2</v>
      </c>
      <c r="I178" s="6">
        <f t="shared" si="16"/>
        <v>-691.8000000000029</v>
      </c>
      <c r="J178" s="6">
        <f t="shared" si="20"/>
        <v>98.73094491222277</v>
      </c>
      <c r="K178" s="6">
        <f t="shared" si="21"/>
        <v>90.72140620101203</v>
      </c>
      <c r="L178" s="6">
        <f t="shared" si="18"/>
        <v>903.0999999999985</v>
      </c>
      <c r="M178" s="6">
        <f t="shared" si="19"/>
        <v>101.70659944329066</v>
      </c>
    </row>
    <row r="179" spans="1:13" s="2" customFormat="1" ht="15.75">
      <c r="A179" s="65"/>
      <c r="B179" s="65"/>
      <c r="C179" s="39"/>
      <c r="D179" s="37" t="s">
        <v>34</v>
      </c>
      <c r="E179" s="6">
        <f>E175+E178</f>
        <v>921193.2</v>
      </c>
      <c r="F179" s="6">
        <f>F175+F178</f>
        <v>2567610.59</v>
      </c>
      <c r="G179" s="6">
        <f>G175+G178</f>
        <v>1204309</v>
      </c>
      <c r="H179" s="6">
        <f>H175+H178</f>
        <v>1203308.8</v>
      </c>
      <c r="I179" s="6">
        <f t="shared" si="16"/>
        <v>-1000.1999999999534</v>
      </c>
      <c r="J179" s="6">
        <f t="shared" si="20"/>
        <v>99.91694822508177</v>
      </c>
      <c r="K179" s="6">
        <f t="shared" si="21"/>
        <v>46.86492588426348</v>
      </c>
      <c r="L179" s="6">
        <f t="shared" si="18"/>
        <v>282115.6000000001</v>
      </c>
      <c r="M179" s="6">
        <f t="shared" si="19"/>
        <v>130.62501981126218</v>
      </c>
    </row>
    <row r="180" spans="1:13" s="2" customFormat="1" ht="63">
      <c r="A180" s="76" t="s">
        <v>92</v>
      </c>
      <c r="B180" s="76" t="s">
        <v>146</v>
      </c>
      <c r="C180" s="33" t="s">
        <v>14</v>
      </c>
      <c r="D180" s="3" t="s">
        <v>15</v>
      </c>
      <c r="E180" s="3">
        <v>0</v>
      </c>
      <c r="F180" s="3">
        <v>15301.6</v>
      </c>
      <c r="G180" s="3">
        <v>15301.6</v>
      </c>
      <c r="H180" s="3">
        <v>15301.6</v>
      </c>
      <c r="I180" s="3">
        <f t="shared" si="16"/>
        <v>0</v>
      </c>
      <c r="J180" s="3">
        <f>H180/G180*100</f>
        <v>100</v>
      </c>
      <c r="K180" s="3">
        <f>H180/F180*100</f>
        <v>100</v>
      </c>
      <c r="L180" s="3">
        <f t="shared" si="18"/>
        <v>15301.6</v>
      </c>
      <c r="M180" s="3"/>
    </row>
    <row r="181" spans="1:13" s="2" customFormat="1" ht="31.5">
      <c r="A181" s="77"/>
      <c r="B181" s="77"/>
      <c r="C181" s="33" t="s">
        <v>18</v>
      </c>
      <c r="D181" s="35" t="s">
        <v>19</v>
      </c>
      <c r="E181" s="3">
        <v>200763.8</v>
      </c>
      <c r="F181" s="3">
        <v>995423.5</v>
      </c>
      <c r="G181" s="3">
        <v>885382.7</v>
      </c>
      <c r="H181" s="3">
        <v>761888.4</v>
      </c>
      <c r="I181" s="3">
        <f t="shared" si="16"/>
        <v>-123494.29999999993</v>
      </c>
      <c r="J181" s="3">
        <f t="shared" si="20"/>
        <v>86.05187338763227</v>
      </c>
      <c r="K181" s="3">
        <f t="shared" si="21"/>
        <v>76.53912128857718</v>
      </c>
      <c r="L181" s="3">
        <f t="shared" si="18"/>
        <v>561124.6000000001</v>
      </c>
      <c r="M181" s="3">
        <f t="shared" si="19"/>
        <v>379.4949089427477</v>
      </c>
    </row>
    <row r="182" spans="1:13" s="2" customFormat="1" ht="15.75">
      <c r="A182" s="77"/>
      <c r="B182" s="77"/>
      <c r="C182" s="33" t="s">
        <v>22</v>
      </c>
      <c r="D182" s="35" t="s">
        <v>23</v>
      </c>
      <c r="E182" s="3">
        <v>68618.3</v>
      </c>
      <c r="F182" s="3">
        <v>0</v>
      </c>
      <c r="G182" s="3">
        <v>0</v>
      </c>
      <c r="H182" s="3">
        <v>5877.5</v>
      </c>
      <c r="I182" s="3">
        <f t="shared" si="16"/>
        <v>5877.5</v>
      </c>
      <c r="J182" s="3"/>
      <c r="K182" s="3"/>
      <c r="L182" s="3">
        <f t="shared" si="18"/>
        <v>-62740.8</v>
      </c>
      <c r="M182" s="3">
        <f t="shared" si="19"/>
        <v>8.56549929100546</v>
      </c>
    </row>
    <row r="183" spans="1:13" s="2" customFormat="1" ht="15.75" hidden="1">
      <c r="A183" s="77"/>
      <c r="B183" s="77"/>
      <c r="C183" s="33" t="s">
        <v>24</v>
      </c>
      <c r="D183" s="35" t="s">
        <v>25</v>
      </c>
      <c r="E183" s="3"/>
      <c r="F183" s="3"/>
      <c r="G183" s="3"/>
      <c r="H183" s="3"/>
      <c r="I183" s="3">
        <f t="shared" si="16"/>
        <v>0</v>
      </c>
      <c r="J183" s="3"/>
      <c r="K183" s="3"/>
      <c r="L183" s="3">
        <f t="shared" si="18"/>
        <v>0</v>
      </c>
      <c r="M183" s="3" t="e">
        <f t="shared" si="19"/>
        <v>#DIV/0!</v>
      </c>
    </row>
    <row r="184" spans="1:13" s="2" customFormat="1" ht="15.75" hidden="1">
      <c r="A184" s="77"/>
      <c r="B184" s="77"/>
      <c r="C184" s="33" t="s">
        <v>26</v>
      </c>
      <c r="D184" s="35" t="s">
        <v>27</v>
      </c>
      <c r="E184" s="3"/>
      <c r="F184" s="3"/>
      <c r="G184" s="3"/>
      <c r="H184" s="3"/>
      <c r="I184" s="3">
        <f t="shared" si="16"/>
        <v>0</v>
      </c>
      <c r="J184" s="3"/>
      <c r="K184" s="3"/>
      <c r="L184" s="3">
        <f t="shared" si="18"/>
        <v>0</v>
      </c>
      <c r="M184" s="3" t="e">
        <f t="shared" si="19"/>
        <v>#DIV/0!</v>
      </c>
    </row>
    <row r="185" spans="1:13" s="2" customFormat="1" ht="31.5">
      <c r="A185" s="77"/>
      <c r="B185" s="77"/>
      <c r="C185" s="33" t="s">
        <v>28</v>
      </c>
      <c r="D185" s="36" t="s">
        <v>29</v>
      </c>
      <c r="E185" s="3">
        <v>0</v>
      </c>
      <c r="F185" s="3">
        <v>136217.2</v>
      </c>
      <c r="G185" s="3">
        <v>0</v>
      </c>
      <c r="H185" s="3">
        <v>0</v>
      </c>
      <c r="I185" s="3">
        <f t="shared" si="16"/>
        <v>0</v>
      </c>
      <c r="J185" s="3"/>
      <c r="K185" s="3">
        <f>H185/F185*100</f>
        <v>0</v>
      </c>
      <c r="L185" s="3">
        <f t="shared" si="18"/>
        <v>0</v>
      </c>
      <c r="M185" s="3"/>
    </row>
    <row r="186" spans="1:13" s="2" customFormat="1" ht="31.5">
      <c r="A186" s="77"/>
      <c r="B186" s="77"/>
      <c r="C186" s="33" t="s">
        <v>49</v>
      </c>
      <c r="D186" s="35" t="s">
        <v>50</v>
      </c>
      <c r="E186" s="3">
        <v>37.6</v>
      </c>
      <c r="F186" s="3">
        <v>37.6</v>
      </c>
      <c r="G186" s="3">
        <v>37.6</v>
      </c>
      <c r="H186" s="3">
        <v>37.6</v>
      </c>
      <c r="I186" s="3">
        <f t="shared" si="16"/>
        <v>0</v>
      </c>
      <c r="J186" s="3">
        <f t="shared" si="20"/>
        <v>100</v>
      </c>
      <c r="K186" s="3">
        <f>H186/F186*100</f>
        <v>100</v>
      </c>
      <c r="L186" s="3">
        <f t="shared" si="18"/>
        <v>0</v>
      </c>
      <c r="M186" s="3">
        <f t="shared" si="19"/>
        <v>100</v>
      </c>
    </row>
    <row r="187" spans="1:13" s="2" customFormat="1" ht="15.75">
      <c r="A187" s="77"/>
      <c r="B187" s="77"/>
      <c r="C187" s="33" t="s">
        <v>30</v>
      </c>
      <c r="D187" s="35" t="s">
        <v>31</v>
      </c>
      <c r="E187" s="3">
        <v>277504.1</v>
      </c>
      <c r="F187" s="3">
        <v>244514.7</v>
      </c>
      <c r="G187" s="3">
        <v>182923.9</v>
      </c>
      <c r="H187" s="3">
        <v>161419.8</v>
      </c>
      <c r="I187" s="3">
        <f t="shared" si="16"/>
        <v>-21504.100000000006</v>
      </c>
      <c r="J187" s="3">
        <f t="shared" si="20"/>
        <v>88.24423708438317</v>
      </c>
      <c r="K187" s="3">
        <f>H187/F187*100</f>
        <v>66.016399014047</v>
      </c>
      <c r="L187" s="3">
        <f t="shared" si="18"/>
        <v>-116084.29999999999</v>
      </c>
      <c r="M187" s="3">
        <f t="shared" si="19"/>
        <v>58.16843787172874</v>
      </c>
    </row>
    <row r="188" spans="1:13" s="2" customFormat="1" ht="78.75" hidden="1">
      <c r="A188" s="77"/>
      <c r="B188" s="77"/>
      <c r="C188" s="33" t="s">
        <v>61</v>
      </c>
      <c r="D188" s="40" t="s">
        <v>62</v>
      </c>
      <c r="E188" s="3"/>
      <c r="F188" s="3"/>
      <c r="G188" s="3"/>
      <c r="H188" s="3"/>
      <c r="I188" s="3">
        <f t="shared" si="16"/>
        <v>0</v>
      </c>
      <c r="J188" s="3" t="e">
        <f t="shared" si="20"/>
        <v>#DIV/0!</v>
      </c>
      <c r="K188" s="3" t="e">
        <f>H188/F188*100</f>
        <v>#DIV/0!</v>
      </c>
      <c r="L188" s="3">
        <f t="shared" si="18"/>
        <v>0</v>
      </c>
      <c r="M188" s="3" t="e">
        <f t="shared" si="19"/>
        <v>#DIV/0!</v>
      </c>
    </row>
    <row r="189" spans="1:13" s="2" customFormat="1" ht="47.25">
      <c r="A189" s="77"/>
      <c r="B189" s="77"/>
      <c r="C189" s="33" t="s">
        <v>32</v>
      </c>
      <c r="D189" s="35" t="s">
        <v>33</v>
      </c>
      <c r="E189" s="3">
        <v>0</v>
      </c>
      <c r="F189" s="3">
        <v>0</v>
      </c>
      <c r="G189" s="3">
        <v>0</v>
      </c>
      <c r="H189" s="3">
        <v>-37.6</v>
      </c>
      <c r="I189" s="3">
        <f t="shared" si="16"/>
        <v>-37.6</v>
      </c>
      <c r="J189" s="3"/>
      <c r="K189" s="3"/>
      <c r="L189" s="3">
        <f t="shared" si="18"/>
        <v>-37.6</v>
      </c>
      <c r="M189" s="3"/>
    </row>
    <row r="190" spans="1:13" s="2" customFormat="1" ht="15.75">
      <c r="A190" s="77"/>
      <c r="B190" s="77"/>
      <c r="C190" s="39"/>
      <c r="D190" s="37" t="s">
        <v>39</v>
      </c>
      <c r="E190" s="6">
        <f>SUM(E180:E189)</f>
        <v>546923.7999999999</v>
      </c>
      <c r="F190" s="6">
        <f>SUM(F180:F189)</f>
        <v>1391494.6</v>
      </c>
      <c r="G190" s="6">
        <f>SUM(G180:G189)</f>
        <v>1083645.7999999998</v>
      </c>
      <c r="H190" s="6">
        <f>SUM(H180:H189)</f>
        <v>944487.2999999999</v>
      </c>
      <c r="I190" s="6">
        <f t="shared" si="16"/>
        <v>-139158.49999999988</v>
      </c>
      <c r="J190" s="6">
        <f aca="true" t="shared" si="22" ref="J190:J196">H190/G190*100</f>
        <v>87.15830394027275</v>
      </c>
      <c r="K190" s="6">
        <f aca="true" t="shared" si="23" ref="K190:K196">H190/F190*100</f>
        <v>67.87574310385394</v>
      </c>
      <c r="L190" s="6">
        <f t="shared" si="18"/>
        <v>397563.5</v>
      </c>
      <c r="M190" s="6">
        <f aca="true" t="shared" si="24" ref="M190:M198">H190/E190*100</f>
        <v>172.69083919917182</v>
      </c>
    </row>
    <row r="191" spans="1:13" ht="15.75">
      <c r="A191" s="77"/>
      <c r="B191" s="77"/>
      <c r="C191" s="33" t="s">
        <v>95</v>
      </c>
      <c r="D191" s="35" t="s">
        <v>96</v>
      </c>
      <c r="E191" s="3">
        <v>967639.4</v>
      </c>
      <c r="F191" s="11">
        <v>1264961.8</v>
      </c>
      <c r="G191" s="11">
        <v>1033196.5</v>
      </c>
      <c r="H191" s="3">
        <v>1055993.5</v>
      </c>
      <c r="I191" s="3">
        <f t="shared" si="16"/>
        <v>22797</v>
      </c>
      <c r="J191" s="3">
        <f t="shared" si="22"/>
        <v>102.20645346746721</v>
      </c>
      <c r="K191" s="3">
        <f t="shared" si="23"/>
        <v>83.48026794168804</v>
      </c>
      <c r="L191" s="3">
        <f t="shared" si="18"/>
        <v>88354.09999999998</v>
      </c>
      <c r="M191" s="3">
        <f t="shared" si="24"/>
        <v>109.1308911150166</v>
      </c>
    </row>
    <row r="192" spans="1:13" ht="15.75">
      <c r="A192" s="77"/>
      <c r="B192" s="77"/>
      <c r="C192" s="33" t="s">
        <v>22</v>
      </c>
      <c r="D192" s="35" t="s">
        <v>23</v>
      </c>
      <c r="E192" s="3">
        <v>18848.3</v>
      </c>
      <c r="F192" s="3">
        <v>21500</v>
      </c>
      <c r="G192" s="3">
        <v>19654.4</v>
      </c>
      <c r="H192" s="3">
        <v>19137.5</v>
      </c>
      <c r="I192" s="3">
        <f t="shared" si="16"/>
        <v>-516.9000000000015</v>
      </c>
      <c r="J192" s="3">
        <f t="shared" si="22"/>
        <v>97.3700545424943</v>
      </c>
      <c r="K192" s="3">
        <f t="shared" si="23"/>
        <v>89.01162790697674</v>
      </c>
      <c r="L192" s="3">
        <f t="shared" si="18"/>
        <v>289.2000000000007</v>
      </c>
      <c r="M192" s="3">
        <f t="shared" si="24"/>
        <v>101.53435588355448</v>
      </c>
    </row>
    <row r="193" spans="1:13" s="2" customFormat="1" ht="15.75">
      <c r="A193" s="77"/>
      <c r="B193" s="77"/>
      <c r="C193" s="39"/>
      <c r="D193" s="37" t="s">
        <v>44</v>
      </c>
      <c r="E193" s="6">
        <f>SUM(E191:E192)</f>
        <v>986487.7000000001</v>
      </c>
      <c r="F193" s="6">
        <f>SUM(F191:F192)</f>
        <v>1286461.8</v>
      </c>
      <c r="G193" s="6">
        <f>SUM(G191:G192)</f>
        <v>1052850.9</v>
      </c>
      <c r="H193" s="6">
        <f>SUM(H191:H192)</f>
        <v>1075131</v>
      </c>
      <c r="I193" s="6">
        <f t="shared" si="16"/>
        <v>22280.100000000093</v>
      </c>
      <c r="J193" s="6">
        <f t="shared" si="22"/>
        <v>102.11616858569434</v>
      </c>
      <c r="K193" s="6">
        <f t="shared" si="23"/>
        <v>83.5727108259258</v>
      </c>
      <c r="L193" s="6">
        <f t="shared" si="18"/>
        <v>88643.29999999993</v>
      </c>
      <c r="M193" s="6">
        <f t="shared" si="24"/>
        <v>108.98574812438106</v>
      </c>
    </row>
    <row r="194" spans="1:13" s="2" customFormat="1" ht="15.75">
      <c r="A194" s="78"/>
      <c r="B194" s="78"/>
      <c r="C194" s="39"/>
      <c r="D194" s="37" t="s">
        <v>34</v>
      </c>
      <c r="E194" s="6">
        <f>E190+E193</f>
        <v>1533411.5</v>
      </c>
      <c r="F194" s="6">
        <f>F190+F193</f>
        <v>2677956.4000000004</v>
      </c>
      <c r="G194" s="6">
        <f>G190+G193</f>
        <v>2136496.6999999997</v>
      </c>
      <c r="H194" s="6">
        <f>H190+H193</f>
        <v>2019618.2999999998</v>
      </c>
      <c r="I194" s="6">
        <f t="shared" si="16"/>
        <v>-116878.3999999999</v>
      </c>
      <c r="J194" s="6">
        <f t="shared" si="22"/>
        <v>94.52943690481713</v>
      </c>
      <c r="K194" s="6">
        <f t="shared" si="23"/>
        <v>75.41639960979198</v>
      </c>
      <c r="L194" s="6">
        <f t="shared" si="18"/>
        <v>486206.7999999998</v>
      </c>
      <c r="M194" s="6">
        <f t="shared" si="24"/>
        <v>131.7075227360692</v>
      </c>
    </row>
    <row r="195" spans="1:13" s="2" customFormat="1" ht="15.75">
      <c r="A195" s="65" t="s">
        <v>97</v>
      </c>
      <c r="B195" s="65" t="s">
        <v>98</v>
      </c>
      <c r="C195" s="33" t="s">
        <v>40</v>
      </c>
      <c r="D195" s="35" t="s">
        <v>41</v>
      </c>
      <c r="E195" s="3">
        <v>245</v>
      </c>
      <c r="F195" s="3">
        <v>3880</v>
      </c>
      <c r="G195" s="3">
        <v>3860</v>
      </c>
      <c r="H195" s="3">
        <v>2915</v>
      </c>
      <c r="I195" s="3">
        <f t="shared" si="16"/>
        <v>-945</v>
      </c>
      <c r="J195" s="3">
        <f t="shared" si="22"/>
        <v>75.51813471502591</v>
      </c>
      <c r="K195" s="3">
        <f t="shared" si="23"/>
        <v>75.12886597938144</v>
      </c>
      <c r="L195" s="3">
        <f t="shared" si="18"/>
        <v>2670</v>
      </c>
      <c r="M195" s="3">
        <f t="shared" si="24"/>
        <v>1189.795918367347</v>
      </c>
    </row>
    <row r="196" spans="1:13" s="2" customFormat="1" ht="94.5">
      <c r="A196" s="65"/>
      <c r="B196" s="65"/>
      <c r="C196" s="34" t="s">
        <v>16</v>
      </c>
      <c r="D196" s="35" t="s">
        <v>17</v>
      </c>
      <c r="E196" s="3">
        <v>71698.6</v>
      </c>
      <c r="F196" s="3">
        <v>126746.9</v>
      </c>
      <c r="G196" s="3">
        <v>117223.4</v>
      </c>
      <c r="H196" s="3">
        <v>122662.4</v>
      </c>
      <c r="I196" s="3">
        <f t="shared" si="16"/>
        <v>5439</v>
      </c>
      <c r="J196" s="3">
        <f t="shared" si="22"/>
        <v>104.63985859478568</v>
      </c>
      <c r="K196" s="3">
        <f t="shared" si="23"/>
        <v>96.77743597673789</v>
      </c>
      <c r="L196" s="3">
        <f t="shared" si="18"/>
        <v>50963.79999999999</v>
      </c>
      <c r="M196" s="3">
        <f t="shared" si="24"/>
        <v>171.08060687377434</v>
      </c>
    </row>
    <row r="197" spans="1:13" s="2" customFormat="1" ht="31.5">
      <c r="A197" s="65"/>
      <c r="B197" s="65"/>
      <c r="C197" s="33" t="s">
        <v>18</v>
      </c>
      <c r="D197" s="35" t="s">
        <v>19</v>
      </c>
      <c r="E197" s="3">
        <v>581.1</v>
      </c>
      <c r="F197" s="3">
        <v>0</v>
      </c>
      <c r="G197" s="3">
        <v>0</v>
      </c>
      <c r="H197" s="3">
        <v>215.6</v>
      </c>
      <c r="I197" s="3">
        <f t="shared" si="16"/>
        <v>215.6</v>
      </c>
      <c r="J197" s="3"/>
      <c r="K197" s="3"/>
      <c r="L197" s="3">
        <f t="shared" si="18"/>
        <v>-365.5</v>
      </c>
      <c r="M197" s="3">
        <f t="shared" si="24"/>
        <v>37.10204784030287</v>
      </c>
    </row>
    <row r="198" spans="1:13" s="2" customFormat="1" ht="15.75">
      <c r="A198" s="65"/>
      <c r="B198" s="65"/>
      <c r="C198" s="33" t="s">
        <v>22</v>
      </c>
      <c r="D198" s="35" t="s">
        <v>23</v>
      </c>
      <c r="E198" s="3">
        <v>102.2</v>
      </c>
      <c r="F198" s="3">
        <v>0</v>
      </c>
      <c r="G198" s="3">
        <v>0</v>
      </c>
      <c r="H198" s="3">
        <v>6.2</v>
      </c>
      <c r="I198" s="3">
        <f t="shared" si="16"/>
        <v>6.2</v>
      </c>
      <c r="J198" s="3"/>
      <c r="K198" s="3"/>
      <c r="L198" s="3">
        <f t="shared" si="18"/>
        <v>-96</v>
      </c>
      <c r="M198" s="3">
        <f t="shared" si="24"/>
        <v>6.066536203522505</v>
      </c>
    </row>
    <row r="199" spans="1:13" s="2" customFormat="1" ht="15.75">
      <c r="A199" s="65"/>
      <c r="B199" s="65"/>
      <c r="C199" s="33" t="s">
        <v>24</v>
      </c>
      <c r="D199" s="35" t="s">
        <v>25</v>
      </c>
      <c r="E199" s="3">
        <v>38.1</v>
      </c>
      <c r="F199" s="3">
        <v>0</v>
      </c>
      <c r="G199" s="3">
        <v>0</v>
      </c>
      <c r="H199" s="3">
        <v>0</v>
      </c>
      <c r="I199" s="3">
        <f t="shared" si="16"/>
        <v>0</v>
      </c>
      <c r="J199" s="3"/>
      <c r="K199" s="3"/>
      <c r="L199" s="3">
        <f t="shared" si="18"/>
        <v>-38.1</v>
      </c>
      <c r="M199" s="3"/>
    </row>
    <row r="200" spans="1:13" s="2" customFormat="1" ht="15.75">
      <c r="A200" s="65"/>
      <c r="B200" s="65"/>
      <c r="C200" s="33" t="s">
        <v>26</v>
      </c>
      <c r="D200" s="35" t="s">
        <v>27</v>
      </c>
      <c r="E200" s="3">
        <v>24209.8</v>
      </c>
      <c r="F200" s="3">
        <v>34189.4</v>
      </c>
      <c r="G200" s="3">
        <v>27694.4</v>
      </c>
      <c r="H200" s="3">
        <v>23768.2</v>
      </c>
      <c r="I200" s="3">
        <f t="shared" si="16"/>
        <v>-3926.2000000000007</v>
      </c>
      <c r="J200" s="3">
        <f>H200/G200*100</f>
        <v>85.823126697094</v>
      </c>
      <c r="K200" s="3">
        <f>H200/F200*100</f>
        <v>69.51920770765207</v>
      </c>
      <c r="L200" s="3">
        <f t="shared" si="18"/>
        <v>-441.59999999999854</v>
      </c>
      <c r="M200" s="3">
        <f>H200/E200*100</f>
        <v>98.17594527835836</v>
      </c>
    </row>
    <row r="201" spans="1:13" s="2" customFormat="1" ht="78.75" hidden="1">
      <c r="A201" s="65"/>
      <c r="B201" s="65"/>
      <c r="C201" s="33" t="s">
        <v>61</v>
      </c>
      <c r="D201" s="40" t="s">
        <v>62</v>
      </c>
      <c r="E201" s="3"/>
      <c r="F201" s="3"/>
      <c r="G201" s="3"/>
      <c r="H201" s="3"/>
      <c r="I201" s="3">
        <f t="shared" si="16"/>
        <v>0</v>
      </c>
      <c r="J201" s="3"/>
      <c r="K201" s="3"/>
      <c r="L201" s="3">
        <f t="shared" si="18"/>
        <v>0</v>
      </c>
      <c r="M201" s="3" t="e">
        <f>H201/E201*100</f>
        <v>#DIV/0!</v>
      </c>
    </row>
    <row r="202" spans="1:13" s="2" customFormat="1" ht="47.25">
      <c r="A202" s="65"/>
      <c r="B202" s="65"/>
      <c r="C202" s="33" t="s">
        <v>32</v>
      </c>
      <c r="D202" s="35" t="s">
        <v>33</v>
      </c>
      <c r="E202" s="3">
        <v>-265</v>
      </c>
      <c r="F202" s="3">
        <v>0</v>
      </c>
      <c r="G202" s="3">
        <v>0</v>
      </c>
      <c r="H202" s="3">
        <v>0</v>
      </c>
      <c r="I202" s="3">
        <f aca="true" t="shared" si="25" ref="I202:I268">H202-G202</f>
        <v>0</v>
      </c>
      <c r="J202" s="3"/>
      <c r="K202" s="3"/>
      <c r="L202" s="3">
        <f t="shared" si="18"/>
        <v>265</v>
      </c>
      <c r="M202" s="3">
        <f>H202/E202*100</f>
        <v>0</v>
      </c>
    </row>
    <row r="203" spans="1:13" s="2" customFormat="1" ht="15.75">
      <c r="A203" s="65"/>
      <c r="B203" s="65"/>
      <c r="C203" s="39"/>
      <c r="D203" s="37" t="s">
        <v>39</v>
      </c>
      <c r="E203" s="6">
        <f>SUM(E195:E202)</f>
        <v>96609.80000000002</v>
      </c>
      <c r="F203" s="6">
        <f>SUM(F195:F202)</f>
        <v>164816.3</v>
      </c>
      <c r="G203" s="6">
        <f>SUM(G195:G202)</f>
        <v>148777.8</v>
      </c>
      <c r="H203" s="6">
        <f>SUM(H195:H202)</f>
        <v>149567.4</v>
      </c>
      <c r="I203" s="6">
        <f t="shared" si="25"/>
        <v>789.6000000000058</v>
      </c>
      <c r="J203" s="6">
        <f aca="true" t="shared" si="26" ref="J203:J212">H203/G203*100</f>
        <v>100.53072434193811</v>
      </c>
      <c r="K203" s="6">
        <f aca="true" t="shared" si="27" ref="K203:K210">H203/F203*100</f>
        <v>90.74794179944581</v>
      </c>
      <c r="L203" s="6">
        <f t="shared" si="18"/>
        <v>52957.59999999998</v>
      </c>
      <c r="M203" s="6">
        <f aca="true" t="shared" si="28" ref="M203:M210">H203/E203*100</f>
        <v>154.8159710505559</v>
      </c>
    </row>
    <row r="204" spans="1:13" ht="15.75">
      <c r="A204" s="65"/>
      <c r="B204" s="65"/>
      <c r="C204" s="33" t="s">
        <v>99</v>
      </c>
      <c r="D204" s="35" t="s">
        <v>100</v>
      </c>
      <c r="E204" s="3">
        <v>7101993.9</v>
      </c>
      <c r="F204" s="3">
        <v>9144974.1</v>
      </c>
      <c r="G204" s="3">
        <v>7832087.2</v>
      </c>
      <c r="H204" s="3">
        <v>7534873.9</v>
      </c>
      <c r="I204" s="3">
        <f t="shared" si="25"/>
        <v>-297213.2999999998</v>
      </c>
      <c r="J204" s="3">
        <f t="shared" si="26"/>
        <v>96.2051839770119</v>
      </c>
      <c r="K204" s="3">
        <f t="shared" si="27"/>
        <v>82.39360568555357</v>
      </c>
      <c r="L204" s="3">
        <f t="shared" si="18"/>
        <v>432880</v>
      </c>
      <c r="M204" s="3">
        <f t="shared" si="28"/>
        <v>106.09518969032064</v>
      </c>
    </row>
    <row r="205" spans="1:13" ht="31.5">
      <c r="A205" s="65"/>
      <c r="B205" s="65"/>
      <c r="C205" s="33" t="s">
        <v>101</v>
      </c>
      <c r="D205" s="35" t="s">
        <v>102</v>
      </c>
      <c r="E205" s="3">
        <v>459263.4</v>
      </c>
      <c r="F205" s="3">
        <v>554568.7</v>
      </c>
      <c r="G205" s="3">
        <v>544029.2</v>
      </c>
      <c r="H205" s="3">
        <v>465929.8</v>
      </c>
      <c r="I205" s="3">
        <f t="shared" si="25"/>
        <v>-78099.39999999997</v>
      </c>
      <c r="J205" s="3">
        <f t="shared" si="26"/>
        <v>85.64426321234228</v>
      </c>
      <c r="K205" s="3">
        <f t="shared" si="27"/>
        <v>84.01660605800508</v>
      </c>
      <c r="L205" s="3">
        <f t="shared" si="18"/>
        <v>6666.399999999965</v>
      </c>
      <c r="M205" s="3">
        <f t="shared" si="28"/>
        <v>101.45154175142194</v>
      </c>
    </row>
    <row r="206" spans="1:13" ht="15.75">
      <c r="A206" s="65"/>
      <c r="B206" s="65"/>
      <c r="C206" s="33" t="s">
        <v>103</v>
      </c>
      <c r="D206" s="35" t="s">
        <v>104</v>
      </c>
      <c r="E206" s="3">
        <v>1129.6</v>
      </c>
      <c r="F206" s="3">
        <v>1272.1</v>
      </c>
      <c r="G206" s="3">
        <v>1227</v>
      </c>
      <c r="H206" s="3">
        <v>820.7</v>
      </c>
      <c r="I206" s="3">
        <f t="shared" si="25"/>
        <v>-406.29999999999995</v>
      </c>
      <c r="J206" s="3">
        <f t="shared" si="26"/>
        <v>66.88671556642217</v>
      </c>
      <c r="K206" s="3">
        <f t="shared" si="27"/>
        <v>64.51536828865656</v>
      </c>
      <c r="L206" s="3">
        <f t="shared" si="18"/>
        <v>-308.89999999999986</v>
      </c>
      <c r="M206" s="3">
        <f t="shared" si="28"/>
        <v>72.65403682719548</v>
      </c>
    </row>
    <row r="207" spans="1:13" ht="31.5">
      <c r="A207" s="65"/>
      <c r="B207" s="65"/>
      <c r="C207" s="33" t="s">
        <v>105</v>
      </c>
      <c r="D207" s="35" t="s">
        <v>106</v>
      </c>
      <c r="E207" s="3">
        <v>35529.9</v>
      </c>
      <c r="F207" s="3">
        <v>52524</v>
      </c>
      <c r="G207" s="3">
        <v>41477</v>
      </c>
      <c r="H207" s="3">
        <v>43018.2</v>
      </c>
      <c r="I207" s="3">
        <f t="shared" si="25"/>
        <v>1541.199999999997</v>
      </c>
      <c r="J207" s="3">
        <f t="shared" si="26"/>
        <v>103.71579429563371</v>
      </c>
      <c r="K207" s="3">
        <f t="shared" si="27"/>
        <v>81.90198766278273</v>
      </c>
      <c r="L207" s="3">
        <f t="shared" si="18"/>
        <v>7488.299999999996</v>
      </c>
      <c r="M207" s="3">
        <f t="shared" si="28"/>
        <v>121.07605143836597</v>
      </c>
    </row>
    <row r="208" spans="1:13" ht="15.75">
      <c r="A208" s="65"/>
      <c r="B208" s="65"/>
      <c r="C208" s="33" t="s">
        <v>22</v>
      </c>
      <c r="D208" s="35" t="s">
        <v>23</v>
      </c>
      <c r="E208" s="3">
        <v>31778.2</v>
      </c>
      <c r="F208" s="3">
        <v>38171.8</v>
      </c>
      <c r="G208" s="3">
        <v>34517.8</v>
      </c>
      <c r="H208" s="3">
        <v>32286.4</v>
      </c>
      <c r="I208" s="3">
        <f t="shared" si="25"/>
        <v>-2231.4000000000015</v>
      </c>
      <c r="J208" s="3">
        <f t="shared" si="26"/>
        <v>93.53550921553517</v>
      </c>
      <c r="K208" s="3">
        <f t="shared" si="27"/>
        <v>84.58181170392803</v>
      </c>
      <c r="L208" s="3">
        <f t="shared" si="18"/>
        <v>508.2000000000007</v>
      </c>
      <c r="M208" s="3">
        <f t="shared" si="28"/>
        <v>101.59920952099237</v>
      </c>
    </row>
    <row r="209" spans="1:13" s="2" customFormat="1" ht="15.75">
      <c r="A209" s="65"/>
      <c r="B209" s="65"/>
      <c r="C209" s="42"/>
      <c r="D209" s="37" t="s">
        <v>44</v>
      </c>
      <c r="E209" s="6">
        <f>SUM(E204:E208)</f>
        <v>7629695.000000001</v>
      </c>
      <c r="F209" s="6">
        <f>SUM(F204:F208)</f>
        <v>9791510.7</v>
      </c>
      <c r="G209" s="6">
        <f>SUM(G204:G208)</f>
        <v>8453338.200000001</v>
      </c>
      <c r="H209" s="6">
        <f>SUM(H204:H208)</f>
        <v>8076929.000000001</v>
      </c>
      <c r="I209" s="6">
        <f t="shared" si="25"/>
        <v>-376409.2000000002</v>
      </c>
      <c r="J209" s="6">
        <f t="shared" si="26"/>
        <v>95.54721234269321</v>
      </c>
      <c r="K209" s="6">
        <f t="shared" si="27"/>
        <v>82.4890994604132</v>
      </c>
      <c r="L209" s="6">
        <f t="shared" si="18"/>
        <v>447234</v>
      </c>
      <c r="M209" s="6">
        <f t="shared" si="28"/>
        <v>105.86175463108289</v>
      </c>
    </row>
    <row r="210" spans="1:13" s="2" customFormat="1" ht="15.75">
      <c r="A210" s="65"/>
      <c r="B210" s="65"/>
      <c r="C210" s="39"/>
      <c r="D210" s="37" t="s">
        <v>34</v>
      </c>
      <c r="E210" s="6">
        <f>E203+E209</f>
        <v>7726304.800000001</v>
      </c>
      <c r="F210" s="6">
        <f>F203+F209</f>
        <v>9956327</v>
      </c>
      <c r="G210" s="6">
        <f>G203+G209</f>
        <v>8602116.000000002</v>
      </c>
      <c r="H210" s="6">
        <f>H203+H209</f>
        <v>8226496.400000001</v>
      </c>
      <c r="I210" s="6">
        <f t="shared" si="25"/>
        <v>-375619.60000000056</v>
      </c>
      <c r="J210" s="6">
        <f t="shared" si="26"/>
        <v>95.63340461811953</v>
      </c>
      <c r="K210" s="6">
        <f t="shared" si="27"/>
        <v>82.62581572501587</v>
      </c>
      <c r="L210" s="6">
        <f t="shared" si="18"/>
        <v>500191.60000000056</v>
      </c>
      <c r="M210" s="6">
        <f t="shared" si="28"/>
        <v>106.47387869036697</v>
      </c>
    </row>
    <row r="211" spans="1:13" s="2" customFormat="1" ht="15.75" hidden="1">
      <c r="A211" s="82">
        <v>955</v>
      </c>
      <c r="B211" s="65" t="s">
        <v>107</v>
      </c>
      <c r="C211" s="33" t="s">
        <v>53</v>
      </c>
      <c r="D211" s="3" t="s">
        <v>54</v>
      </c>
      <c r="E211" s="6"/>
      <c r="F211" s="3"/>
      <c r="G211" s="3"/>
      <c r="H211" s="6"/>
      <c r="I211" s="3">
        <f t="shared" si="25"/>
        <v>0</v>
      </c>
      <c r="J211" s="4" t="e">
        <f t="shared" si="26"/>
        <v>#DIV/0!</v>
      </c>
      <c r="K211" s="3"/>
      <c r="L211" s="3">
        <f t="shared" si="18"/>
        <v>0</v>
      </c>
      <c r="M211" s="6"/>
    </row>
    <row r="212" spans="1:13" s="2" customFormat="1" ht="63">
      <c r="A212" s="82"/>
      <c r="B212" s="65"/>
      <c r="C212" s="33" t="s">
        <v>14</v>
      </c>
      <c r="D212" s="3" t="s">
        <v>15</v>
      </c>
      <c r="E212" s="3">
        <v>11282.5</v>
      </c>
      <c r="F212" s="4">
        <v>10010</v>
      </c>
      <c r="G212" s="4">
        <v>10010</v>
      </c>
      <c r="H212" s="3">
        <v>10010</v>
      </c>
      <c r="I212" s="3">
        <f t="shared" si="25"/>
        <v>0</v>
      </c>
      <c r="J212" s="4">
        <f t="shared" si="26"/>
        <v>100</v>
      </c>
      <c r="K212" s="3">
        <f>H212/F212*100</f>
        <v>100</v>
      </c>
      <c r="L212" s="3">
        <f t="shared" si="18"/>
        <v>-1272.5</v>
      </c>
      <c r="M212" s="3">
        <f>H212/E212*100</f>
        <v>88.72147130511856</v>
      </c>
    </row>
    <row r="213" spans="1:13" s="2" customFormat="1" ht="31.5">
      <c r="A213" s="82"/>
      <c r="B213" s="65"/>
      <c r="C213" s="33" t="s">
        <v>18</v>
      </c>
      <c r="D213" s="35" t="s">
        <v>19</v>
      </c>
      <c r="E213" s="3">
        <v>375.6</v>
      </c>
      <c r="F213" s="3">
        <v>0</v>
      </c>
      <c r="G213" s="3">
        <v>0</v>
      </c>
      <c r="H213" s="3">
        <v>124.9</v>
      </c>
      <c r="I213" s="3">
        <f t="shared" si="25"/>
        <v>124.9</v>
      </c>
      <c r="J213" s="4"/>
      <c r="K213" s="3"/>
      <c r="L213" s="3">
        <f t="shared" si="18"/>
        <v>-250.70000000000002</v>
      </c>
      <c r="M213" s="3">
        <f>H213/E213*100</f>
        <v>33.253461128860486</v>
      </c>
    </row>
    <row r="214" spans="1:13" s="2" customFormat="1" ht="15.75">
      <c r="A214" s="82"/>
      <c r="B214" s="65"/>
      <c r="C214" s="33" t="s">
        <v>22</v>
      </c>
      <c r="D214" s="35" t="s">
        <v>23</v>
      </c>
      <c r="E214" s="3">
        <v>583.9</v>
      </c>
      <c r="F214" s="3">
        <v>0</v>
      </c>
      <c r="G214" s="3">
        <v>0</v>
      </c>
      <c r="H214" s="3">
        <v>79.9</v>
      </c>
      <c r="I214" s="3">
        <f t="shared" si="25"/>
        <v>79.9</v>
      </c>
      <c r="J214" s="4"/>
      <c r="K214" s="3"/>
      <c r="L214" s="3">
        <f t="shared" si="18"/>
        <v>-504</v>
      </c>
      <c r="M214" s="3">
        <f>H214/E214*100</f>
        <v>13.683849974310672</v>
      </c>
    </row>
    <row r="215" spans="1:13" s="2" customFormat="1" ht="15.75">
      <c r="A215" s="82"/>
      <c r="B215" s="65"/>
      <c r="C215" s="33" t="s">
        <v>24</v>
      </c>
      <c r="D215" s="35" t="s">
        <v>25</v>
      </c>
      <c r="E215" s="3">
        <v>0</v>
      </c>
      <c r="F215" s="3">
        <v>0</v>
      </c>
      <c r="G215" s="3">
        <v>0</v>
      </c>
      <c r="H215" s="3">
        <v>-1.2</v>
      </c>
      <c r="I215" s="3">
        <f t="shared" si="25"/>
        <v>-1.2</v>
      </c>
      <c r="J215" s="4"/>
      <c r="K215" s="3"/>
      <c r="L215" s="3">
        <f t="shared" si="18"/>
        <v>-1.2</v>
      </c>
      <c r="M215" s="3"/>
    </row>
    <row r="216" spans="1:13" s="2" customFormat="1" ht="15.75" hidden="1">
      <c r="A216" s="82"/>
      <c r="B216" s="65"/>
      <c r="C216" s="33" t="s">
        <v>26</v>
      </c>
      <c r="D216" s="35" t="s">
        <v>27</v>
      </c>
      <c r="E216" s="3"/>
      <c r="F216" s="3"/>
      <c r="G216" s="3"/>
      <c r="H216" s="3"/>
      <c r="I216" s="3">
        <f t="shared" si="25"/>
        <v>0</v>
      </c>
      <c r="J216" s="4"/>
      <c r="K216" s="3"/>
      <c r="L216" s="3">
        <f t="shared" si="18"/>
        <v>0</v>
      </c>
      <c r="M216" s="3" t="e">
        <f>H216/E216*100</f>
        <v>#DIV/0!</v>
      </c>
    </row>
    <row r="217" spans="1:13" ht="31.5">
      <c r="A217" s="82"/>
      <c r="B217" s="65"/>
      <c r="C217" s="33" t="s">
        <v>49</v>
      </c>
      <c r="D217" s="35" t="s">
        <v>50</v>
      </c>
      <c r="E217" s="3">
        <v>156505.9</v>
      </c>
      <c r="F217" s="3">
        <v>178302</v>
      </c>
      <c r="G217" s="3">
        <v>178144.6</v>
      </c>
      <c r="H217" s="4">
        <v>178144.6</v>
      </c>
      <c r="I217" s="4">
        <f t="shared" si="25"/>
        <v>0</v>
      </c>
      <c r="J217" s="4">
        <f>H217/G217*100</f>
        <v>100</v>
      </c>
      <c r="K217" s="3">
        <f>H217/F217*100</f>
        <v>99.91172280737176</v>
      </c>
      <c r="L217" s="4">
        <f t="shared" si="18"/>
        <v>21638.70000000001</v>
      </c>
      <c r="M217" s="3">
        <f>H217/E217*100</f>
        <v>113.82612412694985</v>
      </c>
    </row>
    <row r="218" spans="1:13" ht="78.75">
      <c r="A218" s="82"/>
      <c r="B218" s="65"/>
      <c r="C218" s="33" t="s">
        <v>61</v>
      </c>
      <c r="D218" s="40" t="s">
        <v>62</v>
      </c>
      <c r="E218" s="4">
        <v>0</v>
      </c>
      <c r="F218" s="4">
        <v>0</v>
      </c>
      <c r="G218" s="4">
        <v>0</v>
      </c>
      <c r="H218" s="4">
        <v>10</v>
      </c>
      <c r="I218" s="4">
        <f>H218-G218</f>
        <v>10</v>
      </c>
      <c r="J218" s="4"/>
      <c r="K218" s="3"/>
      <c r="L218" s="4">
        <f t="shared" si="18"/>
        <v>10</v>
      </c>
      <c r="M218" s="3"/>
    </row>
    <row r="219" spans="1:13" ht="47.25">
      <c r="A219" s="82"/>
      <c r="B219" s="65"/>
      <c r="C219" s="33" t="s">
        <v>32</v>
      </c>
      <c r="D219" s="35" t="s">
        <v>33</v>
      </c>
      <c r="E219" s="3">
        <v>0</v>
      </c>
      <c r="F219" s="3">
        <v>0</v>
      </c>
      <c r="G219" s="3">
        <v>0</v>
      </c>
      <c r="H219" s="4">
        <v>-9.1</v>
      </c>
      <c r="I219" s="4">
        <f t="shared" si="25"/>
        <v>-9.1</v>
      </c>
      <c r="J219" s="4"/>
      <c r="K219" s="3"/>
      <c r="L219" s="4">
        <f t="shared" si="18"/>
        <v>-9.1</v>
      </c>
      <c r="M219" s="3"/>
    </row>
    <row r="220" spans="1:13" ht="15.75">
      <c r="A220" s="82"/>
      <c r="B220" s="65"/>
      <c r="C220" s="33"/>
      <c r="D220" s="37" t="s">
        <v>39</v>
      </c>
      <c r="E220" s="7">
        <f>SUBTOTAL(9,E211:E219)</f>
        <v>168747.9</v>
      </c>
      <c r="F220" s="7">
        <f>SUBTOTAL(9,F211:F219)</f>
        <v>188312</v>
      </c>
      <c r="G220" s="7">
        <f>SUBTOTAL(9,G211:G219)</f>
        <v>188154.6</v>
      </c>
      <c r="H220" s="7">
        <f>SUBTOTAL(9,H211:H219)</f>
        <v>188359.1</v>
      </c>
      <c r="I220" s="7">
        <f t="shared" si="25"/>
        <v>204.5</v>
      </c>
      <c r="J220" s="7">
        <f>H220/G220*100</f>
        <v>100.10868721785171</v>
      </c>
      <c r="K220" s="7">
        <f>H220/F220*100</f>
        <v>100.02501168273929</v>
      </c>
      <c r="L220" s="7">
        <f t="shared" si="18"/>
        <v>19611.20000000001</v>
      </c>
      <c r="M220" s="4">
        <f>H220/E220*100</f>
        <v>111.62159647616356</v>
      </c>
    </row>
    <row r="221" spans="1:13" ht="15.75">
      <c r="A221" s="82"/>
      <c r="B221" s="65"/>
      <c r="C221" s="33" t="s">
        <v>22</v>
      </c>
      <c r="D221" s="35" t="s">
        <v>23</v>
      </c>
      <c r="E221" s="4">
        <v>0</v>
      </c>
      <c r="F221" s="4">
        <v>400</v>
      </c>
      <c r="G221" s="4">
        <v>400</v>
      </c>
      <c r="H221" s="4">
        <v>614</v>
      </c>
      <c r="I221" s="4">
        <f t="shared" si="25"/>
        <v>214</v>
      </c>
      <c r="J221" s="4"/>
      <c r="K221" s="4">
        <f>H221/F221*100</f>
        <v>153.5</v>
      </c>
      <c r="L221" s="4">
        <f t="shared" si="18"/>
        <v>614</v>
      </c>
      <c r="M221" s="4"/>
    </row>
    <row r="222" spans="1:13" ht="15.75">
      <c r="A222" s="82"/>
      <c r="B222" s="65"/>
      <c r="C222" s="33"/>
      <c r="D222" s="37" t="s">
        <v>44</v>
      </c>
      <c r="E222" s="7">
        <f>SUBTOTAL(9,E221)</f>
        <v>0</v>
      </c>
      <c r="F222" s="7">
        <f>SUBTOTAL(9,F221)</f>
        <v>400</v>
      </c>
      <c r="G222" s="7">
        <f>SUBTOTAL(9,G221)</f>
        <v>400</v>
      </c>
      <c r="H222" s="7">
        <f>H221</f>
        <v>614</v>
      </c>
      <c r="I222" s="7">
        <f t="shared" si="25"/>
        <v>214</v>
      </c>
      <c r="J222" s="7"/>
      <c r="K222" s="7">
        <f>H222/F222*100</f>
        <v>153.5</v>
      </c>
      <c r="L222" s="7">
        <f t="shared" si="18"/>
        <v>614</v>
      </c>
      <c r="M222" s="7"/>
    </row>
    <row r="223" spans="1:13" s="2" customFormat="1" ht="15.75">
      <c r="A223" s="82"/>
      <c r="B223" s="65"/>
      <c r="C223" s="63"/>
      <c r="D223" s="37" t="s">
        <v>34</v>
      </c>
      <c r="E223" s="7">
        <f>SUM(E212:E217)</f>
        <v>168747.9</v>
      </c>
      <c r="F223" s="7">
        <f>F220+F222</f>
        <v>188712</v>
      </c>
      <c r="G223" s="7">
        <f>G220+G222</f>
        <v>188554.6</v>
      </c>
      <c r="H223" s="7">
        <f>H220+H222</f>
        <v>188973.1</v>
      </c>
      <c r="I223" s="7">
        <f t="shared" si="25"/>
        <v>418.5</v>
      </c>
      <c r="J223" s="7">
        <f>H223/G223*100</f>
        <v>100.22195162568295</v>
      </c>
      <c r="K223" s="7">
        <f>H223/F223*100</f>
        <v>100.13835898088092</v>
      </c>
      <c r="L223" s="7">
        <f t="shared" si="18"/>
        <v>20225.20000000001</v>
      </c>
      <c r="M223" s="7">
        <f>H223/E223*100</f>
        <v>111.98545285600592</v>
      </c>
    </row>
    <row r="224" spans="1:13" s="2" customFormat="1" ht="31.5">
      <c r="A224" s="65" t="s">
        <v>108</v>
      </c>
      <c r="B224" s="65" t="s">
        <v>109</v>
      </c>
      <c r="C224" s="33" t="s">
        <v>18</v>
      </c>
      <c r="D224" s="35" t="s">
        <v>19</v>
      </c>
      <c r="E224" s="4">
        <v>371.2</v>
      </c>
      <c r="F224" s="4">
        <v>205</v>
      </c>
      <c r="G224" s="4">
        <v>196.5</v>
      </c>
      <c r="H224" s="4">
        <v>1728.1</v>
      </c>
      <c r="I224" s="4">
        <f t="shared" si="25"/>
        <v>1531.6</v>
      </c>
      <c r="J224" s="4">
        <f>H224/G224*100</f>
        <v>879.440203562341</v>
      </c>
      <c r="K224" s="4">
        <f>H224/F224*100</f>
        <v>842.9756097560976</v>
      </c>
      <c r="L224" s="4">
        <f t="shared" si="18"/>
        <v>1356.8999999999999</v>
      </c>
      <c r="M224" s="4">
        <f>H224/E224*100</f>
        <v>465.54418103448273</v>
      </c>
    </row>
    <row r="225" spans="1:13" s="2" customFormat="1" ht="94.5">
      <c r="A225" s="65"/>
      <c r="B225" s="65"/>
      <c r="C225" s="34" t="s">
        <v>67</v>
      </c>
      <c r="D225" s="3" t="s">
        <v>68</v>
      </c>
      <c r="E225" s="4">
        <v>2.1</v>
      </c>
      <c r="F225" s="4">
        <v>0</v>
      </c>
      <c r="G225" s="4">
        <v>0</v>
      </c>
      <c r="H225" s="4">
        <v>0</v>
      </c>
      <c r="I225" s="4">
        <f t="shared" si="25"/>
        <v>0</v>
      </c>
      <c r="J225" s="4"/>
      <c r="K225" s="4"/>
      <c r="L225" s="4">
        <f t="shared" si="18"/>
        <v>-2.1</v>
      </c>
      <c r="M225" s="4">
        <f>H225/E225*100</f>
        <v>0</v>
      </c>
    </row>
    <row r="226" spans="1:13" ht="15.75">
      <c r="A226" s="65"/>
      <c r="B226" s="65"/>
      <c r="C226" s="33" t="s">
        <v>22</v>
      </c>
      <c r="D226" s="35" t="s">
        <v>23</v>
      </c>
      <c r="E226" s="3">
        <v>-30.8</v>
      </c>
      <c r="F226" s="3">
        <v>955</v>
      </c>
      <c r="G226" s="3">
        <v>955</v>
      </c>
      <c r="H226" s="3">
        <v>955.7</v>
      </c>
      <c r="I226" s="3">
        <f t="shared" si="25"/>
        <v>0.7000000000000455</v>
      </c>
      <c r="J226" s="4">
        <f aca="true" t="shared" si="29" ref="J226:J231">H226/G226*100</f>
        <v>100.07329842931938</v>
      </c>
      <c r="K226" s="4">
        <f>H226/F226*100</f>
        <v>100.07329842931938</v>
      </c>
      <c r="L226" s="3">
        <f t="shared" si="18"/>
        <v>986.5</v>
      </c>
      <c r="M226" s="4">
        <f>H226/E226*100</f>
        <v>-3102.9220779220777</v>
      </c>
    </row>
    <row r="227" spans="1:13" ht="15.75" hidden="1">
      <c r="A227" s="65"/>
      <c r="B227" s="65"/>
      <c r="C227" s="33" t="s">
        <v>24</v>
      </c>
      <c r="D227" s="35" t="s">
        <v>25</v>
      </c>
      <c r="E227" s="3"/>
      <c r="F227" s="3">
        <v>0</v>
      </c>
      <c r="G227" s="3">
        <v>0</v>
      </c>
      <c r="H227" s="3"/>
      <c r="I227" s="3">
        <f t="shared" si="25"/>
        <v>0</v>
      </c>
      <c r="J227" s="4"/>
      <c r="K227" s="4"/>
      <c r="L227" s="3">
        <f t="shared" si="18"/>
        <v>0</v>
      </c>
      <c r="M227" s="4"/>
    </row>
    <row r="228" spans="1:13" ht="15.75" hidden="1">
      <c r="A228" s="65"/>
      <c r="B228" s="65"/>
      <c r="C228" s="33" t="s">
        <v>26</v>
      </c>
      <c r="D228" s="35" t="s">
        <v>27</v>
      </c>
      <c r="E228" s="3"/>
      <c r="F228" s="3"/>
      <c r="G228" s="3"/>
      <c r="H228" s="3"/>
      <c r="I228" s="3">
        <f t="shared" si="25"/>
        <v>0</v>
      </c>
      <c r="J228" s="4"/>
      <c r="K228" s="4"/>
      <c r="L228" s="3">
        <f t="shared" si="18"/>
        <v>0</v>
      </c>
      <c r="M228" s="4"/>
    </row>
    <row r="229" spans="1:13" ht="31.5">
      <c r="A229" s="65"/>
      <c r="B229" s="65"/>
      <c r="C229" s="33" t="s">
        <v>28</v>
      </c>
      <c r="D229" s="36" t="s">
        <v>29</v>
      </c>
      <c r="E229" s="3">
        <v>831.5</v>
      </c>
      <c r="F229" s="3">
        <v>1442.9</v>
      </c>
      <c r="G229" s="3">
        <v>1442.9</v>
      </c>
      <c r="H229" s="3">
        <v>1442.9</v>
      </c>
      <c r="I229" s="3">
        <f t="shared" si="25"/>
        <v>0</v>
      </c>
      <c r="J229" s="4">
        <f t="shared" si="29"/>
        <v>100</v>
      </c>
      <c r="K229" s="4">
        <f>H229/F229*100</f>
        <v>100</v>
      </c>
      <c r="L229" s="3">
        <f t="shared" si="18"/>
        <v>611.4000000000001</v>
      </c>
      <c r="M229" s="3">
        <f>H229/E229*100</f>
        <v>173.52976548406497</v>
      </c>
    </row>
    <row r="230" spans="1:13" ht="31.5">
      <c r="A230" s="65"/>
      <c r="B230" s="65"/>
      <c r="C230" s="33" t="s">
        <v>49</v>
      </c>
      <c r="D230" s="35" t="s">
        <v>50</v>
      </c>
      <c r="E230" s="3">
        <v>6502.5</v>
      </c>
      <c r="F230" s="3">
        <v>510.3</v>
      </c>
      <c r="G230" s="3">
        <v>0</v>
      </c>
      <c r="H230" s="3">
        <v>0</v>
      </c>
      <c r="I230" s="3">
        <f t="shared" si="25"/>
        <v>0</v>
      </c>
      <c r="J230" s="4"/>
      <c r="K230" s="4">
        <f>H230/F230*100</f>
        <v>0</v>
      </c>
      <c r="L230" s="3">
        <f t="shared" si="18"/>
        <v>-6502.5</v>
      </c>
      <c r="M230" s="3">
        <f>H230/E230*100</f>
        <v>0</v>
      </c>
    </row>
    <row r="231" spans="1:13" ht="15.75" hidden="1">
      <c r="A231" s="65"/>
      <c r="B231" s="65"/>
      <c r="C231" s="33" t="s">
        <v>110</v>
      </c>
      <c r="D231" s="35" t="s">
        <v>31</v>
      </c>
      <c r="E231" s="3"/>
      <c r="F231" s="3"/>
      <c r="G231" s="3"/>
      <c r="H231" s="3"/>
      <c r="I231" s="3">
        <f t="shared" si="25"/>
        <v>0</v>
      </c>
      <c r="J231" s="4" t="e">
        <f t="shared" si="29"/>
        <v>#DIV/0!</v>
      </c>
      <c r="K231" s="4"/>
      <c r="L231" s="3">
        <f t="shared" si="18"/>
        <v>0</v>
      </c>
      <c r="M231" s="3" t="e">
        <f>H231/E231*100</f>
        <v>#DIV/0!</v>
      </c>
    </row>
    <row r="232" spans="1:13" ht="47.25">
      <c r="A232" s="65"/>
      <c r="B232" s="65"/>
      <c r="C232" s="33" t="s">
        <v>32</v>
      </c>
      <c r="D232" s="35" t="s">
        <v>33</v>
      </c>
      <c r="E232" s="3">
        <v>0</v>
      </c>
      <c r="F232" s="3">
        <v>0</v>
      </c>
      <c r="G232" s="3">
        <v>0</v>
      </c>
      <c r="H232" s="3">
        <v>-4008.6</v>
      </c>
      <c r="I232" s="3">
        <f t="shared" si="25"/>
        <v>-4008.6</v>
      </c>
      <c r="J232" s="4"/>
      <c r="K232" s="4"/>
      <c r="L232" s="3">
        <f t="shared" si="18"/>
        <v>-4008.6</v>
      </c>
      <c r="M232" s="3"/>
    </row>
    <row r="233" spans="1:13" s="2" customFormat="1" ht="15.75">
      <c r="A233" s="65"/>
      <c r="B233" s="65"/>
      <c r="C233" s="39"/>
      <c r="D233" s="37" t="s">
        <v>39</v>
      </c>
      <c r="E233" s="7">
        <f>SUM(E224:E232)</f>
        <v>7676.5</v>
      </c>
      <c r="F233" s="7">
        <f>SUM(F224:F232)</f>
        <v>3113.2000000000003</v>
      </c>
      <c r="G233" s="7">
        <f>SUM(G224:G232)</f>
        <v>2594.4</v>
      </c>
      <c r="H233" s="7">
        <f>SUM(H224:H232)</f>
        <v>118.10000000000082</v>
      </c>
      <c r="I233" s="7">
        <f t="shared" si="25"/>
        <v>-2476.2999999999993</v>
      </c>
      <c r="J233" s="7">
        <f aca="true" t="shared" si="30" ref="J233:J238">H233/G233*100</f>
        <v>4.552112241751496</v>
      </c>
      <c r="K233" s="7">
        <f aca="true" t="shared" si="31" ref="K233:K238">H233/F233*100</f>
        <v>3.793524347937839</v>
      </c>
      <c r="L233" s="7">
        <f t="shared" si="18"/>
        <v>-7558.4</v>
      </c>
      <c r="M233" s="7">
        <f aca="true" t="shared" si="32" ref="M233:M238">H233/E233*100</f>
        <v>1.5384615384615492</v>
      </c>
    </row>
    <row r="234" spans="1:13" ht="15.75">
      <c r="A234" s="65"/>
      <c r="B234" s="65"/>
      <c r="C234" s="33" t="s">
        <v>40</v>
      </c>
      <c r="D234" s="35" t="s">
        <v>41</v>
      </c>
      <c r="E234" s="3">
        <v>171278.9</v>
      </c>
      <c r="F234" s="3">
        <v>195361.1</v>
      </c>
      <c r="G234" s="3">
        <v>176279.7</v>
      </c>
      <c r="H234" s="3">
        <v>185413.6</v>
      </c>
      <c r="I234" s="3">
        <f t="shared" si="25"/>
        <v>9133.899999999994</v>
      </c>
      <c r="J234" s="3">
        <f t="shared" si="30"/>
        <v>105.18148147517836</v>
      </c>
      <c r="K234" s="3">
        <f t="shared" si="31"/>
        <v>94.90814701596172</v>
      </c>
      <c r="L234" s="3">
        <f t="shared" si="18"/>
        <v>14134.700000000012</v>
      </c>
      <c r="M234" s="3">
        <f t="shared" si="32"/>
        <v>108.25244674037491</v>
      </c>
    </row>
    <row r="235" spans="1:13" ht="15.75">
      <c r="A235" s="65"/>
      <c r="B235" s="65"/>
      <c r="C235" s="33" t="s">
        <v>22</v>
      </c>
      <c r="D235" s="35" t="s">
        <v>23</v>
      </c>
      <c r="E235" s="3">
        <v>49996.4</v>
      </c>
      <c r="F235" s="3">
        <v>66407</v>
      </c>
      <c r="G235" s="3">
        <v>59902</v>
      </c>
      <c r="H235" s="3">
        <v>63514.2</v>
      </c>
      <c r="I235" s="3">
        <f t="shared" si="25"/>
        <v>3612.199999999997</v>
      </c>
      <c r="J235" s="3">
        <f t="shared" si="30"/>
        <v>106.03018263163166</v>
      </c>
      <c r="K235" s="3">
        <f t="shared" si="31"/>
        <v>95.64383272847742</v>
      </c>
      <c r="L235" s="3">
        <f t="shared" si="18"/>
        <v>13517.799999999996</v>
      </c>
      <c r="M235" s="3">
        <f t="shared" si="32"/>
        <v>127.03754670336262</v>
      </c>
    </row>
    <row r="236" spans="1:13" s="2" customFormat="1" ht="15.75">
      <c r="A236" s="65"/>
      <c r="B236" s="65"/>
      <c r="C236" s="39"/>
      <c r="D236" s="37" t="s">
        <v>44</v>
      </c>
      <c r="E236" s="7">
        <f>SUM(E234:E235)</f>
        <v>221275.3</v>
      </c>
      <c r="F236" s="7">
        <f>SUM(F234:F235)</f>
        <v>261768.1</v>
      </c>
      <c r="G236" s="7">
        <f>SUM(G234:G235)</f>
        <v>236181.7</v>
      </c>
      <c r="H236" s="7">
        <f>SUM(H234:H235)</f>
        <v>248927.8</v>
      </c>
      <c r="I236" s="7">
        <f t="shared" si="25"/>
        <v>12746.099999999977</v>
      </c>
      <c r="J236" s="7">
        <f t="shared" si="30"/>
        <v>105.39673480206129</v>
      </c>
      <c r="K236" s="7">
        <f t="shared" si="31"/>
        <v>95.09478045644217</v>
      </c>
      <c r="L236" s="7">
        <f t="shared" si="18"/>
        <v>27652.5</v>
      </c>
      <c r="M236" s="7">
        <f t="shared" si="32"/>
        <v>112.49687606343772</v>
      </c>
    </row>
    <row r="237" spans="1:13" s="2" customFormat="1" ht="15.75">
      <c r="A237" s="65"/>
      <c r="B237" s="65"/>
      <c r="C237" s="39"/>
      <c r="D237" s="37" t="s">
        <v>34</v>
      </c>
      <c r="E237" s="7">
        <f>E233+E236</f>
        <v>228951.8</v>
      </c>
      <c r="F237" s="7">
        <f>F233+F236</f>
        <v>264881.3</v>
      </c>
      <c r="G237" s="7">
        <f>G233+G236</f>
        <v>238776.1</v>
      </c>
      <c r="H237" s="7">
        <f>H233+H236</f>
        <v>249045.9</v>
      </c>
      <c r="I237" s="7">
        <f t="shared" si="25"/>
        <v>10269.799999999988</v>
      </c>
      <c r="J237" s="7">
        <f t="shared" si="30"/>
        <v>104.30101672654841</v>
      </c>
      <c r="K237" s="7">
        <f t="shared" si="31"/>
        <v>94.02169953107298</v>
      </c>
      <c r="L237" s="7">
        <f aca="true" t="shared" si="33" ref="L237:L305">H237-E237</f>
        <v>20094.100000000006</v>
      </c>
      <c r="M237" s="7">
        <f t="shared" si="32"/>
        <v>108.77656345134655</v>
      </c>
    </row>
    <row r="238" spans="1:13" s="2" customFormat="1" ht="15.75">
      <c r="A238" s="65" t="s">
        <v>111</v>
      </c>
      <c r="B238" s="65" t="s">
        <v>112</v>
      </c>
      <c r="C238" s="33" t="s">
        <v>53</v>
      </c>
      <c r="D238" s="3" t="s">
        <v>54</v>
      </c>
      <c r="E238" s="4">
        <v>831.5</v>
      </c>
      <c r="F238" s="4">
        <v>785.2</v>
      </c>
      <c r="G238" s="4">
        <v>719.7</v>
      </c>
      <c r="H238" s="4">
        <v>753.2</v>
      </c>
      <c r="I238" s="4">
        <f t="shared" si="25"/>
        <v>33.5</v>
      </c>
      <c r="J238" s="4">
        <f t="shared" si="30"/>
        <v>104.65471724329582</v>
      </c>
      <c r="K238" s="4">
        <f t="shared" si="31"/>
        <v>95.92460519612838</v>
      </c>
      <c r="L238" s="4">
        <f t="shared" si="33"/>
        <v>-78.29999999999995</v>
      </c>
      <c r="M238" s="4">
        <f t="shared" si="32"/>
        <v>90.5832832230908</v>
      </c>
    </row>
    <row r="239" spans="1:13" s="2" customFormat="1" ht="63" hidden="1">
      <c r="A239" s="65"/>
      <c r="B239" s="65"/>
      <c r="C239" s="33" t="s">
        <v>14</v>
      </c>
      <c r="D239" s="3" t="s">
        <v>15</v>
      </c>
      <c r="E239" s="4"/>
      <c r="F239" s="4"/>
      <c r="G239" s="4"/>
      <c r="H239" s="4"/>
      <c r="I239" s="4">
        <f t="shared" si="25"/>
        <v>0</v>
      </c>
      <c r="J239" s="4" t="e">
        <f>H239/G239*100</f>
        <v>#DIV/0!</v>
      </c>
      <c r="K239" s="4" t="e">
        <f>H239/F239*100</f>
        <v>#DIV/0!</v>
      </c>
      <c r="L239" s="4">
        <f t="shared" si="33"/>
        <v>0</v>
      </c>
      <c r="M239" s="4"/>
    </row>
    <row r="240" spans="1:13" ht="31.5">
      <c r="A240" s="65"/>
      <c r="B240" s="65"/>
      <c r="C240" s="33" t="s">
        <v>18</v>
      </c>
      <c r="D240" s="35" t="s">
        <v>19</v>
      </c>
      <c r="E240" s="3">
        <v>4008.5</v>
      </c>
      <c r="F240" s="3">
        <v>0</v>
      </c>
      <c r="G240" s="3">
        <v>0</v>
      </c>
      <c r="H240" s="3">
        <v>3406.2</v>
      </c>
      <c r="I240" s="3">
        <f t="shared" si="25"/>
        <v>3406.2</v>
      </c>
      <c r="J240" s="4"/>
      <c r="K240" s="4"/>
      <c r="L240" s="3">
        <f t="shared" si="33"/>
        <v>-602.3000000000002</v>
      </c>
      <c r="M240" s="3">
        <f>H240/E240*100</f>
        <v>84.97442933765747</v>
      </c>
    </row>
    <row r="241" spans="1:13" ht="15.75">
      <c r="A241" s="65"/>
      <c r="B241" s="65"/>
      <c r="C241" s="33" t="s">
        <v>22</v>
      </c>
      <c r="D241" s="35" t="s">
        <v>23</v>
      </c>
      <c r="E241" s="3">
        <v>1555.4</v>
      </c>
      <c r="F241" s="3">
        <v>0</v>
      </c>
      <c r="G241" s="3">
        <v>0</v>
      </c>
      <c r="H241" s="3">
        <v>231.3</v>
      </c>
      <c r="I241" s="3">
        <f t="shared" si="25"/>
        <v>231.3</v>
      </c>
      <c r="J241" s="4"/>
      <c r="K241" s="4"/>
      <c r="L241" s="3">
        <f t="shared" si="33"/>
        <v>-1324.1000000000001</v>
      </c>
      <c r="M241" s="3">
        <f>H241/E241*100</f>
        <v>14.870772791564871</v>
      </c>
    </row>
    <row r="242" spans="1:13" ht="15.75">
      <c r="A242" s="65"/>
      <c r="B242" s="65"/>
      <c r="C242" s="33" t="s">
        <v>24</v>
      </c>
      <c r="D242" s="35" t="s">
        <v>25</v>
      </c>
      <c r="E242" s="3">
        <v>0</v>
      </c>
      <c r="F242" s="3">
        <v>0</v>
      </c>
      <c r="G242" s="3">
        <v>0</v>
      </c>
      <c r="H242" s="3">
        <v>67</v>
      </c>
      <c r="I242" s="3">
        <f t="shared" si="25"/>
        <v>67</v>
      </c>
      <c r="J242" s="4"/>
      <c r="K242" s="4"/>
      <c r="L242" s="3">
        <f t="shared" si="33"/>
        <v>67</v>
      </c>
      <c r="M242" s="3"/>
    </row>
    <row r="243" spans="1:13" ht="15.75" hidden="1">
      <c r="A243" s="65"/>
      <c r="B243" s="65"/>
      <c r="C243" s="33" t="s">
        <v>26</v>
      </c>
      <c r="D243" s="35" t="s">
        <v>27</v>
      </c>
      <c r="E243" s="3"/>
      <c r="F243" s="3"/>
      <c r="G243" s="3"/>
      <c r="H243" s="3">
        <v>0</v>
      </c>
      <c r="I243" s="3">
        <f t="shared" si="25"/>
        <v>0</v>
      </c>
      <c r="J243" s="4"/>
      <c r="K243" s="4"/>
      <c r="L243" s="3">
        <f t="shared" si="33"/>
        <v>0</v>
      </c>
      <c r="M243" s="3"/>
    </row>
    <row r="244" spans="1:13" ht="31.5" hidden="1">
      <c r="A244" s="65"/>
      <c r="B244" s="65"/>
      <c r="C244" s="33" t="s">
        <v>49</v>
      </c>
      <c r="D244" s="35" t="s">
        <v>50</v>
      </c>
      <c r="E244" s="3"/>
      <c r="F244" s="10">
        <v>0</v>
      </c>
      <c r="G244" s="10">
        <v>0</v>
      </c>
      <c r="H244" s="3">
        <v>0</v>
      </c>
      <c r="I244" s="3">
        <f t="shared" si="25"/>
        <v>0</v>
      </c>
      <c r="J244" s="4"/>
      <c r="K244" s="4"/>
      <c r="L244" s="3">
        <f t="shared" si="33"/>
        <v>0</v>
      </c>
      <c r="M244" s="3"/>
    </row>
    <row r="245" spans="1:13" ht="47.25">
      <c r="A245" s="65"/>
      <c r="B245" s="65"/>
      <c r="C245" s="33" t="s">
        <v>32</v>
      </c>
      <c r="D245" s="35" t="s">
        <v>33</v>
      </c>
      <c r="E245" s="3">
        <v>-0.8</v>
      </c>
      <c r="F245" s="3">
        <v>0</v>
      </c>
      <c r="G245" s="3">
        <v>0</v>
      </c>
      <c r="H245" s="3">
        <v>0</v>
      </c>
      <c r="I245" s="3">
        <f t="shared" si="25"/>
        <v>0</v>
      </c>
      <c r="J245" s="4"/>
      <c r="K245" s="4"/>
      <c r="L245" s="3">
        <f t="shared" si="33"/>
        <v>0.8</v>
      </c>
      <c r="M245" s="3">
        <f>H245/E245*100</f>
        <v>0</v>
      </c>
    </row>
    <row r="246" spans="1:13" s="2" customFormat="1" ht="15.75">
      <c r="A246" s="65"/>
      <c r="B246" s="65"/>
      <c r="C246" s="39"/>
      <c r="D246" s="37" t="s">
        <v>34</v>
      </c>
      <c r="E246" s="7">
        <f>SUM(E238:E245)</f>
        <v>6394.599999999999</v>
      </c>
      <c r="F246" s="7">
        <f>SUM(F238:F245)</f>
        <v>785.2</v>
      </c>
      <c r="G246" s="7">
        <f>SUM(G238:G245)</f>
        <v>719.7</v>
      </c>
      <c r="H246" s="7">
        <f>SUM(H238:H245)</f>
        <v>4457.7</v>
      </c>
      <c r="I246" s="7">
        <f t="shared" si="25"/>
        <v>3738</v>
      </c>
      <c r="J246" s="7">
        <f>H246/G246*100</f>
        <v>619.383076281784</v>
      </c>
      <c r="K246" s="7">
        <f>H246/F246*100</f>
        <v>567.7152317880794</v>
      </c>
      <c r="L246" s="7">
        <f t="shared" si="33"/>
        <v>-1936.8999999999996</v>
      </c>
      <c r="M246" s="7">
        <f>H246/E246*100</f>
        <v>69.71038063365965</v>
      </c>
    </row>
    <row r="247" spans="1:13" s="2" customFormat="1" ht="15.75" customHeight="1" hidden="1">
      <c r="A247" s="65" t="s">
        <v>113</v>
      </c>
      <c r="B247" s="65" t="s">
        <v>114</v>
      </c>
      <c r="C247" s="33" t="s">
        <v>53</v>
      </c>
      <c r="D247" s="3" t="s">
        <v>54</v>
      </c>
      <c r="E247" s="4"/>
      <c r="F247" s="4"/>
      <c r="G247" s="4"/>
      <c r="H247" s="4"/>
      <c r="I247" s="4">
        <f t="shared" si="25"/>
        <v>0</v>
      </c>
      <c r="J247" s="4"/>
      <c r="K247" s="4"/>
      <c r="L247" s="4">
        <f t="shared" si="33"/>
        <v>0</v>
      </c>
      <c r="M247" s="4"/>
    </row>
    <row r="248" spans="1:13" s="2" customFormat="1" ht="110.25">
      <c r="A248" s="65"/>
      <c r="B248" s="65"/>
      <c r="C248" s="33" t="s">
        <v>65</v>
      </c>
      <c r="D248" s="35" t="s">
        <v>66</v>
      </c>
      <c r="E248" s="4">
        <v>6.6</v>
      </c>
      <c r="F248" s="4">
        <v>0</v>
      </c>
      <c r="G248" s="4">
        <v>0</v>
      </c>
      <c r="H248" s="4">
        <v>0</v>
      </c>
      <c r="I248" s="4">
        <f t="shared" si="25"/>
        <v>0</v>
      </c>
      <c r="J248" s="4"/>
      <c r="K248" s="4"/>
      <c r="L248" s="4">
        <f t="shared" si="33"/>
        <v>-6.6</v>
      </c>
      <c r="M248" s="4">
        <f>H248/E248*100</f>
        <v>0</v>
      </c>
    </row>
    <row r="249" spans="1:13" s="2" customFormat="1" ht="31.5">
      <c r="A249" s="65"/>
      <c r="B249" s="65"/>
      <c r="C249" s="33" t="s">
        <v>18</v>
      </c>
      <c r="D249" s="35" t="s">
        <v>19</v>
      </c>
      <c r="E249" s="4">
        <v>842.8</v>
      </c>
      <c r="F249" s="4">
        <v>0</v>
      </c>
      <c r="G249" s="4">
        <v>0</v>
      </c>
      <c r="H249" s="4">
        <v>182.7</v>
      </c>
      <c r="I249" s="4">
        <f t="shared" si="25"/>
        <v>182.7</v>
      </c>
      <c r="J249" s="4"/>
      <c r="K249" s="4"/>
      <c r="L249" s="4">
        <f t="shared" si="33"/>
        <v>-660.0999999999999</v>
      </c>
      <c r="M249" s="4">
        <f>H249/E249*100</f>
        <v>21.677740863787378</v>
      </c>
    </row>
    <row r="250" spans="1:13" s="2" customFormat="1" ht="94.5">
      <c r="A250" s="65"/>
      <c r="B250" s="65"/>
      <c r="C250" s="34" t="s">
        <v>67</v>
      </c>
      <c r="D250" s="3" t="s">
        <v>68</v>
      </c>
      <c r="E250" s="4">
        <v>7.2</v>
      </c>
      <c r="F250" s="4">
        <v>0</v>
      </c>
      <c r="G250" s="4">
        <v>0</v>
      </c>
      <c r="H250" s="4">
        <v>0</v>
      </c>
      <c r="I250" s="4">
        <f t="shared" si="25"/>
        <v>0</v>
      </c>
      <c r="J250" s="4"/>
      <c r="K250" s="4"/>
      <c r="L250" s="4">
        <f t="shared" si="33"/>
        <v>-7.2</v>
      </c>
      <c r="M250" s="4">
        <f>H250/E250*100</f>
        <v>0</v>
      </c>
    </row>
    <row r="251" spans="1:13" s="2" customFormat="1" ht="15.75">
      <c r="A251" s="65"/>
      <c r="B251" s="65"/>
      <c r="C251" s="33" t="s">
        <v>22</v>
      </c>
      <c r="D251" s="35" t="s">
        <v>23</v>
      </c>
      <c r="E251" s="4">
        <v>18.2</v>
      </c>
      <c r="F251" s="4">
        <v>0</v>
      </c>
      <c r="G251" s="4">
        <v>0</v>
      </c>
      <c r="H251" s="4">
        <v>64.1</v>
      </c>
      <c r="I251" s="4">
        <f t="shared" si="25"/>
        <v>64.1</v>
      </c>
      <c r="J251" s="4"/>
      <c r="K251" s="4"/>
      <c r="L251" s="4">
        <f t="shared" si="33"/>
        <v>45.89999999999999</v>
      </c>
      <c r="M251" s="4">
        <f>H251/E251*100</f>
        <v>352.19780219780216</v>
      </c>
    </row>
    <row r="252" spans="1:13" s="2" customFormat="1" ht="15.75">
      <c r="A252" s="65"/>
      <c r="B252" s="65"/>
      <c r="C252" s="33" t="s">
        <v>24</v>
      </c>
      <c r="D252" s="35" t="s">
        <v>25</v>
      </c>
      <c r="E252" s="4">
        <v>0.5</v>
      </c>
      <c r="F252" s="4">
        <v>0</v>
      </c>
      <c r="G252" s="4">
        <v>0</v>
      </c>
      <c r="H252" s="4">
        <v>5.2</v>
      </c>
      <c r="I252" s="4">
        <f t="shared" si="25"/>
        <v>5.2</v>
      </c>
      <c r="J252" s="4"/>
      <c r="K252" s="4"/>
      <c r="L252" s="4">
        <f t="shared" si="33"/>
        <v>4.7</v>
      </c>
      <c r="M252" s="4">
        <f>H252/E252*100</f>
        <v>1040</v>
      </c>
    </row>
    <row r="253" spans="1:13" s="2" customFormat="1" ht="15.75" hidden="1">
      <c r="A253" s="65"/>
      <c r="B253" s="65"/>
      <c r="C253" s="33" t="s">
        <v>26</v>
      </c>
      <c r="D253" s="35" t="s">
        <v>27</v>
      </c>
      <c r="E253" s="4"/>
      <c r="F253" s="7"/>
      <c r="G253" s="7"/>
      <c r="H253" s="4"/>
      <c r="I253" s="4">
        <f t="shared" si="25"/>
        <v>0</v>
      </c>
      <c r="J253" s="4"/>
      <c r="K253" s="4"/>
      <c r="L253" s="4">
        <f t="shared" si="33"/>
        <v>0</v>
      </c>
      <c r="M253" s="4"/>
    </row>
    <row r="254" spans="1:13" ht="31.5">
      <c r="A254" s="65"/>
      <c r="B254" s="65"/>
      <c r="C254" s="33" t="s">
        <v>28</v>
      </c>
      <c r="D254" s="36" t="s">
        <v>29</v>
      </c>
      <c r="E254" s="4">
        <v>4220.9</v>
      </c>
      <c r="F254" s="4">
        <v>94323.00000000001</v>
      </c>
      <c r="G254" s="4">
        <v>76763.2</v>
      </c>
      <c r="H254" s="4">
        <v>76763.2</v>
      </c>
      <c r="I254" s="4">
        <f t="shared" si="25"/>
        <v>0</v>
      </c>
      <c r="J254" s="4">
        <f>H254/G254*100</f>
        <v>100</v>
      </c>
      <c r="K254" s="4">
        <f>H254/F254*100</f>
        <v>81.3833317430531</v>
      </c>
      <c r="L254" s="4">
        <f t="shared" si="33"/>
        <v>72542.3</v>
      </c>
      <c r="M254" s="4">
        <f>H254/E254*100</f>
        <v>1818.6453126110546</v>
      </c>
    </row>
    <row r="255" spans="1:13" ht="31.5" hidden="1">
      <c r="A255" s="65"/>
      <c r="B255" s="65"/>
      <c r="C255" s="33" t="s">
        <v>49</v>
      </c>
      <c r="D255" s="35" t="s">
        <v>50</v>
      </c>
      <c r="E255" s="4"/>
      <c r="F255" s="4"/>
      <c r="G255" s="4"/>
      <c r="H255" s="4"/>
      <c r="I255" s="4">
        <f t="shared" si="25"/>
        <v>0</v>
      </c>
      <c r="J255" s="4" t="e">
        <f>H255/G255*100</f>
        <v>#DIV/0!</v>
      </c>
      <c r="K255" s="4"/>
      <c r="L255" s="4">
        <f t="shared" si="33"/>
        <v>0</v>
      </c>
      <c r="M255" s="4"/>
    </row>
    <row r="256" spans="1:13" ht="15.75">
      <c r="A256" s="65"/>
      <c r="B256" s="65"/>
      <c r="C256" s="33" t="s">
        <v>30</v>
      </c>
      <c r="D256" s="35" t="s">
        <v>31</v>
      </c>
      <c r="E256" s="4">
        <v>0</v>
      </c>
      <c r="F256" s="4">
        <v>83189.5</v>
      </c>
      <c r="G256" s="4">
        <f>41247.8+41941.7</f>
        <v>83189.5</v>
      </c>
      <c r="H256" s="4">
        <v>83189.5</v>
      </c>
      <c r="I256" s="4">
        <f t="shared" si="25"/>
        <v>0</v>
      </c>
      <c r="J256" s="4">
        <f>H256/G256*100</f>
        <v>100</v>
      </c>
      <c r="K256" s="4">
        <f>H256/F256*100</f>
        <v>100</v>
      </c>
      <c r="L256" s="4">
        <f t="shared" si="33"/>
        <v>83189.5</v>
      </c>
      <c r="M256" s="4"/>
    </row>
    <row r="257" spans="1:13" ht="78.75">
      <c r="A257" s="65"/>
      <c r="B257" s="65"/>
      <c r="C257" s="33" t="s">
        <v>61</v>
      </c>
      <c r="D257" s="40" t="s">
        <v>62</v>
      </c>
      <c r="E257" s="4">
        <v>2359.3</v>
      </c>
      <c r="F257" s="4">
        <v>0</v>
      </c>
      <c r="G257" s="4">
        <v>0</v>
      </c>
      <c r="H257" s="4">
        <v>724.3</v>
      </c>
      <c r="I257" s="4">
        <f t="shared" si="25"/>
        <v>724.3</v>
      </c>
      <c r="J257" s="4"/>
      <c r="K257" s="4"/>
      <c r="L257" s="4">
        <f t="shared" si="33"/>
        <v>-1635.0000000000002</v>
      </c>
      <c r="M257" s="4">
        <f>H257/E257*100</f>
        <v>30.699783834188104</v>
      </c>
    </row>
    <row r="258" spans="1:13" ht="47.25">
      <c r="A258" s="65"/>
      <c r="B258" s="65"/>
      <c r="C258" s="33" t="s">
        <v>32</v>
      </c>
      <c r="D258" s="35" t="s">
        <v>33</v>
      </c>
      <c r="E258" s="4">
        <v>-15.1</v>
      </c>
      <c r="F258" s="4">
        <v>0</v>
      </c>
      <c r="G258" s="4">
        <v>0</v>
      </c>
      <c r="H258" s="4">
        <v>-18.1</v>
      </c>
      <c r="I258" s="4">
        <f t="shared" si="25"/>
        <v>-18.1</v>
      </c>
      <c r="J258" s="4"/>
      <c r="K258" s="4"/>
      <c r="L258" s="4">
        <f t="shared" si="33"/>
        <v>-3.0000000000000018</v>
      </c>
      <c r="M258" s="4">
        <f>H258/E258*100</f>
        <v>119.86754966887419</v>
      </c>
    </row>
    <row r="259" spans="1:13" s="2" customFormat="1" ht="15.75">
      <c r="A259" s="65"/>
      <c r="B259" s="65"/>
      <c r="C259" s="39"/>
      <c r="D259" s="37" t="s">
        <v>34</v>
      </c>
      <c r="E259" s="7">
        <f>SUM(E247:E258)</f>
        <v>7440.4</v>
      </c>
      <c r="F259" s="7">
        <f>SUM(F247:F258)</f>
        <v>177512.5</v>
      </c>
      <c r="G259" s="7">
        <f>SUM(G247:G258)</f>
        <v>159952.7</v>
      </c>
      <c r="H259" s="7">
        <f>SUM(H247:H258)</f>
        <v>160910.9</v>
      </c>
      <c r="I259" s="7">
        <f t="shared" si="25"/>
        <v>958.1999999999825</v>
      </c>
      <c r="J259" s="7">
        <f>H259/G259*100</f>
        <v>100.59905209477552</v>
      </c>
      <c r="K259" s="7">
        <f>H259/F259*100</f>
        <v>90.6476445320752</v>
      </c>
      <c r="L259" s="7">
        <f t="shared" si="33"/>
        <v>153470.5</v>
      </c>
      <c r="M259" s="7">
        <f>H259/E259*100</f>
        <v>2162.6646416859307</v>
      </c>
    </row>
    <row r="260" spans="1:13" s="2" customFormat="1" ht="31.5">
      <c r="A260" s="75">
        <v>977</v>
      </c>
      <c r="B260" s="65" t="s">
        <v>115</v>
      </c>
      <c r="C260" s="33" t="s">
        <v>18</v>
      </c>
      <c r="D260" s="35" t="s">
        <v>19</v>
      </c>
      <c r="E260" s="4">
        <v>147.3</v>
      </c>
      <c r="F260" s="4">
        <v>0</v>
      </c>
      <c r="G260" s="4">
        <v>0</v>
      </c>
      <c r="H260" s="4">
        <v>138.7</v>
      </c>
      <c r="I260" s="4">
        <f t="shared" si="25"/>
        <v>138.7</v>
      </c>
      <c r="J260" s="4"/>
      <c r="K260" s="4"/>
      <c r="L260" s="4">
        <f t="shared" si="33"/>
        <v>-8.600000000000023</v>
      </c>
      <c r="M260" s="4">
        <f>H260/E260*100</f>
        <v>94.16157501697215</v>
      </c>
    </row>
    <row r="261" spans="1:13" s="2" customFormat="1" ht="15.75">
      <c r="A261" s="75"/>
      <c r="B261" s="65"/>
      <c r="C261" s="33" t="s">
        <v>22</v>
      </c>
      <c r="D261" s="35" t="s">
        <v>23</v>
      </c>
      <c r="E261" s="4">
        <v>116</v>
      </c>
      <c r="F261" s="4">
        <v>0</v>
      </c>
      <c r="G261" s="4">
        <v>0</v>
      </c>
      <c r="H261" s="4">
        <v>41.5</v>
      </c>
      <c r="I261" s="4">
        <f t="shared" si="25"/>
        <v>41.5</v>
      </c>
      <c r="J261" s="4"/>
      <c r="K261" s="4"/>
      <c r="L261" s="4">
        <f t="shared" si="33"/>
        <v>-74.5</v>
      </c>
      <c r="M261" s="4">
        <f aca="true" t="shared" si="34" ref="M261:M275">H261/E261*100</f>
        <v>35.775862068965516</v>
      </c>
    </row>
    <row r="262" spans="1:13" s="2" customFormat="1" ht="15.75" hidden="1">
      <c r="A262" s="75"/>
      <c r="B262" s="65"/>
      <c r="C262" s="33" t="s">
        <v>24</v>
      </c>
      <c r="D262" s="35" t="s">
        <v>25</v>
      </c>
      <c r="E262" s="4">
        <v>0</v>
      </c>
      <c r="F262" s="4"/>
      <c r="G262" s="4"/>
      <c r="H262" s="4"/>
      <c r="I262" s="4">
        <f t="shared" si="25"/>
        <v>0</v>
      </c>
      <c r="J262" s="4"/>
      <c r="K262" s="4"/>
      <c r="L262" s="4">
        <f t="shared" si="33"/>
        <v>0</v>
      </c>
      <c r="M262" s="4"/>
    </row>
    <row r="263" spans="1:13" s="2" customFormat="1" ht="15.75">
      <c r="A263" s="75"/>
      <c r="B263" s="65"/>
      <c r="C263" s="63"/>
      <c r="D263" s="37" t="s">
        <v>34</v>
      </c>
      <c r="E263" s="7">
        <f>SUM(E260:E262)</f>
        <v>263.3</v>
      </c>
      <c r="F263" s="7">
        <f>SUM(F260:F262)</f>
        <v>0</v>
      </c>
      <c r="G263" s="7">
        <f>SUM(G260:G262)</f>
        <v>0</v>
      </c>
      <c r="H263" s="7">
        <f>SUM(H260:H262)</f>
        <v>180.2</v>
      </c>
      <c r="I263" s="7">
        <f t="shared" si="25"/>
        <v>180.2</v>
      </c>
      <c r="J263" s="7"/>
      <c r="K263" s="7"/>
      <c r="L263" s="7">
        <f t="shared" si="33"/>
        <v>-83.10000000000002</v>
      </c>
      <c r="M263" s="7">
        <f t="shared" si="34"/>
        <v>68.43904291682492</v>
      </c>
    </row>
    <row r="264" spans="1:13" s="2" customFormat="1" ht="31.5">
      <c r="A264" s="79">
        <v>978</v>
      </c>
      <c r="B264" s="76" t="s">
        <v>116</v>
      </c>
      <c r="C264" s="33" t="s">
        <v>18</v>
      </c>
      <c r="D264" s="35" t="s">
        <v>19</v>
      </c>
      <c r="E264" s="9">
        <v>0</v>
      </c>
      <c r="F264" s="9">
        <v>0</v>
      </c>
      <c r="G264" s="9">
        <v>0</v>
      </c>
      <c r="H264" s="4">
        <v>18.8</v>
      </c>
      <c r="I264" s="9">
        <f t="shared" si="25"/>
        <v>18.8</v>
      </c>
      <c r="J264" s="7"/>
      <c r="K264" s="7"/>
      <c r="L264" s="4">
        <f t="shared" si="33"/>
        <v>18.8</v>
      </c>
      <c r="M264" s="4"/>
    </row>
    <row r="265" spans="1:13" s="2" customFormat="1" ht="15.75" customHeight="1">
      <c r="A265" s="80"/>
      <c r="B265" s="77"/>
      <c r="C265" s="33" t="s">
        <v>24</v>
      </c>
      <c r="D265" s="35" t="s">
        <v>25</v>
      </c>
      <c r="E265" s="9">
        <v>0.6</v>
      </c>
      <c r="F265" s="9">
        <v>0</v>
      </c>
      <c r="G265" s="9">
        <v>0</v>
      </c>
      <c r="H265" s="9">
        <v>0</v>
      </c>
      <c r="I265" s="9">
        <f t="shared" si="25"/>
        <v>0</v>
      </c>
      <c r="J265" s="4"/>
      <c r="K265" s="7"/>
      <c r="L265" s="4">
        <f t="shared" si="33"/>
        <v>-0.6</v>
      </c>
      <c r="M265" s="4">
        <f t="shared" si="34"/>
        <v>0</v>
      </c>
    </row>
    <row r="266" spans="1:13" s="2" customFormat="1" ht="15.75" hidden="1">
      <c r="A266" s="80"/>
      <c r="B266" s="77"/>
      <c r="C266" s="33" t="s">
        <v>26</v>
      </c>
      <c r="D266" s="35" t="s">
        <v>27</v>
      </c>
      <c r="E266" s="4"/>
      <c r="F266" s="4"/>
      <c r="G266" s="4"/>
      <c r="H266" s="4"/>
      <c r="I266" s="7">
        <f t="shared" si="25"/>
        <v>0</v>
      </c>
      <c r="J266" s="4"/>
      <c r="K266" s="4"/>
      <c r="L266" s="4">
        <f t="shared" si="33"/>
        <v>0</v>
      </c>
      <c r="M266" s="4"/>
    </row>
    <row r="267" spans="1:13" s="2" customFormat="1" ht="15.75">
      <c r="A267" s="80"/>
      <c r="B267" s="77"/>
      <c r="C267" s="33"/>
      <c r="D267" s="37" t="s">
        <v>39</v>
      </c>
      <c r="E267" s="7">
        <f>SUM(E265:E266)</f>
        <v>0.6</v>
      </c>
      <c r="F267" s="7">
        <f>SUM(F265:F266)</f>
        <v>0</v>
      </c>
      <c r="G267" s="7">
        <f>SUM(G265:G266)</f>
        <v>0</v>
      </c>
      <c r="H267" s="7">
        <f>SUM(H264:H266)</f>
        <v>18.8</v>
      </c>
      <c r="I267" s="7">
        <f t="shared" si="25"/>
        <v>18.8</v>
      </c>
      <c r="J267" s="4"/>
      <c r="K267" s="7"/>
      <c r="L267" s="7">
        <f t="shared" si="33"/>
        <v>18.2</v>
      </c>
      <c r="M267" s="7">
        <f t="shared" si="34"/>
        <v>3133.3333333333335</v>
      </c>
    </row>
    <row r="268" spans="1:13" s="2" customFormat="1" ht="15.75" hidden="1">
      <c r="A268" s="80"/>
      <c r="B268" s="77"/>
      <c r="C268" s="33" t="s">
        <v>22</v>
      </c>
      <c r="D268" s="35" t="s">
        <v>23</v>
      </c>
      <c r="E268" s="4"/>
      <c r="F268" s="4"/>
      <c r="G268" s="4"/>
      <c r="H268" s="7"/>
      <c r="I268" s="7">
        <f t="shared" si="25"/>
        <v>0</v>
      </c>
      <c r="J268" s="4"/>
      <c r="K268" s="7"/>
      <c r="L268" s="7">
        <f t="shared" si="33"/>
        <v>0</v>
      </c>
      <c r="M268" s="4"/>
    </row>
    <row r="269" spans="1:13" s="2" customFormat="1" ht="15.75" hidden="1">
      <c r="A269" s="80"/>
      <c r="B269" s="77"/>
      <c r="C269" s="63"/>
      <c r="D269" s="37" t="s">
        <v>44</v>
      </c>
      <c r="E269" s="7">
        <f>SUM(E268)</f>
        <v>0</v>
      </c>
      <c r="F269" s="7">
        <f>SUM(F268)</f>
        <v>0</v>
      </c>
      <c r="G269" s="7">
        <f>SUM(G268)</f>
        <v>0</v>
      </c>
      <c r="H269" s="7">
        <f>SUM(H268)</f>
        <v>0</v>
      </c>
      <c r="I269" s="7">
        <f aca="true" t="shared" si="35" ref="I269:I305">H269-G269</f>
        <v>0</v>
      </c>
      <c r="J269" s="4"/>
      <c r="K269" s="7"/>
      <c r="L269" s="7">
        <f t="shared" si="33"/>
        <v>0</v>
      </c>
      <c r="M269" s="4"/>
    </row>
    <row r="270" spans="1:13" s="2" customFormat="1" ht="15.75">
      <c r="A270" s="81"/>
      <c r="B270" s="78"/>
      <c r="C270" s="63"/>
      <c r="D270" s="37" t="s">
        <v>34</v>
      </c>
      <c r="E270" s="7">
        <f>E267+E269</f>
        <v>0.6</v>
      </c>
      <c r="F270" s="7">
        <f>F267+F269</f>
        <v>0</v>
      </c>
      <c r="G270" s="7">
        <f>G267+G269</f>
        <v>0</v>
      </c>
      <c r="H270" s="7">
        <f>H267+H269</f>
        <v>18.8</v>
      </c>
      <c r="I270" s="7">
        <f t="shared" si="35"/>
        <v>18.8</v>
      </c>
      <c r="J270" s="4"/>
      <c r="K270" s="4"/>
      <c r="L270" s="7">
        <f t="shared" si="33"/>
        <v>18.2</v>
      </c>
      <c r="M270" s="7">
        <f t="shared" si="34"/>
        <v>3133.3333333333335</v>
      </c>
    </row>
    <row r="271" spans="1:13" s="2" customFormat="1" ht="31.5">
      <c r="A271" s="75">
        <v>985</v>
      </c>
      <c r="B271" s="65" t="s">
        <v>117</v>
      </c>
      <c r="C271" s="33" t="s">
        <v>18</v>
      </c>
      <c r="D271" s="35" t="s">
        <v>19</v>
      </c>
      <c r="E271" s="4">
        <v>6.9</v>
      </c>
      <c r="F271" s="4">
        <v>0</v>
      </c>
      <c r="G271" s="4">
        <v>0</v>
      </c>
      <c r="H271" s="4">
        <v>6</v>
      </c>
      <c r="I271" s="4">
        <f t="shared" si="35"/>
        <v>6</v>
      </c>
      <c r="J271" s="4"/>
      <c r="K271" s="4"/>
      <c r="L271" s="4">
        <f t="shared" si="33"/>
        <v>-0.9000000000000004</v>
      </c>
      <c r="M271" s="4">
        <f t="shared" si="34"/>
        <v>86.95652173913044</v>
      </c>
    </row>
    <row r="272" spans="1:13" s="2" customFormat="1" ht="15.75">
      <c r="A272" s="75"/>
      <c r="B272" s="65"/>
      <c r="C272" s="33" t="s">
        <v>22</v>
      </c>
      <c r="D272" s="35" t="s">
        <v>23</v>
      </c>
      <c r="E272" s="4">
        <v>41.3</v>
      </c>
      <c r="F272" s="4">
        <v>0</v>
      </c>
      <c r="G272" s="4">
        <v>0</v>
      </c>
      <c r="H272" s="4">
        <v>19.2</v>
      </c>
      <c r="I272" s="4">
        <f t="shared" si="35"/>
        <v>19.2</v>
      </c>
      <c r="J272" s="4"/>
      <c r="K272" s="4"/>
      <c r="L272" s="4">
        <f t="shared" si="33"/>
        <v>-22.099999999999998</v>
      </c>
      <c r="M272" s="4">
        <f t="shared" si="34"/>
        <v>46.48910411622276</v>
      </c>
    </row>
    <row r="273" spans="1:13" s="2" customFormat="1" ht="15.75" hidden="1">
      <c r="A273" s="75"/>
      <c r="B273" s="65"/>
      <c r="C273" s="33" t="s">
        <v>24</v>
      </c>
      <c r="D273" s="35" t="s">
        <v>25</v>
      </c>
      <c r="E273" s="4"/>
      <c r="F273" s="4"/>
      <c r="G273" s="4"/>
      <c r="H273" s="4"/>
      <c r="I273" s="4">
        <f t="shared" si="35"/>
        <v>0</v>
      </c>
      <c r="J273" s="4"/>
      <c r="K273" s="4"/>
      <c r="L273" s="4">
        <f>H273-E273</f>
        <v>0</v>
      </c>
      <c r="M273" s="4"/>
    </row>
    <row r="274" spans="1:13" s="2" customFormat="1" ht="15.75">
      <c r="A274" s="75"/>
      <c r="B274" s="65"/>
      <c r="C274" s="33" t="s">
        <v>30</v>
      </c>
      <c r="D274" s="35" t="s">
        <v>31</v>
      </c>
      <c r="E274" s="4">
        <v>0</v>
      </c>
      <c r="F274" s="4">
        <v>100</v>
      </c>
      <c r="G274" s="4">
        <v>100</v>
      </c>
      <c r="H274" s="4">
        <v>100</v>
      </c>
      <c r="I274" s="4">
        <f t="shared" si="35"/>
        <v>0</v>
      </c>
      <c r="J274" s="4">
        <f>H274/G274*100</f>
        <v>100</v>
      </c>
      <c r="K274" s="4">
        <f>H274/F274*100</f>
        <v>100</v>
      </c>
      <c r="L274" s="4">
        <f>H274-E274</f>
        <v>100</v>
      </c>
      <c r="M274" s="4"/>
    </row>
    <row r="275" spans="1:13" s="2" customFormat="1" ht="15.75">
      <c r="A275" s="75"/>
      <c r="B275" s="65"/>
      <c r="C275" s="39"/>
      <c r="D275" s="37" t="s">
        <v>34</v>
      </c>
      <c r="E275" s="7">
        <f>SUM(E271:E274)</f>
        <v>48.199999999999996</v>
      </c>
      <c r="F275" s="7">
        <f>SUM(F271:F274)</f>
        <v>100</v>
      </c>
      <c r="G275" s="7">
        <f>SUM(G271:G274)</f>
        <v>100</v>
      </c>
      <c r="H275" s="7">
        <f>SUM(H271:H274)</f>
        <v>125.2</v>
      </c>
      <c r="I275" s="7">
        <f t="shared" si="35"/>
        <v>25.200000000000003</v>
      </c>
      <c r="J275" s="7">
        <f>H275/G275*100</f>
        <v>125.2</v>
      </c>
      <c r="K275" s="7">
        <f>H275/F275*100</f>
        <v>125.2</v>
      </c>
      <c r="L275" s="7">
        <f t="shared" si="33"/>
        <v>77</v>
      </c>
      <c r="M275" s="7">
        <f t="shared" si="34"/>
        <v>259.75103734439836</v>
      </c>
    </row>
    <row r="276" spans="1:13" s="2" customFormat="1" ht="110.25" hidden="1">
      <c r="A276" s="65" t="s">
        <v>118</v>
      </c>
      <c r="B276" s="65" t="s">
        <v>119</v>
      </c>
      <c r="C276" s="33" t="s">
        <v>65</v>
      </c>
      <c r="D276" s="35" t="s">
        <v>66</v>
      </c>
      <c r="E276" s="9"/>
      <c r="F276" s="9">
        <v>0</v>
      </c>
      <c r="G276" s="9">
        <v>0</v>
      </c>
      <c r="H276" s="4">
        <v>0</v>
      </c>
      <c r="I276" s="4">
        <f t="shared" si="35"/>
        <v>0</v>
      </c>
      <c r="J276" s="4"/>
      <c r="K276" s="4"/>
      <c r="L276" s="4">
        <f t="shared" si="33"/>
        <v>0</v>
      </c>
      <c r="M276" s="4"/>
    </row>
    <row r="277" spans="1:13" s="2" customFormat="1" ht="94.5">
      <c r="A277" s="65"/>
      <c r="B277" s="65"/>
      <c r="C277" s="34" t="s">
        <v>16</v>
      </c>
      <c r="D277" s="35" t="s">
        <v>17</v>
      </c>
      <c r="E277" s="4">
        <v>44999.4</v>
      </c>
      <c r="F277" s="4">
        <v>56923.2</v>
      </c>
      <c r="G277" s="4">
        <v>50900</v>
      </c>
      <c r="H277" s="4">
        <v>54548.8</v>
      </c>
      <c r="I277" s="4">
        <f t="shared" si="35"/>
        <v>3648.800000000003</v>
      </c>
      <c r="J277" s="4">
        <f>H277/G277*100</f>
        <v>107.16856581532417</v>
      </c>
      <c r="K277" s="4">
        <f>H277/F277*100</f>
        <v>95.82876577564157</v>
      </c>
      <c r="L277" s="4">
        <f t="shared" si="33"/>
        <v>9549.400000000001</v>
      </c>
      <c r="M277" s="4">
        <f aca="true" t="shared" si="36" ref="M277:M284">H277/E277*100</f>
        <v>121.22117183784673</v>
      </c>
    </row>
    <row r="278" spans="1:13" s="2" customFormat="1" ht="31.5">
      <c r="A278" s="65"/>
      <c r="B278" s="65"/>
      <c r="C278" s="33" t="s">
        <v>18</v>
      </c>
      <c r="D278" s="35" t="s">
        <v>19</v>
      </c>
      <c r="E278" s="4">
        <v>12792.9</v>
      </c>
      <c r="F278" s="4">
        <v>0</v>
      </c>
      <c r="G278" s="4">
        <v>0</v>
      </c>
      <c r="H278" s="4">
        <v>322.2</v>
      </c>
      <c r="I278" s="4">
        <f t="shared" si="35"/>
        <v>322.2</v>
      </c>
      <c r="J278" s="4"/>
      <c r="K278" s="4"/>
      <c r="L278" s="4">
        <f t="shared" si="33"/>
        <v>-12470.699999999999</v>
      </c>
      <c r="M278" s="4">
        <f t="shared" si="36"/>
        <v>2.518584527355017</v>
      </c>
    </row>
    <row r="279" spans="1:13" s="2" customFormat="1" ht="31.5">
      <c r="A279" s="65"/>
      <c r="B279" s="65"/>
      <c r="C279" s="33" t="s">
        <v>120</v>
      </c>
      <c r="D279" s="35" t="s">
        <v>121</v>
      </c>
      <c r="E279" s="4">
        <v>619.3</v>
      </c>
      <c r="F279" s="4">
        <v>0</v>
      </c>
      <c r="G279" s="4">
        <v>0</v>
      </c>
      <c r="H279" s="4">
        <v>1835.9</v>
      </c>
      <c r="I279" s="4">
        <f t="shared" si="35"/>
        <v>1835.9</v>
      </c>
      <c r="J279" s="4"/>
      <c r="K279" s="4"/>
      <c r="L279" s="4">
        <f t="shared" si="33"/>
        <v>1216.6000000000001</v>
      </c>
      <c r="M279" s="4">
        <f t="shared" si="36"/>
        <v>296.44760213143877</v>
      </c>
    </row>
    <row r="280" spans="1:13" s="2" customFormat="1" ht="15.75">
      <c r="A280" s="65"/>
      <c r="B280" s="65"/>
      <c r="C280" s="33" t="s">
        <v>22</v>
      </c>
      <c r="D280" s="35" t="s">
        <v>23</v>
      </c>
      <c r="E280" s="4">
        <v>3788.2</v>
      </c>
      <c r="F280" s="4">
        <v>129</v>
      </c>
      <c r="G280" s="4">
        <v>129</v>
      </c>
      <c r="H280" s="4">
        <v>2799.6</v>
      </c>
      <c r="I280" s="4">
        <f t="shared" si="35"/>
        <v>2670.6</v>
      </c>
      <c r="J280" s="4">
        <f>H280/G280*100</f>
        <v>2170.232558139535</v>
      </c>
      <c r="K280" s="4">
        <f>H280/F280*100</f>
        <v>2170.232558139535</v>
      </c>
      <c r="L280" s="4">
        <f t="shared" si="33"/>
        <v>-988.5999999999999</v>
      </c>
      <c r="M280" s="4">
        <f t="shared" si="36"/>
        <v>73.90317301092867</v>
      </c>
    </row>
    <row r="281" spans="1:13" s="2" customFormat="1" ht="15.75">
      <c r="A281" s="65"/>
      <c r="B281" s="65"/>
      <c r="C281" s="33" t="s">
        <v>24</v>
      </c>
      <c r="D281" s="35" t="s">
        <v>25</v>
      </c>
      <c r="E281" s="4">
        <v>-1</v>
      </c>
      <c r="F281" s="4">
        <v>0</v>
      </c>
      <c r="G281" s="4">
        <v>0</v>
      </c>
      <c r="H281" s="4">
        <v>0</v>
      </c>
      <c r="I281" s="4">
        <f t="shared" si="35"/>
        <v>0</v>
      </c>
      <c r="J281" s="4"/>
      <c r="K281" s="4"/>
      <c r="L281" s="4">
        <f t="shared" si="33"/>
        <v>1</v>
      </c>
      <c r="M281" s="4">
        <f t="shared" si="36"/>
        <v>0</v>
      </c>
    </row>
    <row r="282" spans="1:13" s="2" customFormat="1" ht="31.5">
      <c r="A282" s="65"/>
      <c r="B282" s="65"/>
      <c r="C282" s="33" t="s">
        <v>28</v>
      </c>
      <c r="D282" s="36" t="s">
        <v>29</v>
      </c>
      <c r="E282" s="3">
        <v>202019.2</v>
      </c>
      <c r="F282" s="3">
        <v>1298121.5</v>
      </c>
      <c r="G282" s="3">
        <v>1093802.7</v>
      </c>
      <c r="H282" s="3">
        <v>974265.8</v>
      </c>
      <c r="I282" s="3">
        <f t="shared" si="35"/>
        <v>-119536.8999999999</v>
      </c>
      <c r="J282" s="3">
        <f>H282/G282*100</f>
        <v>89.0714385693142</v>
      </c>
      <c r="K282" s="3">
        <f>H282/F282*100</f>
        <v>75.05197317816553</v>
      </c>
      <c r="L282" s="3">
        <f t="shared" si="33"/>
        <v>772246.6000000001</v>
      </c>
      <c r="M282" s="4">
        <f t="shared" si="36"/>
        <v>482.2639630292566</v>
      </c>
    </row>
    <row r="283" spans="1:13" s="2" customFormat="1" ht="31.5">
      <c r="A283" s="65"/>
      <c r="B283" s="65"/>
      <c r="C283" s="33" t="s">
        <v>49</v>
      </c>
      <c r="D283" s="35" t="s">
        <v>50</v>
      </c>
      <c r="E283" s="4">
        <v>208123.1</v>
      </c>
      <c r="F283" s="4">
        <v>339879.5</v>
      </c>
      <c r="G283" s="4">
        <v>201349.9</v>
      </c>
      <c r="H283" s="4">
        <v>152375.8</v>
      </c>
      <c r="I283" s="4">
        <f t="shared" si="35"/>
        <v>-48974.100000000006</v>
      </c>
      <c r="J283" s="4">
        <f>H283/G283*100</f>
        <v>75.6771172968052</v>
      </c>
      <c r="K283" s="4">
        <f>H283/F283*100</f>
        <v>44.832300859569344</v>
      </c>
      <c r="L283" s="4">
        <f t="shared" si="33"/>
        <v>-55747.30000000002</v>
      </c>
      <c r="M283" s="4">
        <f t="shared" si="36"/>
        <v>73.21426598008581</v>
      </c>
    </row>
    <row r="284" spans="1:13" s="2" customFormat="1" ht="15.75">
      <c r="A284" s="65"/>
      <c r="B284" s="65"/>
      <c r="C284" s="33" t="s">
        <v>30</v>
      </c>
      <c r="D284" s="35" t="s">
        <v>31</v>
      </c>
      <c r="E284" s="4">
        <v>20245.1</v>
      </c>
      <c r="F284" s="4">
        <v>232318.7</v>
      </c>
      <c r="G284" s="4">
        <v>202784</v>
      </c>
      <c r="H284" s="4">
        <v>202784</v>
      </c>
      <c r="I284" s="4">
        <f t="shared" si="35"/>
        <v>0</v>
      </c>
      <c r="J284" s="4">
        <f>H284/G284*100</f>
        <v>100</v>
      </c>
      <c r="K284" s="4">
        <f>H284/F284*100</f>
        <v>87.28698981184037</v>
      </c>
      <c r="L284" s="4">
        <f t="shared" si="33"/>
        <v>182538.9</v>
      </c>
      <c r="M284" s="4">
        <f t="shared" si="36"/>
        <v>1001.6448424557054</v>
      </c>
    </row>
    <row r="285" spans="1:13" s="2" customFormat="1" ht="47.25">
      <c r="A285" s="65"/>
      <c r="B285" s="65"/>
      <c r="C285" s="33" t="s">
        <v>32</v>
      </c>
      <c r="D285" s="35" t="s">
        <v>33</v>
      </c>
      <c r="E285" s="4">
        <v>-29318.6</v>
      </c>
      <c r="F285" s="4">
        <v>0</v>
      </c>
      <c r="G285" s="4">
        <v>0</v>
      </c>
      <c r="H285" s="4">
        <v>-12378.7</v>
      </c>
      <c r="I285" s="4">
        <f t="shared" si="35"/>
        <v>-12378.7</v>
      </c>
      <c r="J285" s="4"/>
      <c r="K285" s="4"/>
      <c r="L285" s="4">
        <f t="shared" si="33"/>
        <v>16939.899999999998</v>
      </c>
      <c r="M285" s="4">
        <f aca="true" t="shared" si="37" ref="M285:M291">H285/E285*100</f>
        <v>42.22132025403669</v>
      </c>
    </row>
    <row r="286" spans="1:13" s="2" customFormat="1" ht="15.75">
      <c r="A286" s="65"/>
      <c r="B286" s="65"/>
      <c r="C286" s="39"/>
      <c r="D286" s="37" t="s">
        <v>34</v>
      </c>
      <c r="E286" s="7">
        <f>SUM(E276:E285)</f>
        <v>463267.6</v>
      </c>
      <c r="F286" s="7">
        <f>SUM(F277:F285)</f>
        <v>1927371.9</v>
      </c>
      <c r="G286" s="7">
        <f>SUM(G277:G285)</f>
        <v>1548965.5999999999</v>
      </c>
      <c r="H286" s="7">
        <f>SUM(H276:H285)</f>
        <v>1376553.4000000001</v>
      </c>
      <c r="I286" s="7">
        <f t="shared" si="35"/>
        <v>-172412.19999999972</v>
      </c>
      <c r="J286" s="7">
        <f>H286/G286*100</f>
        <v>88.86920406754032</v>
      </c>
      <c r="K286" s="7">
        <f>H286/F286*100</f>
        <v>71.42126540290434</v>
      </c>
      <c r="L286" s="7">
        <f t="shared" si="33"/>
        <v>913285.8000000002</v>
      </c>
      <c r="M286" s="7">
        <f t="shared" si="37"/>
        <v>297.1400115181809</v>
      </c>
    </row>
    <row r="287" spans="1:13" ht="63" customHeight="1">
      <c r="A287" s="65" t="s">
        <v>122</v>
      </c>
      <c r="B287" s="65" t="s">
        <v>123</v>
      </c>
      <c r="C287" s="34" t="s">
        <v>124</v>
      </c>
      <c r="D287" s="3" t="s">
        <v>125</v>
      </c>
      <c r="E287" s="3">
        <v>352225.4</v>
      </c>
      <c r="F287" s="3">
        <v>415914.3</v>
      </c>
      <c r="G287" s="3">
        <v>383754.9</v>
      </c>
      <c r="H287" s="3">
        <v>393964.8</v>
      </c>
      <c r="I287" s="3">
        <f t="shared" si="35"/>
        <v>10209.899999999965</v>
      </c>
      <c r="J287" s="3">
        <f>H287/G287*100</f>
        <v>102.66052628904544</v>
      </c>
      <c r="K287" s="3">
        <f>H287/F287*100</f>
        <v>94.7225906875527</v>
      </c>
      <c r="L287" s="3">
        <f t="shared" si="33"/>
        <v>41739.399999999965</v>
      </c>
      <c r="M287" s="3">
        <f t="shared" si="37"/>
        <v>111.85019592567713</v>
      </c>
    </row>
    <row r="288" spans="1:13" ht="31.5">
      <c r="A288" s="65"/>
      <c r="B288" s="65"/>
      <c r="C288" s="33" t="s">
        <v>126</v>
      </c>
      <c r="D288" s="3" t="s">
        <v>127</v>
      </c>
      <c r="E288" s="3">
        <v>82378.1</v>
      </c>
      <c r="F288" s="3">
        <v>58336.1</v>
      </c>
      <c r="G288" s="3">
        <v>31000</v>
      </c>
      <c r="H288" s="3">
        <v>14377.1</v>
      </c>
      <c r="I288" s="3">
        <f t="shared" si="35"/>
        <v>-16622.9</v>
      </c>
      <c r="J288" s="3">
        <f>(I288+19100)/19100*100</f>
        <v>12.969109947643972</v>
      </c>
      <c r="K288" s="3">
        <v>0</v>
      </c>
      <c r="L288" s="3">
        <f t="shared" si="33"/>
        <v>-68001</v>
      </c>
      <c r="M288" s="3">
        <f t="shared" si="37"/>
        <v>17.452575381078223</v>
      </c>
    </row>
    <row r="289" spans="1:13" ht="126">
      <c r="A289" s="65"/>
      <c r="B289" s="65"/>
      <c r="C289" s="33" t="s">
        <v>88</v>
      </c>
      <c r="D289" s="3" t="s">
        <v>89</v>
      </c>
      <c r="E289" s="3">
        <v>2126.1</v>
      </c>
      <c r="F289" s="3">
        <v>1802.4</v>
      </c>
      <c r="G289" s="3">
        <v>1660</v>
      </c>
      <c r="H289" s="3">
        <v>1751.9</v>
      </c>
      <c r="I289" s="3">
        <f t="shared" si="35"/>
        <v>91.90000000000009</v>
      </c>
      <c r="J289" s="3">
        <f>H289/G289*100</f>
        <v>105.53614457831327</v>
      </c>
      <c r="K289" s="3">
        <f>H289/F289*100</f>
        <v>97.19818020417222</v>
      </c>
      <c r="L289" s="3">
        <f t="shared" si="33"/>
        <v>-374.1999999999998</v>
      </c>
      <c r="M289" s="3">
        <f t="shared" si="37"/>
        <v>82.39969897935188</v>
      </c>
    </row>
    <row r="290" spans="1:13" ht="110.25">
      <c r="A290" s="65"/>
      <c r="B290" s="65"/>
      <c r="C290" s="33" t="s">
        <v>65</v>
      </c>
      <c r="D290" s="41" t="s">
        <v>66</v>
      </c>
      <c r="E290" s="3">
        <v>404.9</v>
      </c>
      <c r="F290" s="3">
        <v>312.5</v>
      </c>
      <c r="G290" s="3">
        <v>301</v>
      </c>
      <c r="H290" s="3">
        <v>675.4</v>
      </c>
      <c r="I290" s="3">
        <f t="shared" si="35"/>
        <v>374.4</v>
      </c>
      <c r="J290" s="3">
        <f>H290/G290*100</f>
        <v>224.38538205980066</v>
      </c>
      <c r="K290" s="3">
        <f>H290/F290*100</f>
        <v>216.12800000000001</v>
      </c>
      <c r="L290" s="3">
        <f t="shared" si="33"/>
        <v>270.5</v>
      </c>
      <c r="M290" s="3">
        <f t="shared" si="37"/>
        <v>166.80661891825142</v>
      </c>
    </row>
    <row r="291" spans="1:13" ht="31.5">
      <c r="A291" s="65"/>
      <c r="B291" s="65"/>
      <c r="C291" s="33" t="s">
        <v>18</v>
      </c>
      <c r="D291" s="35" t="s">
        <v>19</v>
      </c>
      <c r="E291" s="3">
        <v>27.6</v>
      </c>
      <c r="F291" s="3">
        <v>0</v>
      </c>
      <c r="G291" s="3">
        <v>0</v>
      </c>
      <c r="H291" s="3">
        <v>101.3</v>
      </c>
      <c r="I291" s="3">
        <f t="shared" si="35"/>
        <v>101.3</v>
      </c>
      <c r="J291" s="3"/>
      <c r="K291" s="3"/>
      <c r="L291" s="3">
        <f t="shared" si="33"/>
        <v>73.69999999999999</v>
      </c>
      <c r="M291" s="3">
        <f t="shared" si="37"/>
        <v>367.0289855072463</v>
      </c>
    </row>
    <row r="292" spans="1:13" ht="47.25">
      <c r="A292" s="65"/>
      <c r="B292" s="65"/>
      <c r="C292" s="34" t="s">
        <v>128</v>
      </c>
      <c r="D292" s="3" t="s">
        <v>129</v>
      </c>
      <c r="E292" s="3">
        <v>101110.7</v>
      </c>
      <c r="F292" s="3">
        <v>113682.6</v>
      </c>
      <c r="G292" s="3">
        <v>99600</v>
      </c>
      <c r="H292" s="3">
        <v>62192.8</v>
      </c>
      <c r="I292" s="3">
        <f t="shared" si="35"/>
        <v>-37407.2</v>
      </c>
      <c r="J292" s="3">
        <f>H292/G292*100</f>
        <v>62.442570281124496</v>
      </c>
      <c r="K292" s="3">
        <f>H292/F292*100</f>
        <v>54.707404651195525</v>
      </c>
      <c r="L292" s="3">
        <f t="shared" si="33"/>
        <v>-38917.899999999994</v>
      </c>
      <c r="M292" s="3">
        <f>H292/E292*100</f>
        <v>61.50961273139243</v>
      </c>
    </row>
    <row r="293" spans="1:13" ht="63">
      <c r="A293" s="65"/>
      <c r="B293" s="65"/>
      <c r="C293" s="34" t="s">
        <v>130</v>
      </c>
      <c r="D293" s="3" t="s">
        <v>131</v>
      </c>
      <c r="E293" s="3">
        <v>10974.7</v>
      </c>
      <c r="F293" s="3">
        <v>0</v>
      </c>
      <c r="G293" s="3">
        <v>0</v>
      </c>
      <c r="H293" s="3">
        <v>2559.7</v>
      </c>
      <c r="I293" s="3">
        <f t="shared" si="35"/>
        <v>2559.7</v>
      </c>
      <c r="J293" s="3"/>
      <c r="K293" s="3"/>
      <c r="L293" s="3">
        <f t="shared" si="33"/>
        <v>-8415</v>
      </c>
      <c r="M293" s="3">
        <f>H293/E293*100</f>
        <v>23.32364438207878</v>
      </c>
    </row>
    <row r="294" spans="1:13" ht="94.5">
      <c r="A294" s="65"/>
      <c r="B294" s="65"/>
      <c r="C294" s="34" t="s">
        <v>132</v>
      </c>
      <c r="D294" s="3" t="s">
        <v>133</v>
      </c>
      <c r="E294" s="3">
        <v>44891.9</v>
      </c>
      <c r="F294" s="3">
        <v>33566</v>
      </c>
      <c r="G294" s="3">
        <v>29800</v>
      </c>
      <c r="H294" s="3">
        <v>12632.3</v>
      </c>
      <c r="I294" s="3">
        <f t="shared" si="35"/>
        <v>-17167.7</v>
      </c>
      <c r="J294" s="3">
        <f>H294/G294*100</f>
        <v>42.390268456375836</v>
      </c>
      <c r="K294" s="3">
        <f>H294/F294*100</f>
        <v>37.634213191920395</v>
      </c>
      <c r="L294" s="3">
        <f t="shared" si="33"/>
        <v>-32259.600000000002</v>
      </c>
      <c r="M294" s="3">
        <f>H294/E294*100</f>
        <v>28.139374809264027</v>
      </c>
    </row>
    <row r="295" spans="1:13" ht="15.75">
      <c r="A295" s="65"/>
      <c r="B295" s="65"/>
      <c r="C295" s="33" t="s">
        <v>22</v>
      </c>
      <c r="D295" s="35" t="s">
        <v>23</v>
      </c>
      <c r="E295" s="3">
        <v>13.4</v>
      </c>
      <c r="F295" s="3">
        <v>0</v>
      </c>
      <c r="G295" s="3">
        <v>0</v>
      </c>
      <c r="H295" s="3">
        <v>31.6</v>
      </c>
      <c r="I295" s="3">
        <f t="shared" si="35"/>
        <v>31.6</v>
      </c>
      <c r="J295" s="3"/>
      <c r="K295" s="3"/>
      <c r="L295" s="3">
        <f t="shared" si="33"/>
        <v>18.200000000000003</v>
      </c>
      <c r="M295" s="3">
        <f>H295/E295*100</f>
        <v>235.82089552238807</v>
      </c>
    </row>
    <row r="296" spans="1:13" ht="15.75">
      <c r="A296" s="65"/>
      <c r="B296" s="65"/>
      <c r="C296" s="33" t="s">
        <v>24</v>
      </c>
      <c r="D296" s="35" t="s">
        <v>25</v>
      </c>
      <c r="E296" s="3">
        <v>-769.5</v>
      </c>
      <c r="F296" s="3">
        <v>0</v>
      </c>
      <c r="G296" s="3">
        <v>0</v>
      </c>
      <c r="H296" s="3">
        <v>-40.9</v>
      </c>
      <c r="I296" s="3">
        <f t="shared" si="35"/>
        <v>-40.9</v>
      </c>
      <c r="J296" s="3"/>
      <c r="K296" s="3"/>
      <c r="L296" s="3">
        <f t="shared" si="33"/>
        <v>728.6</v>
      </c>
      <c r="M296" s="3">
        <f>H296/E296*100</f>
        <v>5.315139701104613</v>
      </c>
    </row>
    <row r="297" spans="1:13" ht="15.75" hidden="1">
      <c r="A297" s="65"/>
      <c r="B297" s="65"/>
      <c r="C297" s="33" t="s">
        <v>26</v>
      </c>
      <c r="D297" s="35" t="s">
        <v>27</v>
      </c>
      <c r="E297" s="3"/>
      <c r="F297" s="3"/>
      <c r="G297" s="3"/>
      <c r="H297" s="3"/>
      <c r="I297" s="3">
        <f t="shared" si="35"/>
        <v>0</v>
      </c>
      <c r="J297" s="3"/>
      <c r="K297" s="3"/>
      <c r="L297" s="3">
        <f t="shared" si="33"/>
        <v>0</v>
      </c>
      <c r="M297" s="3" t="e">
        <f>H297/E297*100</f>
        <v>#DIV/0!</v>
      </c>
    </row>
    <row r="298" spans="1:13" ht="31.5">
      <c r="A298" s="65"/>
      <c r="B298" s="65"/>
      <c r="C298" s="33" t="s">
        <v>28</v>
      </c>
      <c r="D298" s="36" t="s">
        <v>29</v>
      </c>
      <c r="E298" s="3">
        <v>0</v>
      </c>
      <c r="F298" s="3">
        <v>9321.2</v>
      </c>
      <c r="G298" s="3">
        <v>0</v>
      </c>
      <c r="H298" s="3">
        <v>0</v>
      </c>
      <c r="I298" s="3">
        <f t="shared" si="35"/>
        <v>0</v>
      </c>
      <c r="J298" s="3"/>
      <c r="K298" s="3">
        <f>H298/F298*100</f>
        <v>0</v>
      </c>
      <c r="L298" s="3">
        <f t="shared" si="33"/>
        <v>0</v>
      </c>
      <c r="M298" s="3"/>
    </row>
    <row r="299" spans="1:13" s="2" customFormat="1" ht="15.75">
      <c r="A299" s="65"/>
      <c r="B299" s="65"/>
      <c r="C299" s="63"/>
      <c r="D299" s="37" t="s">
        <v>39</v>
      </c>
      <c r="E299" s="7">
        <f>SUM(E287:E298)</f>
        <v>593383.2999999999</v>
      </c>
      <c r="F299" s="7">
        <f>SUM(F287:F298)</f>
        <v>632935.1</v>
      </c>
      <c r="G299" s="7">
        <f>SUM(G287:G298)</f>
        <v>546115.9</v>
      </c>
      <c r="H299" s="7">
        <f>SUM(H287:H298)</f>
        <v>488245.99999999994</v>
      </c>
      <c r="I299" s="7">
        <f t="shared" si="35"/>
        <v>-57869.90000000008</v>
      </c>
      <c r="J299" s="7">
        <f>H299/G299*100</f>
        <v>89.40336657475088</v>
      </c>
      <c r="K299" s="7">
        <f>H299/F299*100</f>
        <v>77.13997849068569</v>
      </c>
      <c r="L299" s="7">
        <f t="shared" si="33"/>
        <v>-105137.29999999999</v>
      </c>
      <c r="M299" s="7">
        <f>H299/E299*100</f>
        <v>82.28172245494608</v>
      </c>
    </row>
    <row r="300" spans="1:13" ht="15.75">
      <c r="A300" s="65"/>
      <c r="B300" s="65"/>
      <c r="C300" s="33" t="s">
        <v>134</v>
      </c>
      <c r="D300" s="35" t="s">
        <v>135</v>
      </c>
      <c r="E300" s="3">
        <v>325117.6</v>
      </c>
      <c r="F300" s="3">
        <v>701191.7</v>
      </c>
      <c r="G300" s="3">
        <v>586191.7</v>
      </c>
      <c r="H300" s="3">
        <v>403262.8</v>
      </c>
      <c r="I300" s="3">
        <f t="shared" si="35"/>
        <v>-182928.89999999997</v>
      </c>
      <c r="J300" s="3">
        <f>H300/G300*100</f>
        <v>68.79367278656453</v>
      </c>
      <c r="K300" s="3">
        <f>H300/F300*100</f>
        <v>57.511062951829004</v>
      </c>
      <c r="L300" s="3">
        <f t="shared" si="33"/>
        <v>78145.20000000001</v>
      </c>
      <c r="M300" s="3">
        <f>H300/E300*100</f>
        <v>124.03597959630608</v>
      </c>
    </row>
    <row r="301" spans="1:13" ht="15.75">
      <c r="A301" s="65"/>
      <c r="B301" s="65"/>
      <c r="C301" s="33" t="s">
        <v>136</v>
      </c>
      <c r="D301" s="35" t="s">
        <v>137</v>
      </c>
      <c r="E301" s="3">
        <v>2186062.6</v>
      </c>
      <c r="F301" s="3">
        <v>2528104.3</v>
      </c>
      <c r="G301" s="3">
        <v>2385782.4</v>
      </c>
      <c r="H301" s="3">
        <v>2375505.4</v>
      </c>
      <c r="I301" s="3">
        <f t="shared" si="35"/>
        <v>-10277</v>
      </c>
      <c r="J301" s="3">
        <f>H301/G301*100</f>
        <v>99.56923984349956</v>
      </c>
      <c r="K301" s="3">
        <f>H301/F301*100</f>
        <v>93.96390014446794</v>
      </c>
      <c r="L301" s="3">
        <f t="shared" si="33"/>
        <v>189442.7999999998</v>
      </c>
      <c r="M301" s="3">
        <f>H301/E301*100</f>
        <v>108.6659366479258</v>
      </c>
    </row>
    <row r="302" spans="1:13" ht="31.5" hidden="1">
      <c r="A302" s="65"/>
      <c r="B302" s="65"/>
      <c r="C302" s="33" t="s">
        <v>42</v>
      </c>
      <c r="D302" s="36" t="s">
        <v>43</v>
      </c>
      <c r="E302" s="4">
        <v>0</v>
      </c>
      <c r="F302" s="3"/>
      <c r="G302" s="3"/>
      <c r="H302" s="3"/>
      <c r="I302" s="3">
        <f t="shared" si="35"/>
        <v>0</v>
      </c>
      <c r="J302" s="3" t="e">
        <f>H302/G302*100</f>
        <v>#DIV/0!</v>
      </c>
      <c r="K302" s="3" t="e">
        <f>H302/F302*100</f>
        <v>#DIV/0!</v>
      </c>
      <c r="L302" s="3">
        <f t="shared" si="33"/>
        <v>0</v>
      </c>
      <c r="M302" s="3" t="e">
        <f>H302/E302*100</f>
        <v>#DIV/0!</v>
      </c>
    </row>
    <row r="303" spans="1:13" ht="15.75">
      <c r="A303" s="65"/>
      <c r="B303" s="65"/>
      <c r="C303" s="33" t="s">
        <v>22</v>
      </c>
      <c r="D303" s="35" t="s">
        <v>23</v>
      </c>
      <c r="E303" s="3">
        <v>2982.8</v>
      </c>
      <c r="F303" s="3">
        <v>4050</v>
      </c>
      <c r="G303" s="3">
        <v>3132</v>
      </c>
      <c r="H303" s="3">
        <v>4425.9</v>
      </c>
      <c r="I303" s="3">
        <f t="shared" si="35"/>
        <v>1293.8999999999996</v>
      </c>
      <c r="J303" s="3">
        <f>H303/G303*100</f>
        <v>141.31226053639844</v>
      </c>
      <c r="K303" s="3">
        <f>H303/F303*100</f>
        <v>109.28148148148146</v>
      </c>
      <c r="L303" s="3">
        <f t="shared" si="33"/>
        <v>1443.0999999999995</v>
      </c>
      <c r="M303" s="3">
        <f>H303/E303*100</f>
        <v>148.3807161056725</v>
      </c>
    </row>
    <row r="304" spans="1:13" s="2" customFormat="1" ht="15.75">
      <c r="A304" s="65"/>
      <c r="B304" s="65"/>
      <c r="C304" s="63"/>
      <c r="D304" s="37" t="s">
        <v>44</v>
      </c>
      <c r="E304" s="7">
        <f>SUM(E300:E303)</f>
        <v>2514163</v>
      </c>
      <c r="F304" s="7">
        <f>SUM(F300:F303)</f>
        <v>3233346</v>
      </c>
      <c r="G304" s="7">
        <f>SUM(G300:G303)</f>
        <v>2975106.0999999996</v>
      </c>
      <c r="H304" s="7">
        <f>SUM(H300:H303)</f>
        <v>2783194.0999999996</v>
      </c>
      <c r="I304" s="7">
        <f t="shared" si="35"/>
        <v>-191912</v>
      </c>
      <c r="J304" s="7">
        <f>H304/G304*100</f>
        <v>93.54940652368666</v>
      </c>
      <c r="K304" s="7">
        <f>H304/F304*100</f>
        <v>86.07783082911634</v>
      </c>
      <c r="L304" s="7">
        <f t="shared" si="33"/>
        <v>269031.0999999996</v>
      </c>
      <c r="M304" s="7">
        <f>H304/E304*100</f>
        <v>110.70062283153477</v>
      </c>
    </row>
    <row r="305" spans="1:13" s="2" customFormat="1" ht="15.75">
      <c r="A305" s="65"/>
      <c r="B305" s="65"/>
      <c r="C305" s="63"/>
      <c r="D305" s="37" t="s">
        <v>34</v>
      </c>
      <c r="E305" s="7">
        <f>E299+E304</f>
        <v>3107546.3</v>
      </c>
      <c r="F305" s="7">
        <f>F299+F304</f>
        <v>3866281.1</v>
      </c>
      <c r="G305" s="7">
        <f>G299+G304</f>
        <v>3521221.9999999995</v>
      </c>
      <c r="H305" s="7">
        <f>H299+H304</f>
        <v>3271440.0999999996</v>
      </c>
      <c r="I305" s="7">
        <f t="shared" si="35"/>
        <v>-249781.8999999999</v>
      </c>
      <c r="J305" s="7">
        <f>H305/G305*100</f>
        <v>92.90638590807396</v>
      </c>
      <c r="K305" s="7">
        <f>H305/F305*100</f>
        <v>84.61464687603805</v>
      </c>
      <c r="L305" s="7">
        <f t="shared" si="33"/>
        <v>163893.7999999998</v>
      </c>
      <c r="M305" s="7">
        <f>H305/E305*100</f>
        <v>105.27405818539211</v>
      </c>
    </row>
    <row r="306" spans="1:13" s="2" customFormat="1" ht="21.75" customHeight="1">
      <c r="A306" s="74"/>
      <c r="B306" s="74"/>
      <c r="C306" s="66"/>
      <c r="D306" s="37" t="s">
        <v>138</v>
      </c>
      <c r="E306" s="7">
        <f>E315+E326</f>
        <v>12844214</v>
      </c>
      <c r="F306" s="7">
        <f>F315+F326</f>
        <v>17020426.5</v>
      </c>
      <c r="G306" s="7">
        <f>G315+G326</f>
        <v>14904661.7</v>
      </c>
      <c r="H306" s="7">
        <f>H315+H326</f>
        <v>14297012.500000002</v>
      </c>
      <c r="I306" s="6">
        <f>H306-G306</f>
        <v>-607649.1999999974</v>
      </c>
      <c r="J306" s="6">
        <f>H306/G306*100</f>
        <v>95.92309297432764</v>
      </c>
      <c r="K306" s="7">
        <f>H306/F306*100</f>
        <v>83.99914361722958</v>
      </c>
      <c r="L306" s="7">
        <f>H306-E306</f>
        <v>1452798.5000000019</v>
      </c>
      <c r="M306" s="7">
        <f>H306/E306*100</f>
        <v>111.31091789657197</v>
      </c>
    </row>
    <row r="307" spans="1:13" s="2" customFormat="1" ht="22.5" customHeight="1">
      <c r="A307" s="74"/>
      <c r="B307" s="74"/>
      <c r="C307" s="66"/>
      <c r="D307" s="37" t="s">
        <v>139</v>
      </c>
      <c r="E307" s="6">
        <f>E18+E29+E38+E43+E59+E70+E82+E88+E95+E102+E110+E116+E123+E130+E136+E151+E159+E179+E194+E210+E223+E237+E246+E259+E263+E270+E275+E286+E305</f>
        <v>22768534</v>
      </c>
      <c r="F307" s="6">
        <f>F18+F29+F38+F43+F59+F70+F82+F88+F95+F102+F110+F116+F123+F130+F136+F151+F159+F179+F194+F210+F223+F237+F246+F259+F263+F270+F275+F286+F305</f>
        <v>33437813.290000003</v>
      </c>
      <c r="G307" s="12">
        <f>G18+G29+G38+G43+G59+G70+G82+G88+G95+G102+G110+G116+G123+G130+G136+G151+G159+G179+G194+G210+G223+G237+G246+G259+G263+G270+G275+G286+G305</f>
        <v>25986326.700000003</v>
      </c>
      <c r="H307" s="6">
        <f>H18+H29+H38+H43+H59+H70+H82+H88+H95+H102+H110+H116+H123+H130+H136+H151+H159+H179+H194+H210+H223+H237+H246+H259+H263+H270+H275+H286+H305</f>
        <v>25051934</v>
      </c>
      <c r="I307" s="6">
        <f>H307-G307</f>
        <v>-934392.700000003</v>
      </c>
      <c r="J307" s="21">
        <f>H307/G307*100</f>
        <v>96.40429095351902</v>
      </c>
      <c r="K307" s="6">
        <f>H307/F307*100</f>
        <v>74.92096980962596</v>
      </c>
      <c r="L307" s="6">
        <f>H307-E307</f>
        <v>2283400</v>
      </c>
      <c r="M307" s="6">
        <f>H307/E307*100</f>
        <v>110.0287528393352</v>
      </c>
    </row>
    <row r="308" spans="1:13" ht="15.75">
      <c r="A308" s="43"/>
      <c r="B308" s="43"/>
      <c r="C308" s="44"/>
      <c r="D308" s="45"/>
      <c r="E308" s="13"/>
      <c r="F308" s="13"/>
      <c r="G308" s="13"/>
      <c r="H308" s="13"/>
      <c r="I308" s="22"/>
      <c r="J308" s="13"/>
      <c r="K308" s="23"/>
      <c r="L308" s="23"/>
      <c r="M308" s="23"/>
    </row>
    <row r="309" spans="1:13" ht="12.75" customHeight="1">
      <c r="A309" s="43"/>
      <c r="B309" s="43"/>
      <c r="C309" s="44"/>
      <c r="D309" s="46" t="s">
        <v>140</v>
      </c>
      <c r="E309" s="13"/>
      <c r="F309" s="13"/>
      <c r="G309" s="13"/>
      <c r="H309" s="13"/>
      <c r="I309" s="22"/>
      <c r="J309" s="13"/>
      <c r="K309" s="23"/>
      <c r="L309" s="23"/>
      <c r="M309" s="23"/>
    </row>
    <row r="310" spans="1:13" s="1" customFormat="1" ht="15.75" hidden="1">
      <c r="A310" s="43"/>
      <c r="B310" s="43"/>
      <c r="C310" s="44"/>
      <c r="E310" s="14">
        <f aca="true" t="shared" si="38" ref="E310:M310">E307-E357</f>
        <v>0</v>
      </c>
      <c r="F310" s="14">
        <f>F307-F357</f>
        <v>0</v>
      </c>
      <c r="G310" s="14">
        <f t="shared" si="38"/>
        <v>0</v>
      </c>
      <c r="H310" s="14">
        <f t="shared" si="38"/>
        <v>0</v>
      </c>
      <c r="I310" s="14">
        <f t="shared" si="38"/>
        <v>-3.725290298461914E-09</v>
      </c>
      <c r="J310" s="14">
        <f t="shared" si="38"/>
        <v>0</v>
      </c>
      <c r="K310" s="14">
        <f t="shared" si="38"/>
        <v>0</v>
      </c>
      <c r="L310" s="14">
        <f t="shared" si="38"/>
        <v>0</v>
      </c>
      <c r="M310" s="14">
        <f t="shared" si="38"/>
        <v>0</v>
      </c>
    </row>
    <row r="311" spans="1:13" ht="15.75" hidden="1">
      <c r="A311" s="67" t="s">
        <v>148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</row>
    <row r="312" spans="1:13" ht="15.75">
      <c r="A312" s="47"/>
      <c r="B312" s="15"/>
      <c r="C312" s="48"/>
      <c r="D312" s="49"/>
      <c r="E312" s="15"/>
      <c r="F312" s="15"/>
      <c r="G312" s="15"/>
      <c r="H312" s="24"/>
      <c r="I312" s="24"/>
      <c r="J312" s="24"/>
      <c r="M312" s="20" t="s">
        <v>1</v>
      </c>
    </row>
    <row r="313" spans="1:13" ht="15.75" customHeight="1">
      <c r="A313" s="68" t="s">
        <v>2</v>
      </c>
      <c r="B313" s="69" t="s">
        <v>3</v>
      </c>
      <c r="C313" s="69" t="s">
        <v>4</v>
      </c>
      <c r="D313" s="69" t="s">
        <v>5</v>
      </c>
      <c r="E313" s="70" t="s">
        <v>153</v>
      </c>
      <c r="F313" s="71" t="s">
        <v>6</v>
      </c>
      <c r="G313" s="72" t="s">
        <v>151</v>
      </c>
      <c r="H313" s="73" t="s">
        <v>154</v>
      </c>
      <c r="I313" s="73" t="s">
        <v>150</v>
      </c>
      <c r="J313" s="73" t="s">
        <v>155</v>
      </c>
      <c r="K313" s="73" t="s">
        <v>156</v>
      </c>
      <c r="L313" s="73" t="s">
        <v>157</v>
      </c>
      <c r="M313" s="73" t="s">
        <v>7</v>
      </c>
    </row>
    <row r="314" spans="1:13" ht="84" customHeight="1">
      <c r="A314" s="68"/>
      <c r="B314" s="69"/>
      <c r="C314" s="69"/>
      <c r="D314" s="69"/>
      <c r="E314" s="70"/>
      <c r="F314" s="71" t="s">
        <v>6</v>
      </c>
      <c r="G314" s="72"/>
      <c r="H314" s="73" t="s">
        <v>141</v>
      </c>
      <c r="I314" s="73"/>
      <c r="J314" s="73"/>
      <c r="K314" s="73"/>
      <c r="L314" s="73"/>
      <c r="M314" s="73"/>
    </row>
    <row r="315" spans="1:13" s="2" customFormat="1" ht="21" customHeight="1">
      <c r="A315" s="65"/>
      <c r="B315" s="65"/>
      <c r="C315" s="63"/>
      <c r="D315" s="37" t="s">
        <v>142</v>
      </c>
      <c r="E315" s="16">
        <f>SUM(E316:E325)</f>
        <v>11295664.4</v>
      </c>
      <c r="F315" s="16">
        <f>SUM(F316:F325)</f>
        <v>14498476.1</v>
      </c>
      <c r="G315" s="16">
        <f>SUM(G316:G325)</f>
        <v>12652196</v>
      </c>
      <c r="H315" s="16">
        <f>SUM(H316:H325)</f>
        <v>12122015.500000002</v>
      </c>
      <c r="I315" s="16">
        <f aca="true" t="shared" si="39" ref="I315:I357">H315-G315</f>
        <v>-530180.4999999981</v>
      </c>
      <c r="J315" s="16">
        <f aca="true" t="shared" si="40" ref="J315:J324">H315/G315*100</f>
        <v>95.80957724651121</v>
      </c>
      <c r="K315" s="16">
        <f aca="true" t="shared" si="41" ref="K315:K324">H315/F315*100</f>
        <v>83.60889390299441</v>
      </c>
      <c r="L315" s="16">
        <f aca="true" t="shared" si="42" ref="L315:L357">H315-E315</f>
        <v>826351.1000000015</v>
      </c>
      <c r="M315" s="16">
        <f aca="true" t="shared" si="43" ref="M315:M324">H315/E315*100</f>
        <v>107.31564847128428</v>
      </c>
    </row>
    <row r="316" spans="1:13" ht="18" customHeight="1">
      <c r="A316" s="65"/>
      <c r="B316" s="65"/>
      <c r="C316" s="33" t="s">
        <v>99</v>
      </c>
      <c r="D316" s="35" t="s">
        <v>100</v>
      </c>
      <c r="E316" s="17">
        <f aca="true" t="shared" si="44" ref="E316:H325">SUMIF($C$6:$C$307,$C316,E$6:E$307)</f>
        <v>7101993.9</v>
      </c>
      <c r="F316" s="17">
        <f t="shared" si="44"/>
        <v>9144974.1</v>
      </c>
      <c r="G316" s="17">
        <f t="shared" si="44"/>
        <v>7832087.2</v>
      </c>
      <c r="H316" s="17">
        <f t="shared" si="44"/>
        <v>7534873.9</v>
      </c>
      <c r="I316" s="17">
        <f t="shared" si="39"/>
        <v>-297213.2999999998</v>
      </c>
      <c r="J316" s="17">
        <f t="shared" si="40"/>
        <v>96.2051839770119</v>
      </c>
      <c r="K316" s="17">
        <f t="shared" si="41"/>
        <v>82.39360568555357</v>
      </c>
      <c r="L316" s="17">
        <f t="shared" si="42"/>
        <v>432880</v>
      </c>
      <c r="M316" s="17">
        <f t="shared" si="43"/>
        <v>106.09518969032064</v>
      </c>
    </row>
    <row r="317" spans="1:13" ht="31.5">
      <c r="A317" s="65"/>
      <c r="B317" s="65"/>
      <c r="C317" s="33" t="s">
        <v>90</v>
      </c>
      <c r="D317" s="35" t="s">
        <v>91</v>
      </c>
      <c r="E317" s="17">
        <f t="shared" si="44"/>
        <v>45509.1</v>
      </c>
      <c r="F317" s="17">
        <f t="shared" si="44"/>
        <v>49325.8</v>
      </c>
      <c r="G317" s="17">
        <f t="shared" si="44"/>
        <v>46113.5</v>
      </c>
      <c r="H317" s="17">
        <f t="shared" si="44"/>
        <v>52498.2</v>
      </c>
      <c r="I317" s="17">
        <f t="shared" si="39"/>
        <v>6384.699999999997</v>
      </c>
      <c r="J317" s="17">
        <f t="shared" si="40"/>
        <v>113.84562004619036</v>
      </c>
      <c r="K317" s="17">
        <f t="shared" si="41"/>
        <v>106.43152265143189</v>
      </c>
      <c r="L317" s="17">
        <f t="shared" si="42"/>
        <v>6989.0999999999985</v>
      </c>
      <c r="M317" s="17">
        <f t="shared" si="43"/>
        <v>115.3575878230947</v>
      </c>
    </row>
    <row r="318" spans="1:13" ht="31.5">
      <c r="A318" s="65"/>
      <c r="B318" s="65"/>
      <c r="C318" s="33" t="s">
        <v>101</v>
      </c>
      <c r="D318" s="35" t="s">
        <v>102</v>
      </c>
      <c r="E318" s="17">
        <f t="shared" si="44"/>
        <v>459263.4</v>
      </c>
      <c r="F318" s="17">
        <f t="shared" si="44"/>
        <v>554568.7</v>
      </c>
      <c r="G318" s="17">
        <f t="shared" si="44"/>
        <v>544029.2</v>
      </c>
      <c r="H318" s="17">
        <f t="shared" si="44"/>
        <v>465929.8</v>
      </c>
      <c r="I318" s="17">
        <f t="shared" si="39"/>
        <v>-78099.39999999997</v>
      </c>
      <c r="J318" s="17">
        <f t="shared" si="40"/>
        <v>85.64426321234228</v>
      </c>
      <c r="K318" s="17">
        <f t="shared" si="41"/>
        <v>84.01660605800508</v>
      </c>
      <c r="L318" s="17">
        <f t="shared" si="42"/>
        <v>6666.399999999965</v>
      </c>
      <c r="M318" s="17">
        <f t="shared" si="43"/>
        <v>101.45154175142194</v>
      </c>
    </row>
    <row r="319" spans="1:13" ht="18" customHeight="1">
      <c r="A319" s="65"/>
      <c r="B319" s="65"/>
      <c r="C319" s="33" t="s">
        <v>103</v>
      </c>
      <c r="D319" s="35" t="s">
        <v>104</v>
      </c>
      <c r="E319" s="17">
        <f t="shared" si="44"/>
        <v>1129.6</v>
      </c>
      <c r="F319" s="17">
        <f t="shared" si="44"/>
        <v>1272.1</v>
      </c>
      <c r="G319" s="17">
        <f t="shared" si="44"/>
        <v>1227</v>
      </c>
      <c r="H319" s="17">
        <f t="shared" si="44"/>
        <v>820.7</v>
      </c>
      <c r="I319" s="17">
        <f t="shared" si="39"/>
        <v>-406.29999999999995</v>
      </c>
      <c r="J319" s="17">
        <f t="shared" si="40"/>
        <v>66.88671556642217</v>
      </c>
      <c r="K319" s="17">
        <f t="shared" si="41"/>
        <v>64.51536828865656</v>
      </c>
      <c r="L319" s="17">
        <f t="shared" si="42"/>
        <v>-308.89999999999986</v>
      </c>
      <c r="M319" s="17">
        <f t="shared" si="43"/>
        <v>72.65403682719548</v>
      </c>
    </row>
    <row r="320" spans="1:13" ht="31.5">
      <c r="A320" s="65"/>
      <c r="B320" s="65"/>
      <c r="C320" s="33" t="s">
        <v>105</v>
      </c>
      <c r="D320" s="35" t="s">
        <v>106</v>
      </c>
      <c r="E320" s="17">
        <f t="shared" si="44"/>
        <v>35529.9</v>
      </c>
      <c r="F320" s="17">
        <f t="shared" si="44"/>
        <v>52524</v>
      </c>
      <c r="G320" s="17">
        <f t="shared" si="44"/>
        <v>41477</v>
      </c>
      <c r="H320" s="17">
        <f t="shared" si="44"/>
        <v>43018.2</v>
      </c>
      <c r="I320" s="17">
        <f t="shared" si="39"/>
        <v>1541.199999999997</v>
      </c>
      <c r="J320" s="17">
        <f t="shared" si="40"/>
        <v>103.71579429563371</v>
      </c>
      <c r="K320" s="17">
        <f t="shared" si="41"/>
        <v>81.90198766278273</v>
      </c>
      <c r="L320" s="17">
        <f t="shared" si="42"/>
        <v>7488.299999999996</v>
      </c>
      <c r="M320" s="17">
        <f t="shared" si="43"/>
        <v>121.07605143836597</v>
      </c>
    </row>
    <row r="321" spans="1:13" ht="18" customHeight="1">
      <c r="A321" s="65"/>
      <c r="B321" s="65"/>
      <c r="C321" s="33" t="s">
        <v>134</v>
      </c>
      <c r="D321" s="35" t="s">
        <v>135</v>
      </c>
      <c r="E321" s="17">
        <f t="shared" si="44"/>
        <v>325117.6</v>
      </c>
      <c r="F321" s="17">
        <f t="shared" si="44"/>
        <v>701191.7</v>
      </c>
      <c r="G321" s="17">
        <f t="shared" si="44"/>
        <v>586191.7</v>
      </c>
      <c r="H321" s="17">
        <f t="shared" si="44"/>
        <v>403262.8</v>
      </c>
      <c r="I321" s="17">
        <f t="shared" si="39"/>
        <v>-182928.89999999997</v>
      </c>
      <c r="J321" s="17">
        <f t="shared" si="40"/>
        <v>68.79367278656453</v>
      </c>
      <c r="K321" s="17">
        <f t="shared" si="41"/>
        <v>57.511062951829004</v>
      </c>
      <c r="L321" s="17">
        <f t="shared" si="42"/>
        <v>78145.20000000001</v>
      </c>
      <c r="M321" s="17">
        <f t="shared" si="43"/>
        <v>124.03597959630608</v>
      </c>
    </row>
    <row r="322" spans="1:13" ht="18" customHeight="1">
      <c r="A322" s="65"/>
      <c r="B322" s="65"/>
      <c r="C322" s="33" t="s">
        <v>95</v>
      </c>
      <c r="D322" s="35" t="s">
        <v>96</v>
      </c>
      <c r="E322" s="17">
        <f t="shared" si="44"/>
        <v>967639.4</v>
      </c>
      <c r="F322" s="17">
        <f t="shared" si="44"/>
        <v>1264961.8</v>
      </c>
      <c r="G322" s="17">
        <f t="shared" si="44"/>
        <v>1033196.5</v>
      </c>
      <c r="H322" s="17">
        <f t="shared" si="44"/>
        <v>1055993.5</v>
      </c>
      <c r="I322" s="17">
        <f t="shared" si="39"/>
        <v>22797</v>
      </c>
      <c r="J322" s="17">
        <f t="shared" si="40"/>
        <v>102.20645346746721</v>
      </c>
      <c r="K322" s="17">
        <f t="shared" si="41"/>
        <v>83.48026794168804</v>
      </c>
      <c r="L322" s="17">
        <f t="shared" si="42"/>
        <v>88354.09999999998</v>
      </c>
      <c r="M322" s="17">
        <f t="shared" si="43"/>
        <v>109.1308911150166</v>
      </c>
    </row>
    <row r="323" spans="1:13" ht="18" customHeight="1">
      <c r="A323" s="65"/>
      <c r="B323" s="65"/>
      <c r="C323" s="33" t="s">
        <v>136</v>
      </c>
      <c r="D323" s="35" t="s">
        <v>137</v>
      </c>
      <c r="E323" s="17">
        <f t="shared" si="44"/>
        <v>2186062.6</v>
      </c>
      <c r="F323" s="17">
        <f t="shared" si="44"/>
        <v>2528104.3</v>
      </c>
      <c r="G323" s="17">
        <f t="shared" si="44"/>
        <v>2385782.4</v>
      </c>
      <c r="H323" s="17">
        <f t="shared" si="44"/>
        <v>2375505.4</v>
      </c>
      <c r="I323" s="17">
        <f t="shared" si="39"/>
        <v>-10277</v>
      </c>
      <c r="J323" s="17">
        <f t="shared" si="40"/>
        <v>99.56923984349956</v>
      </c>
      <c r="K323" s="17">
        <f t="shared" si="41"/>
        <v>93.96390014446794</v>
      </c>
      <c r="L323" s="17">
        <f t="shared" si="42"/>
        <v>189442.7999999998</v>
      </c>
      <c r="M323" s="17">
        <f t="shared" si="43"/>
        <v>108.6659366479258</v>
      </c>
    </row>
    <row r="324" spans="1:13" ht="18" customHeight="1">
      <c r="A324" s="65"/>
      <c r="B324" s="65"/>
      <c r="C324" s="33" t="s">
        <v>40</v>
      </c>
      <c r="D324" s="35" t="s">
        <v>41</v>
      </c>
      <c r="E324" s="17">
        <f t="shared" si="44"/>
        <v>173418.9</v>
      </c>
      <c r="F324" s="17">
        <f t="shared" si="44"/>
        <v>201553.6</v>
      </c>
      <c r="G324" s="17">
        <f t="shared" si="44"/>
        <v>182091.5</v>
      </c>
      <c r="H324" s="17">
        <f t="shared" si="44"/>
        <v>190113</v>
      </c>
      <c r="I324" s="17">
        <f t="shared" si="39"/>
        <v>8021.5</v>
      </c>
      <c r="J324" s="17">
        <f t="shared" si="40"/>
        <v>104.40520287877249</v>
      </c>
      <c r="K324" s="17">
        <f t="shared" si="41"/>
        <v>94.32379277770279</v>
      </c>
      <c r="L324" s="17">
        <f t="shared" si="42"/>
        <v>16694.100000000006</v>
      </c>
      <c r="M324" s="17">
        <f t="shared" si="43"/>
        <v>109.62645939975401</v>
      </c>
    </row>
    <row r="325" spans="1:13" ht="31.5" hidden="1">
      <c r="A325" s="65"/>
      <c r="B325" s="65"/>
      <c r="C325" s="33" t="s">
        <v>42</v>
      </c>
      <c r="D325" s="35" t="s">
        <v>43</v>
      </c>
      <c r="E325" s="17">
        <f t="shared" si="44"/>
        <v>0</v>
      </c>
      <c r="F325" s="17">
        <f t="shared" si="44"/>
        <v>0</v>
      </c>
      <c r="G325" s="17">
        <f t="shared" si="44"/>
        <v>0</v>
      </c>
      <c r="H325" s="17">
        <f t="shared" si="44"/>
        <v>0</v>
      </c>
      <c r="I325" s="17">
        <f t="shared" si="39"/>
        <v>0</v>
      </c>
      <c r="J325" s="17"/>
      <c r="K325" s="17"/>
      <c r="L325" s="17">
        <f t="shared" si="42"/>
        <v>0</v>
      </c>
      <c r="M325" s="17"/>
    </row>
    <row r="326" spans="1:13" s="2" customFormat="1" ht="21" customHeight="1">
      <c r="A326" s="65"/>
      <c r="B326" s="65"/>
      <c r="C326" s="63"/>
      <c r="D326" s="37" t="s">
        <v>143</v>
      </c>
      <c r="E326" s="16">
        <f>SUM(E327:E347)</f>
        <v>1548549.6</v>
      </c>
      <c r="F326" s="16">
        <f>SUM(F327:F347)</f>
        <v>2521950.4</v>
      </c>
      <c r="G326" s="16">
        <f>SUM(G327:G347)</f>
        <v>2252465.7</v>
      </c>
      <c r="H326" s="16">
        <f>SUM(H327:H347)</f>
        <v>2174997</v>
      </c>
      <c r="I326" s="16">
        <f t="shared" si="39"/>
        <v>-77468.70000000019</v>
      </c>
      <c r="J326" s="16">
        <f>H326/G326*100</f>
        <v>96.56071566372798</v>
      </c>
      <c r="K326" s="16">
        <f aca="true" t="shared" si="45" ref="K326:K338">H326/F326*100</f>
        <v>86.24265568426722</v>
      </c>
      <c r="L326" s="16">
        <f t="shared" si="42"/>
        <v>626447.3999999999</v>
      </c>
      <c r="M326" s="16">
        <f>H326/E326*100</f>
        <v>140.45381562205046</v>
      </c>
    </row>
    <row r="327" spans="1:13" ht="81" customHeight="1">
      <c r="A327" s="65"/>
      <c r="B327" s="65"/>
      <c r="C327" s="50" t="s">
        <v>10</v>
      </c>
      <c r="D327" s="51" t="s">
        <v>11</v>
      </c>
      <c r="E327" s="17">
        <f aca="true" t="shared" si="46" ref="E327:H347">SUMIF($C$6:$C$307,$C327,E$6:E$307)</f>
        <v>577.8</v>
      </c>
      <c r="F327" s="17">
        <f t="shared" si="46"/>
        <v>1373</v>
      </c>
      <c r="G327" s="17">
        <f t="shared" si="46"/>
        <v>1373</v>
      </c>
      <c r="H327" s="17">
        <f t="shared" si="46"/>
        <v>1373.6</v>
      </c>
      <c r="I327" s="17">
        <f t="shared" si="39"/>
        <v>0.599999999999909</v>
      </c>
      <c r="J327" s="17">
        <f aca="true" t="shared" si="47" ref="J327:J335">H327/G327*100</f>
        <v>100.04369992716677</v>
      </c>
      <c r="K327" s="17">
        <f t="shared" si="45"/>
        <v>100.04369992716677</v>
      </c>
      <c r="L327" s="17">
        <f t="shared" si="42"/>
        <v>795.8</v>
      </c>
      <c r="M327" s="17">
        <f aca="true" t="shared" si="48" ref="M327:M335">H327/E327*100</f>
        <v>237.7293181031499</v>
      </c>
    </row>
    <row r="328" spans="1:13" ht="65.25" customHeight="1">
      <c r="A328" s="65"/>
      <c r="B328" s="65"/>
      <c r="C328" s="34" t="s">
        <v>124</v>
      </c>
      <c r="D328" s="3" t="s">
        <v>125</v>
      </c>
      <c r="E328" s="17">
        <f t="shared" si="46"/>
        <v>352225.4</v>
      </c>
      <c r="F328" s="17">
        <f t="shared" si="46"/>
        <v>415914.3</v>
      </c>
      <c r="G328" s="17">
        <f t="shared" si="46"/>
        <v>383754.9</v>
      </c>
      <c r="H328" s="17">
        <f t="shared" si="46"/>
        <v>393964.8</v>
      </c>
      <c r="I328" s="17">
        <f t="shared" si="39"/>
        <v>10209.899999999965</v>
      </c>
      <c r="J328" s="17">
        <f t="shared" si="47"/>
        <v>102.66052628904544</v>
      </c>
      <c r="K328" s="17">
        <f t="shared" si="45"/>
        <v>94.7225906875527</v>
      </c>
      <c r="L328" s="17">
        <f t="shared" si="42"/>
        <v>41739.399999999965</v>
      </c>
      <c r="M328" s="17">
        <f t="shared" si="48"/>
        <v>111.85019592567713</v>
      </c>
    </row>
    <row r="329" spans="1:13" ht="31.5">
      <c r="A329" s="65"/>
      <c r="B329" s="65"/>
      <c r="C329" s="33" t="s">
        <v>126</v>
      </c>
      <c r="D329" s="3" t="s">
        <v>127</v>
      </c>
      <c r="E329" s="17">
        <f t="shared" si="46"/>
        <v>82378.1</v>
      </c>
      <c r="F329" s="17">
        <f t="shared" si="46"/>
        <v>58336.1</v>
      </c>
      <c r="G329" s="17">
        <f t="shared" si="46"/>
        <v>31000</v>
      </c>
      <c r="H329" s="17">
        <f t="shared" si="46"/>
        <v>14377.1</v>
      </c>
      <c r="I329" s="17">
        <f t="shared" si="39"/>
        <v>-16622.9</v>
      </c>
      <c r="J329" s="17">
        <f t="shared" si="47"/>
        <v>46.377741935483876</v>
      </c>
      <c r="K329" s="17">
        <f t="shared" si="45"/>
        <v>24.645288252042903</v>
      </c>
      <c r="L329" s="17">
        <f t="shared" si="42"/>
        <v>-68001</v>
      </c>
      <c r="M329" s="17">
        <f t="shared" si="48"/>
        <v>17.452575381078223</v>
      </c>
    </row>
    <row r="330" spans="1:13" ht="18" customHeight="1">
      <c r="A330" s="65"/>
      <c r="B330" s="65"/>
      <c r="C330" s="33" t="s">
        <v>53</v>
      </c>
      <c r="D330" s="3" t="s">
        <v>54</v>
      </c>
      <c r="E330" s="17">
        <f t="shared" si="46"/>
        <v>2192.8</v>
      </c>
      <c r="F330" s="17">
        <f t="shared" si="46"/>
        <v>2191.3</v>
      </c>
      <c r="G330" s="17">
        <f t="shared" si="46"/>
        <v>1959.1000000000001</v>
      </c>
      <c r="H330" s="17">
        <f t="shared" si="46"/>
        <v>1732</v>
      </c>
      <c r="I330" s="17">
        <f t="shared" si="39"/>
        <v>-227.10000000000014</v>
      </c>
      <c r="J330" s="17">
        <f t="shared" si="47"/>
        <v>88.40794242254096</v>
      </c>
      <c r="K330" s="17">
        <f t="shared" si="45"/>
        <v>79.03983936476064</v>
      </c>
      <c r="L330" s="17">
        <f t="shared" si="42"/>
        <v>-460.8000000000002</v>
      </c>
      <c r="M330" s="17">
        <f t="shared" si="48"/>
        <v>78.98577161619846</v>
      </c>
    </row>
    <row r="331" spans="1:13" ht="53.25" customHeight="1">
      <c r="A331" s="65"/>
      <c r="B331" s="65"/>
      <c r="C331" s="33" t="s">
        <v>12</v>
      </c>
      <c r="D331" s="3" t="s">
        <v>13</v>
      </c>
      <c r="E331" s="17">
        <f t="shared" si="46"/>
        <v>101353.7</v>
      </c>
      <c r="F331" s="17">
        <f t="shared" si="46"/>
        <v>111301.4</v>
      </c>
      <c r="G331" s="17">
        <f t="shared" si="46"/>
        <v>101500</v>
      </c>
      <c r="H331" s="17">
        <f t="shared" si="46"/>
        <v>69071.8</v>
      </c>
      <c r="I331" s="17">
        <f t="shared" si="39"/>
        <v>-32428.199999999997</v>
      </c>
      <c r="J331" s="17">
        <f t="shared" si="47"/>
        <v>68.05103448275862</v>
      </c>
      <c r="K331" s="17">
        <f t="shared" si="45"/>
        <v>62.05833888881901</v>
      </c>
      <c r="L331" s="17">
        <f t="shared" si="42"/>
        <v>-32281.899999999994</v>
      </c>
      <c r="M331" s="17">
        <f t="shared" si="48"/>
        <v>68.149263421069</v>
      </c>
    </row>
    <row r="332" spans="1:13" ht="78.75">
      <c r="A332" s="65"/>
      <c r="B332" s="65"/>
      <c r="C332" s="33" t="s">
        <v>93</v>
      </c>
      <c r="D332" s="3" t="s">
        <v>94</v>
      </c>
      <c r="E332" s="17">
        <f t="shared" si="46"/>
        <v>52434.9</v>
      </c>
      <c r="F332" s="17">
        <f t="shared" si="46"/>
        <v>96141.6</v>
      </c>
      <c r="G332" s="17">
        <f t="shared" si="46"/>
        <v>87241.6</v>
      </c>
      <c r="H332" s="17">
        <f t="shared" si="46"/>
        <v>73562.7</v>
      </c>
      <c r="I332" s="17">
        <f t="shared" si="39"/>
        <v>-13678.900000000009</v>
      </c>
      <c r="J332" s="17">
        <f t="shared" si="47"/>
        <v>84.32066812163004</v>
      </c>
      <c r="K332" s="17">
        <f t="shared" si="45"/>
        <v>76.51495294440699</v>
      </c>
      <c r="L332" s="17">
        <f t="shared" si="42"/>
        <v>21127.799999999996</v>
      </c>
      <c r="M332" s="17">
        <f t="shared" si="48"/>
        <v>140.29339237797726</v>
      </c>
    </row>
    <row r="333" spans="1:13" ht="126">
      <c r="A333" s="65"/>
      <c r="B333" s="65"/>
      <c r="C333" s="33" t="s">
        <v>88</v>
      </c>
      <c r="D333" s="3" t="s">
        <v>89</v>
      </c>
      <c r="E333" s="17">
        <f t="shared" si="46"/>
        <v>2126.1</v>
      </c>
      <c r="F333" s="17">
        <f t="shared" si="46"/>
        <v>1802.4</v>
      </c>
      <c r="G333" s="17">
        <f t="shared" si="46"/>
        <v>1660</v>
      </c>
      <c r="H333" s="17">
        <f t="shared" si="46"/>
        <v>1751.9</v>
      </c>
      <c r="I333" s="17">
        <f t="shared" si="39"/>
        <v>91.90000000000009</v>
      </c>
      <c r="J333" s="17">
        <f t="shared" si="47"/>
        <v>105.53614457831327</v>
      </c>
      <c r="K333" s="17">
        <f t="shared" si="45"/>
        <v>97.19818020417222</v>
      </c>
      <c r="L333" s="17">
        <f t="shared" si="42"/>
        <v>-374.1999999999998</v>
      </c>
      <c r="M333" s="17">
        <f t="shared" si="48"/>
        <v>82.39969897935188</v>
      </c>
    </row>
    <row r="334" spans="1:13" ht="110.25">
      <c r="A334" s="65"/>
      <c r="B334" s="65"/>
      <c r="C334" s="33" t="s">
        <v>65</v>
      </c>
      <c r="D334" s="41" t="s">
        <v>66</v>
      </c>
      <c r="E334" s="17">
        <f t="shared" si="46"/>
        <v>2078.2</v>
      </c>
      <c r="F334" s="17">
        <f t="shared" si="46"/>
        <v>835.2</v>
      </c>
      <c r="G334" s="17">
        <f t="shared" si="46"/>
        <v>693</v>
      </c>
      <c r="H334" s="17">
        <f t="shared" si="46"/>
        <v>2800.9</v>
      </c>
      <c r="I334" s="17">
        <f t="shared" si="39"/>
        <v>2107.9</v>
      </c>
      <c r="J334" s="17">
        <f t="shared" si="47"/>
        <v>404.1702741702742</v>
      </c>
      <c r="K334" s="17">
        <f t="shared" si="45"/>
        <v>335.3568007662835</v>
      </c>
      <c r="L334" s="17">
        <f t="shared" si="42"/>
        <v>722.7000000000003</v>
      </c>
      <c r="M334" s="17">
        <f t="shared" si="48"/>
        <v>134.77528630545666</v>
      </c>
    </row>
    <row r="335" spans="1:13" ht="63">
      <c r="A335" s="65"/>
      <c r="B335" s="65"/>
      <c r="C335" s="33" t="s">
        <v>14</v>
      </c>
      <c r="D335" s="3" t="s">
        <v>15</v>
      </c>
      <c r="E335" s="17">
        <f t="shared" si="46"/>
        <v>22072.199999999997</v>
      </c>
      <c r="F335" s="17">
        <f t="shared" si="46"/>
        <v>36784.3</v>
      </c>
      <c r="G335" s="17">
        <f t="shared" si="46"/>
        <v>36784.3</v>
      </c>
      <c r="H335" s="17">
        <f t="shared" si="46"/>
        <v>36784.3</v>
      </c>
      <c r="I335" s="17">
        <f t="shared" si="39"/>
        <v>0</v>
      </c>
      <c r="J335" s="17">
        <f t="shared" si="47"/>
        <v>100</v>
      </c>
      <c r="K335" s="17">
        <f t="shared" si="45"/>
        <v>100</v>
      </c>
      <c r="L335" s="17">
        <f t="shared" si="42"/>
        <v>14712.100000000006</v>
      </c>
      <c r="M335" s="17">
        <f t="shared" si="48"/>
        <v>166.65443408450454</v>
      </c>
    </row>
    <row r="336" spans="1:13" ht="94.5">
      <c r="A336" s="65"/>
      <c r="B336" s="65"/>
      <c r="C336" s="34" t="s">
        <v>16</v>
      </c>
      <c r="D336" s="51" t="s">
        <v>17</v>
      </c>
      <c r="E336" s="17">
        <f t="shared" si="46"/>
        <v>117053.20000000001</v>
      </c>
      <c r="F336" s="17">
        <f t="shared" si="46"/>
        <v>184227.09999999998</v>
      </c>
      <c r="G336" s="17">
        <f t="shared" si="46"/>
        <v>168633.9</v>
      </c>
      <c r="H336" s="17">
        <f t="shared" si="46"/>
        <v>177734.59999999998</v>
      </c>
      <c r="I336" s="17">
        <f t="shared" si="39"/>
        <v>9100.699999999983</v>
      </c>
      <c r="J336" s="17">
        <f>H336/G336*100</f>
        <v>105.3967203510089</v>
      </c>
      <c r="K336" s="17">
        <f t="shared" si="45"/>
        <v>96.47581707577224</v>
      </c>
      <c r="L336" s="17">
        <f t="shared" si="42"/>
        <v>60681.399999999965</v>
      </c>
      <c r="M336" s="17">
        <f aca="true" t="shared" si="49" ref="M336:M353">H336/E336*100</f>
        <v>151.84087235547594</v>
      </c>
    </row>
    <row r="337" spans="1:13" ht="18" customHeight="1">
      <c r="A337" s="65"/>
      <c r="B337" s="65"/>
      <c r="C337" s="33" t="s">
        <v>55</v>
      </c>
      <c r="D337" s="35" t="s">
        <v>56</v>
      </c>
      <c r="E337" s="17">
        <f t="shared" si="46"/>
        <v>9722.9</v>
      </c>
      <c r="F337" s="17">
        <f t="shared" si="46"/>
        <v>9626.8</v>
      </c>
      <c r="G337" s="17">
        <f t="shared" si="46"/>
        <v>9626.8</v>
      </c>
      <c r="H337" s="17">
        <f t="shared" si="46"/>
        <v>7546.8</v>
      </c>
      <c r="I337" s="17">
        <f t="shared" si="39"/>
        <v>-2079.999999999999</v>
      </c>
      <c r="J337" s="17">
        <f>H337/G337*100</f>
        <v>78.39365105746458</v>
      </c>
      <c r="K337" s="17">
        <f t="shared" si="45"/>
        <v>78.39365105746458</v>
      </c>
      <c r="L337" s="17">
        <f t="shared" si="42"/>
        <v>-2176.0999999999995</v>
      </c>
      <c r="M337" s="17">
        <f t="shared" si="49"/>
        <v>77.61881743101338</v>
      </c>
    </row>
    <row r="338" spans="1:13" ht="31.5">
      <c r="A338" s="65"/>
      <c r="B338" s="65"/>
      <c r="C338" s="33" t="s">
        <v>18</v>
      </c>
      <c r="D338" s="35" t="s">
        <v>19</v>
      </c>
      <c r="E338" s="17">
        <f t="shared" si="46"/>
        <v>230319.59999999998</v>
      </c>
      <c r="F338" s="17">
        <f t="shared" si="46"/>
        <v>997085</v>
      </c>
      <c r="G338" s="17">
        <f t="shared" si="46"/>
        <v>886885.6</v>
      </c>
      <c r="H338" s="17">
        <f t="shared" si="46"/>
        <v>783527.4999999999</v>
      </c>
      <c r="I338" s="17">
        <f t="shared" si="39"/>
        <v>-103358.1000000001</v>
      </c>
      <c r="J338" s="17">
        <f>H338/G338*100</f>
        <v>88.34594901529577</v>
      </c>
      <c r="K338" s="17">
        <f t="shared" si="45"/>
        <v>78.58181599362139</v>
      </c>
      <c r="L338" s="17">
        <f t="shared" si="42"/>
        <v>553207.8999999999</v>
      </c>
      <c r="M338" s="17">
        <f t="shared" si="49"/>
        <v>340.19141228102166</v>
      </c>
    </row>
    <row r="339" spans="1:13" ht="31.5">
      <c r="A339" s="65"/>
      <c r="B339" s="65"/>
      <c r="C339" s="33" t="s">
        <v>120</v>
      </c>
      <c r="D339" s="35" t="s">
        <v>121</v>
      </c>
      <c r="E339" s="17">
        <f t="shared" si="46"/>
        <v>619.3</v>
      </c>
      <c r="F339" s="17">
        <f t="shared" si="46"/>
        <v>0</v>
      </c>
      <c r="G339" s="17">
        <f t="shared" si="46"/>
        <v>0</v>
      </c>
      <c r="H339" s="17">
        <f t="shared" si="46"/>
        <v>1835.9</v>
      </c>
      <c r="I339" s="17">
        <f t="shared" si="39"/>
        <v>1835.9</v>
      </c>
      <c r="J339" s="17"/>
      <c r="K339" s="17"/>
      <c r="L339" s="17">
        <f t="shared" si="42"/>
        <v>1216.6000000000001</v>
      </c>
      <c r="M339" s="17">
        <f t="shared" si="49"/>
        <v>296.44760213143877</v>
      </c>
    </row>
    <row r="340" spans="1:13" ht="94.5">
      <c r="A340" s="65"/>
      <c r="B340" s="65"/>
      <c r="C340" s="34" t="s">
        <v>67</v>
      </c>
      <c r="D340" s="3" t="s">
        <v>68</v>
      </c>
      <c r="E340" s="17">
        <f t="shared" si="46"/>
        <v>278.8</v>
      </c>
      <c r="F340" s="17">
        <f t="shared" si="46"/>
        <v>0</v>
      </c>
      <c r="G340" s="17">
        <f t="shared" si="46"/>
        <v>0</v>
      </c>
      <c r="H340" s="17">
        <f t="shared" si="46"/>
        <v>2.4</v>
      </c>
      <c r="I340" s="17">
        <f t="shared" si="39"/>
        <v>2.4</v>
      </c>
      <c r="J340" s="17"/>
      <c r="K340" s="17"/>
      <c r="L340" s="17">
        <f t="shared" si="42"/>
        <v>-276.40000000000003</v>
      </c>
      <c r="M340" s="17">
        <f t="shared" si="49"/>
        <v>0.860832137733142</v>
      </c>
    </row>
    <row r="341" spans="1:13" ht="78.75">
      <c r="A341" s="65"/>
      <c r="B341" s="65"/>
      <c r="C341" s="33" t="s">
        <v>20</v>
      </c>
      <c r="D341" s="36" t="s">
        <v>21</v>
      </c>
      <c r="E341" s="17">
        <f t="shared" si="46"/>
        <v>66758.8</v>
      </c>
      <c r="F341" s="17">
        <f t="shared" si="46"/>
        <v>66000.9</v>
      </c>
      <c r="G341" s="17">
        <f t="shared" si="46"/>
        <v>61713.7</v>
      </c>
      <c r="H341" s="17">
        <f t="shared" si="46"/>
        <v>115212.2</v>
      </c>
      <c r="I341" s="17">
        <f t="shared" si="39"/>
        <v>53498.5</v>
      </c>
      <c r="J341" s="17">
        <f>H341/G341*100</f>
        <v>186.68820699455713</v>
      </c>
      <c r="K341" s="17">
        <f>H341/F341*100</f>
        <v>174.56155900904383</v>
      </c>
      <c r="L341" s="17">
        <f t="shared" si="42"/>
        <v>48453.399999999994</v>
      </c>
      <c r="M341" s="17">
        <f t="shared" si="49"/>
        <v>172.57979472369186</v>
      </c>
    </row>
    <row r="342" spans="1:13" ht="45" customHeight="1">
      <c r="A342" s="65"/>
      <c r="B342" s="65"/>
      <c r="C342" s="34" t="s">
        <v>128</v>
      </c>
      <c r="D342" s="3" t="s">
        <v>129</v>
      </c>
      <c r="E342" s="17">
        <f t="shared" si="46"/>
        <v>101110.7</v>
      </c>
      <c r="F342" s="17">
        <f t="shared" si="46"/>
        <v>113682.6</v>
      </c>
      <c r="G342" s="17">
        <f t="shared" si="46"/>
        <v>99600</v>
      </c>
      <c r="H342" s="17">
        <f t="shared" si="46"/>
        <v>62192.8</v>
      </c>
      <c r="I342" s="17">
        <f t="shared" si="39"/>
        <v>-37407.2</v>
      </c>
      <c r="J342" s="17">
        <f>H342/G342*100</f>
        <v>62.442570281124496</v>
      </c>
      <c r="K342" s="17">
        <f>H342/F342*100</f>
        <v>54.707404651195525</v>
      </c>
      <c r="L342" s="17">
        <f t="shared" si="42"/>
        <v>-38917.899999999994</v>
      </c>
      <c r="M342" s="17">
        <f t="shared" si="49"/>
        <v>61.50961273139243</v>
      </c>
    </row>
    <row r="343" spans="1:13" ht="63">
      <c r="A343" s="65"/>
      <c r="B343" s="65"/>
      <c r="C343" s="34" t="s">
        <v>130</v>
      </c>
      <c r="D343" s="3" t="s">
        <v>131</v>
      </c>
      <c r="E343" s="17">
        <f t="shared" si="46"/>
        <v>10974.7</v>
      </c>
      <c r="F343" s="17">
        <f t="shared" si="46"/>
        <v>0</v>
      </c>
      <c r="G343" s="17">
        <f t="shared" si="46"/>
        <v>0</v>
      </c>
      <c r="H343" s="17">
        <f t="shared" si="46"/>
        <v>2559.7</v>
      </c>
      <c r="I343" s="17">
        <f t="shared" si="39"/>
        <v>2559.7</v>
      </c>
      <c r="J343" s="17"/>
      <c r="K343" s="17"/>
      <c r="L343" s="17">
        <f t="shared" si="42"/>
        <v>-8415</v>
      </c>
      <c r="M343" s="17">
        <f t="shared" si="49"/>
        <v>23.32364438207878</v>
      </c>
    </row>
    <row r="344" spans="1:13" ht="94.5">
      <c r="A344" s="65"/>
      <c r="B344" s="65"/>
      <c r="C344" s="34" t="s">
        <v>132</v>
      </c>
      <c r="D344" s="3" t="s">
        <v>133</v>
      </c>
      <c r="E344" s="17">
        <f t="shared" si="46"/>
        <v>44891.9</v>
      </c>
      <c r="F344" s="17">
        <f t="shared" si="46"/>
        <v>33566</v>
      </c>
      <c r="G344" s="17">
        <f t="shared" si="46"/>
        <v>29800</v>
      </c>
      <c r="H344" s="17">
        <f t="shared" si="46"/>
        <v>12632.3</v>
      </c>
      <c r="I344" s="17">
        <f t="shared" si="39"/>
        <v>-17167.7</v>
      </c>
      <c r="J344" s="17">
        <f>H344/G344*100</f>
        <v>42.390268456375836</v>
      </c>
      <c r="K344" s="17">
        <f>H344/F344*100</f>
        <v>37.634213191920395</v>
      </c>
      <c r="L344" s="17">
        <f t="shared" si="42"/>
        <v>-32259.600000000002</v>
      </c>
      <c r="M344" s="17">
        <f t="shared" si="49"/>
        <v>28.139374809264027</v>
      </c>
    </row>
    <row r="345" spans="1:13" ht="18" customHeight="1">
      <c r="A345" s="65"/>
      <c r="B345" s="65"/>
      <c r="C345" s="33" t="s">
        <v>22</v>
      </c>
      <c r="D345" s="35" t="s">
        <v>23</v>
      </c>
      <c r="E345" s="17">
        <f t="shared" si="46"/>
        <v>311077.60000000003</v>
      </c>
      <c r="F345" s="17">
        <f t="shared" si="46"/>
        <v>349731.5</v>
      </c>
      <c r="G345" s="17">
        <f t="shared" si="46"/>
        <v>314310.4</v>
      </c>
      <c r="H345" s="17">
        <f t="shared" si="46"/>
        <v>336339.9</v>
      </c>
      <c r="I345" s="17">
        <f t="shared" si="39"/>
        <v>22029.5</v>
      </c>
      <c r="J345" s="17">
        <f>H345/G345*100</f>
        <v>107.00883585143859</v>
      </c>
      <c r="K345" s="17">
        <f>H345/F345*100</f>
        <v>96.1708910978851</v>
      </c>
      <c r="L345" s="17">
        <f t="shared" si="42"/>
        <v>25262.29999999999</v>
      </c>
      <c r="M345" s="17">
        <f t="shared" si="49"/>
        <v>108.12089973691452</v>
      </c>
    </row>
    <row r="346" spans="1:13" ht="18" customHeight="1">
      <c r="A346" s="65"/>
      <c r="B346" s="65"/>
      <c r="C346" s="33" t="s">
        <v>24</v>
      </c>
      <c r="D346" s="35" t="s">
        <v>25</v>
      </c>
      <c r="E346" s="17">
        <f t="shared" si="46"/>
        <v>-734.2</v>
      </c>
      <c r="F346" s="17">
        <f t="shared" si="46"/>
        <v>0</v>
      </c>
      <c r="G346" s="17">
        <f t="shared" si="46"/>
        <v>0</v>
      </c>
      <c r="H346" s="17">
        <f t="shared" si="46"/>
        <v>41304.09999999999</v>
      </c>
      <c r="I346" s="17">
        <f t="shared" si="39"/>
        <v>41304.09999999999</v>
      </c>
      <c r="J346" s="17"/>
      <c r="K346" s="17"/>
      <c r="L346" s="17">
        <f t="shared" si="42"/>
        <v>42038.29999999999</v>
      </c>
      <c r="M346" s="17">
        <f t="shared" si="49"/>
        <v>-5625.72868428221</v>
      </c>
    </row>
    <row r="347" spans="1:13" ht="18" customHeight="1">
      <c r="A347" s="65"/>
      <c r="B347" s="65"/>
      <c r="C347" s="33" t="s">
        <v>26</v>
      </c>
      <c r="D347" s="35" t="s">
        <v>27</v>
      </c>
      <c r="E347" s="17">
        <f t="shared" si="46"/>
        <v>39037.1</v>
      </c>
      <c r="F347" s="17">
        <f t="shared" si="46"/>
        <v>43350.9</v>
      </c>
      <c r="G347" s="17">
        <f t="shared" si="46"/>
        <v>35929.4</v>
      </c>
      <c r="H347" s="17">
        <f t="shared" si="46"/>
        <v>38689.7</v>
      </c>
      <c r="I347" s="17">
        <f t="shared" si="39"/>
        <v>2760.2999999999956</v>
      </c>
      <c r="J347" s="17">
        <f aca="true" t="shared" si="50" ref="J347:J353">H347/G347*100</f>
        <v>107.68256636626272</v>
      </c>
      <c r="K347" s="17">
        <f aca="true" t="shared" si="51" ref="K347:K353">H347/F347*100</f>
        <v>89.24774341478492</v>
      </c>
      <c r="L347" s="17">
        <f t="shared" si="42"/>
        <v>-347.40000000000146</v>
      </c>
      <c r="M347" s="17">
        <f t="shared" si="49"/>
        <v>99.11007733668741</v>
      </c>
    </row>
    <row r="348" spans="1:13" s="52" customFormat="1" ht="21.75" customHeight="1">
      <c r="A348" s="65"/>
      <c r="B348" s="65"/>
      <c r="C348" s="39"/>
      <c r="D348" s="37" t="s">
        <v>138</v>
      </c>
      <c r="E348" s="16">
        <f>E315+E326</f>
        <v>12844214</v>
      </c>
      <c r="F348" s="16">
        <f>F315+F326</f>
        <v>17020426.5</v>
      </c>
      <c r="G348" s="16">
        <f>G315+G326</f>
        <v>14904661.7</v>
      </c>
      <c r="H348" s="16">
        <f>H315+H326</f>
        <v>14297012.500000002</v>
      </c>
      <c r="I348" s="16">
        <f t="shared" si="39"/>
        <v>-607649.1999999974</v>
      </c>
      <c r="J348" s="16">
        <f t="shared" si="50"/>
        <v>95.92309297432764</v>
      </c>
      <c r="K348" s="16">
        <f t="shared" si="51"/>
        <v>83.99914361722958</v>
      </c>
      <c r="L348" s="16">
        <f t="shared" si="42"/>
        <v>1452798.5000000019</v>
      </c>
      <c r="M348" s="16">
        <f t="shared" si="49"/>
        <v>111.31091789657197</v>
      </c>
    </row>
    <row r="349" spans="1:13" s="2" customFormat="1" ht="33.75" customHeight="1">
      <c r="A349" s="65"/>
      <c r="B349" s="65"/>
      <c r="C349" s="39" t="s">
        <v>144</v>
      </c>
      <c r="D349" s="37" t="s">
        <v>158</v>
      </c>
      <c r="E349" s="16">
        <f>SUM(E350:E356)</f>
        <v>9924320</v>
      </c>
      <c r="F349" s="16">
        <f>SUM(F350:F356)</f>
        <v>16417386.79</v>
      </c>
      <c r="G349" s="16">
        <f>SUM(G350:G356)</f>
        <v>11081665</v>
      </c>
      <c r="H349" s="16">
        <f>SUM(H350:H356)</f>
        <v>10754921.499999998</v>
      </c>
      <c r="I349" s="16">
        <f t="shared" si="39"/>
        <v>-326743.50000000186</v>
      </c>
      <c r="J349" s="16">
        <f t="shared" si="50"/>
        <v>97.05149451819737</v>
      </c>
      <c r="K349" s="16">
        <f t="shared" si="51"/>
        <v>65.50933859066373</v>
      </c>
      <c r="L349" s="16">
        <f t="shared" si="42"/>
        <v>830601.4999999981</v>
      </c>
      <c r="M349" s="16">
        <f t="shared" si="49"/>
        <v>108.3693542731391</v>
      </c>
    </row>
    <row r="350" spans="1:13" ht="18" customHeight="1">
      <c r="A350" s="65"/>
      <c r="B350" s="65"/>
      <c r="C350" s="33" t="s">
        <v>37</v>
      </c>
      <c r="D350" s="53" t="s">
        <v>38</v>
      </c>
      <c r="E350" s="17">
        <f aca="true" t="shared" si="52" ref="E350:H356">SUMIF($C$6:$C$307,$C350,E$6:E$307)</f>
        <v>325915</v>
      </c>
      <c r="F350" s="17">
        <f t="shared" si="52"/>
        <v>1449376.8</v>
      </c>
      <c r="G350" s="17">
        <f t="shared" si="52"/>
        <v>473348</v>
      </c>
      <c r="H350" s="17">
        <f t="shared" si="52"/>
        <v>473348</v>
      </c>
      <c r="I350" s="17">
        <f t="shared" si="39"/>
        <v>0</v>
      </c>
      <c r="J350" s="17">
        <f t="shared" si="50"/>
        <v>100</v>
      </c>
      <c r="K350" s="17">
        <f t="shared" si="51"/>
        <v>32.65872615043928</v>
      </c>
      <c r="L350" s="17">
        <f t="shared" si="42"/>
        <v>147433</v>
      </c>
      <c r="M350" s="17">
        <f t="shared" si="49"/>
        <v>145.23664145559425</v>
      </c>
    </row>
    <row r="351" spans="1:13" ht="31.5">
      <c r="A351" s="65"/>
      <c r="B351" s="65"/>
      <c r="C351" s="33" t="s">
        <v>28</v>
      </c>
      <c r="D351" s="35" t="s">
        <v>29</v>
      </c>
      <c r="E351" s="17">
        <f t="shared" si="52"/>
        <v>1294410.3999999997</v>
      </c>
      <c r="F351" s="17">
        <f t="shared" si="52"/>
        <v>4663365.29</v>
      </c>
      <c r="G351" s="17">
        <f t="shared" si="52"/>
        <v>2224210.5999999996</v>
      </c>
      <c r="H351" s="17">
        <f t="shared" si="52"/>
        <v>2029519.1</v>
      </c>
      <c r="I351" s="17">
        <f t="shared" si="39"/>
        <v>-194691.49999999953</v>
      </c>
      <c r="J351" s="17">
        <f t="shared" si="50"/>
        <v>91.24671467710839</v>
      </c>
      <c r="K351" s="17">
        <f t="shared" si="51"/>
        <v>43.520483037261705</v>
      </c>
      <c r="L351" s="17">
        <f t="shared" si="42"/>
        <v>735108.7000000004</v>
      </c>
      <c r="M351" s="17">
        <f t="shared" si="49"/>
        <v>156.79100693257723</v>
      </c>
    </row>
    <row r="352" spans="1:13" ht="31.5">
      <c r="A352" s="65"/>
      <c r="B352" s="65"/>
      <c r="C352" s="33" t="s">
        <v>49</v>
      </c>
      <c r="D352" s="35" t="s">
        <v>50</v>
      </c>
      <c r="E352" s="17">
        <f t="shared" si="52"/>
        <v>7445271.4</v>
      </c>
      <c r="F352" s="17">
        <f t="shared" si="52"/>
        <v>9068155.5</v>
      </c>
      <c r="G352" s="17">
        <f t="shared" si="52"/>
        <v>7352147.6</v>
      </c>
      <c r="H352" s="17">
        <f t="shared" si="52"/>
        <v>7303173.499999999</v>
      </c>
      <c r="I352" s="17">
        <f t="shared" si="39"/>
        <v>-48974.10000000056</v>
      </c>
      <c r="J352" s="17">
        <f t="shared" si="50"/>
        <v>99.333880348104</v>
      </c>
      <c r="K352" s="17">
        <f t="shared" si="51"/>
        <v>80.53648286026855</v>
      </c>
      <c r="L352" s="17">
        <f t="shared" si="42"/>
        <v>-142097.9000000013</v>
      </c>
      <c r="M352" s="17">
        <f t="shared" si="49"/>
        <v>98.09143424912621</v>
      </c>
    </row>
    <row r="353" spans="1:13" ht="18" customHeight="1">
      <c r="A353" s="65"/>
      <c r="B353" s="65"/>
      <c r="C353" s="33" t="s">
        <v>30</v>
      </c>
      <c r="D353" s="35" t="s">
        <v>31</v>
      </c>
      <c r="E353" s="17">
        <f t="shared" si="52"/>
        <v>914855.7</v>
      </c>
      <c r="F353" s="17">
        <f t="shared" si="52"/>
        <v>1236489.2</v>
      </c>
      <c r="G353" s="17">
        <f t="shared" si="52"/>
        <v>1031958.8</v>
      </c>
      <c r="H353" s="17">
        <f t="shared" si="52"/>
        <v>1010454.7</v>
      </c>
      <c r="I353" s="17">
        <f t="shared" si="39"/>
        <v>-21504.100000000093</v>
      </c>
      <c r="J353" s="17">
        <f t="shared" si="50"/>
        <v>97.91618618882846</v>
      </c>
      <c r="K353" s="17">
        <f t="shared" si="51"/>
        <v>81.71965432451816</v>
      </c>
      <c r="L353" s="17">
        <f t="shared" si="42"/>
        <v>95599</v>
      </c>
      <c r="M353" s="17">
        <f t="shared" si="49"/>
        <v>110.449626099504</v>
      </c>
    </row>
    <row r="354" spans="1:13" ht="31.5">
      <c r="A354" s="65"/>
      <c r="B354" s="65"/>
      <c r="C354" s="33" t="s">
        <v>57</v>
      </c>
      <c r="D354" s="35" t="s">
        <v>58</v>
      </c>
      <c r="E354" s="17">
        <f t="shared" si="52"/>
        <v>0</v>
      </c>
      <c r="F354" s="17">
        <f t="shared" si="52"/>
        <v>0</v>
      </c>
      <c r="G354" s="17">
        <f t="shared" si="52"/>
        <v>0</v>
      </c>
      <c r="H354" s="17">
        <f t="shared" si="52"/>
        <v>1574.4</v>
      </c>
      <c r="I354" s="17">
        <f t="shared" si="39"/>
        <v>1574.4</v>
      </c>
      <c r="J354" s="17"/>
      <c r="K354" s="17"/>
      <c r="L354" s="17">
        <f t="shared" si="42"/>
        <v>1574.4</v>
      </c>
      <c r="M354" s="17"/>
    </row>
    <row r="355" spans="1:13" ht="78.75">
      <c r="A355" s="65"/>
      <c r="B355" s="65"/>
      <c r="C355" s="33" t="s">
        <v>61</v>
      </c>
      <c r="D355" s="54" t="s">
        <v>62</v>
      </c>
      <c r="E355" s="17">
        <f t="shared" si="52"/>
        <v>15105</v>
      </c>
      <c r="F355" s="17">
        <f t="shared" si="52"/>
        <v>0</v>
      </c>
      <c r="G355" s="17">
        <f t="shared" si="52"/>
        <v>0</v>
      </c>
      <c r="H355" s="17">
        <f t="shared" si="52"/>
        <v>4325.1</v>
      </c>
      <c r="I355" s="17">
        <f t="shared" si="39"/>
        <v>4325.1</v>
      </c>
      <c r="J355" s="17"/>
      <c r="K355" s="17"/>
      <c r="L355" s="17">
        <f t="shared" si="42"/>
        <v>-10779.9</v>
      </c>
      <c r="M355" s="17">
        <f>H355/E355*100</f>
        <v>28.63356504468719</v>
      </c>
    </row>
    <row r="356" spans="1:13" ht="47.25">
      <c r="A356" s="65"/>
      <c r="B356" s="65"/>
      <c r="C356" s="33" t="s">
        <v>32</v>
      </c>
      <c r="D356" s="35" t="s">
        <v>33</v>
      </c>
      <c r="E356" s="17">
        <f t="shared" si="52"/>
        <v>-71237.5</v>
      </c>
      <c r="F356" s="17">
        <f t="shared" si="52"/>
        <v>0</v>
      </c>
      <c r="G356" s="17">
        <f t="shared" si="52"/>
        <v>0</v>
      </c>
      <c r="H356" s="17">
        <f t="shared" si="52"/>
        <v>-67473.29999999999</v>
      </c>
      <c r="I356" s="17">
        <f t="shared" si="39"/>
        <v>-67473.29999999999</v>
      </c>
      <c r="J356" s="17"/>
      <c r="K356" s="17"/>
      <c r="L356" s="17">
        <f t="shared" si="42"/>
        <v>3764.2000000000116</v>
      </c>
      <c r="M356" s="17">
        <f>H356/E356*100</f>
        <v>94.71598526057201</v>
      </c>
    </row>
    <row r="357" spans="1:13" s="2" customFormat="1" ht="22.5" customHeight="1">
      <c r="A357" s="65"/>
      <c r="B357" s="65"/>
      <c r="C357" s="55"/>
      <c r="D357" s="37" t="s">
        <v>145</v>
      </c>
      <c r="E357" s="16">
        <f>E348+E349</f>
        <v>22768534</v>
      </c>
      <c r="F357" s="16">
        <f>F348+F349</f>
        <v>33437813.29</v>
      </c>
      <c r="G357" s="16">
        <f>G348+G349</f>
        <v>25986326.7</v>
      </c>
      <c r="H357" s="16">
        <f>H348+H349</f>
        <v>25051934</v>
      </c>
      <c r="I357" s="16">
        <f t="shared" si="39"/>
        <v>-934392.6999999993</v>
      </c>
      <c r="J357" s="16">
        <f>H357/G357*100</f>
        <v>96.40429095351904</v>
      </c>
      <c r="K357" s="16">
        <f>H357/F357*100</f>
        <v>74.92096980962597</v>
      </c>
      <c r="L357" s="16">
        <f t="shared" si="42"/>
        <v>2283400</v>
      </c>
      <c r="M357" s="16">
        <f>H357/E357*100</f>
        <v>110.0287528393352</v>
      </c>
    </row>
    <row r="358" spans="1:10" ht="15.75">
      <c r="A358" s="56"/>
      <c r="B358" s="57"/>
      <c r="C358" s="58"/>
      <c r="D358" s="54"/>
      <c r="E358" s="22"/>
      <c r="F358" s="18"/>
      <c r="G358" s="18"/>
      <c r="H358" s="22"/>
      <c r="I358" s="22"/>
      <c r="J358" s="22"/>
    </row>
    <row r="359" spans="1:10" ht="15.75">
      <c r="A359" s="59"/>
      <c r="B359" s="57"/>
      <c r="C359" s="58"/>
      <c r="D359" s="54"/>
      <c r="E359" s="22"/>
      <c r="F359" s="18"/>
      <c r="G359" s="18"/>
      <c r="H359" s="25"/>
      <c r="I359" s="26"/>
      <c r="J359" s="26"/>
    </row>
    <row r="360" spans="1:10" ht="15.75">
      <c r="A360" s="59"/>
      <c r="B360" s="57"/>
      <c r="C360" s="58"/>
      <c r="D360" s="54"/>
      <c r="E360" s="22"/>
      <c r="F360" s="18"/>
      <c r="G360" s="18"/>
      <c r="H360" s="18"/>
      <c r="I360" s="26"/>
      <c r="J360" s="26"/>
    </row>
    <row r="361" spans="1:10" ht="15.75">
      <c r="A361" s="59"/>
      <c r="B361" s="57"/>
      <c r="C361" s="58"/>
      <c r="D361" s="54"/>
      <c r="E361" s="22"/>
      <c r="F361" s="18"/>
      <c r="G361" s="18"/>
      <c r="H361" s="18"/>
      <c r="I361" s="26"/>
      <c r="J361" s="26"/>
    </row>
    <row r="362" spans="1:10" ht="15.75">
      <c r="A362" s="59"/>
      <c r="B362" s="57"/>
      <c r="C362" s="58"/>
      <c r="D362" s="54"/>
      <c r="E362" s="22"/>
      <c r="F362" s="18"/>
      <c r="G362" s="18"/>
      <c r="H362" s="18"/>
      <c r="I362" s="26"/>
      <c r="J362" s="26"/>
    </row>
    <row r="363" spans="1:10" ht="15.75">
      <c r="A363" s="59"/>
      <c r="B363" s="57"/>
      <c r="C363" s="58"/>
      <c r="D363" s="54"/>
      <c r="E363" s="22"/>
      <c r="F363" s="18"/>
      <c r="G363" s="18"/>
      <c r="H363" s="18"/>
      <c r="I363" s="26"/>
      <c r="J363" s="26"/>
    </row>
    <row r="364" spans="1:10" ht="15.75">
      <c r="A364" s="59"/>
      <c r="B364" s="57"/>
      <c r="C364" s="58"/>
      <c r="D364" s="54"/>
      <c r="E364" s="22"/>
      <c r="F364" s="18"/>
      <c r="G364" s="18"/>
      <c r="H364" s="18"/>
      <c r="I364" s="26"/>
      <c r="J364" s="26"/>
    </row>
    <row r="365" spans="1:10" ht="15.75">
      <c r="A365" s="59"/>
      <c r="B365" s="57"/>
      <c r="C365" s="58"/>
      <c r="D365" s="54"/>
      <c r="E365" s="22"/>
      <c r="F365" s="18"/>
      <c r="G365" s="18"/>
      <c r="H365" s="18"/>
      <c r="I365" s="26"/>
      <c r="J365" s="26"/>
    </row>
    <row r="366" spans="1:10" ht="15.75">
      <c r="A366" s="59"/>
      <c r="B366" s="57"/>
      <c r="C366" s="58"/>
      <c r="D366" s="54"/>
      <c r="E366" s="22"/>
      <c r="F366" s="18"/>
      <c r="G366" s="18"/>
      <c r="H366" s="18"/>
      <c r="I366" s="26"/>
      <c r="J366" s="26"/>
    </row>
    <row r="367" spans="1:10" ht="15.75">
      <c r="A367" s="59"/>
      <c r="B367" s="57"/>
      <c r="C367" s="58"/>
      <c r="D367" s="54"/>
      <c r="E367" s="22"/>
      <c r="F367" s="18"/>
      <c r="G367" s="18"/>
      <c r="H367" s="26"/>
      <c r="I367" s="26"/>
      <c r="J367" s="26"/>
    </row>
    <row r="368" spans="1:10" ht="15.75">
      <c r="A368" s="59"/>
      <c r="B368" s="57"/>
      <c r="C368" s="58"/>
      <c r="D368" s="54"/>
      <c r="E368" s="22"/>
      <c r="F368" s="18"/>
      <c r="G368" s="18"/>
      <c r="H368" s="26"/>
      <c r="I368" s="26"/>
      <c r="J368" s="26"/>
    </row>
    <row r="369" spans="1:10" ht="15.75">
      <c r="A369" s="59"/>
      <c r="B369" s="57"/>
      <c r="C369" s="58"/>
      <c r="D369" s="54"/>
      <c r="E369" s="22"/>
      <c r="F369" s="18"/>
      <c r="G369" s="18"/>
      <c r="H369" s="26"/>
      <c r="I369" s="26"/>
      <c r="J369" s="26"/>
    </row>
    <row r="370" spans="1:10" ht="15.75">
      <c r="A370" s="59"/>
      <c r="B370" s="57"/>
      <c r="C370" s="58"/>
      <c r="D370" s="54"/>
      <c r="E370" s="22"/>
      <c r="F370" s="18"/>
      <c r="G370" s="18"/>
      <c r="H370" s="26"/>
      <c r="I370" s="26"/>
      <c r="J370" s="26"/>
    </row>
    <row r="371" spans="1:10" ht="15.75">
      <c r="A371" s="59"/>
      <c r="B371" s="57"/>
      <c r="C371" s="58"/>
      <c r="D371" s="54"/>
      <c r="E371" s="22"/>
      <c r="F371" s="18"/>
      <c r="G371" s="18"/>
      <c r="H371" s="26"/>
      <c r="I371" s="26"/>
      <c r="J371" s="26"/>
    </row>
    <row r="372" spans="2:10" ht="15.75">
      <c r="B372" s="60"/>
      <c r="C372" s="58"/>
      <c r="D372" s="54"/>
      <c r="E372" s="22"/>
      <c r="F372" s="18"/>
      <c r="G372" s="18"/>
      <c r="H372" s="26"/>
      <c r="I372" s="26"/>
      <c r="J372" s="26"/>
    </row>
    <row r="373" spans="2:10" ht="15.75">
      <c r="B373" s="60"/>
      <c r="C373" s="58"/>
      <c r="D373" s="54"/>
      <c r="E373" s="22"/>
      <c r="F373" s="18"/>
      <c r="G373" s="18"/>
      <c r="H373" s="26"/>
      <c r="I373" s="26"/>
      <c r="J373" s="26"/>
    </row>
    <row r="374" spans="1:10" ht="15.75">
      <c r="A374" s="1"/>
      <c r="B374" s="60"/>
      <c r="C374" s="58"/>
      <c r="D374" s="54"/>
      <c r="E374" s="22"/>
      <c r="F374" s="18"/>
      <c r="G374" s="18"/>
      <c r="H374" s="26"/>
      <c r="I374" s="26"/>
      <c r="J374" s="26"/>
    </row>
    <row r="375" spans="1:10" ht="15.75">
      <c r="A375" s="1"/>
      <c r="B375" s="60"/>
      <c r="C375" s="58"/>
      <c r="D375" s="54"/>
      <c r="E375" s="22"/>
      <c r="F375" s="18"/>
      <c r="G375" s="18"/>
      <c r="H375" s="26"/>
      <c r="I375" s="26"/>
      <c r="J375" s="26"/>
    </row>
    <row r="376" spans="1:10" ht="15.75">
      <c r="A376" s="1"/>
      <c r="B376" s="60"/>
      <c r="C376" s="58"/>
      <c r="D376" s="54"/>
      <c r="E376" s="22"/>
      <c r="F376" s="18"/>
      <c r="G376" s="18"/>
      <c r="H376" s="26"/>
      <c r="I376" s="26"/>
      <c r="J376" s="26"/>
    </row>
    <row r="377" spans="1:10" ht="15.75">
      <c r="A377" s="1"/>
      <c r="B377" s="60"/>
      <c r="C377" s="58"/>
      <c r="D377" s="54"/>
      <c r="E377" s="22"/>
      <c r="F377" s="18"/>
      <c r="G377" s="18"/>
      <c r="H377" s="26"/>
      <c r="I377" s="26"/>
      <c r="J377" s="26"/>
    </row>
    <row r="378" spans="1:10" ht="15.75">
      <c r="A378" s="1"/>
      <c r="B378" s="60"/>
      <c r="C378" s="58"/>
      <c r="D378" s="54"/>
      <c r="E378" s="22"/>
      <c r="F378" s="18"/>
      <c r="G378" s="18"/>
      <c r="H378" s="26"/>
      <c r="I378" s="26"/>
      <c r="J378" s="26"/>
    </row>
    <row r="379" spans="1:10" ht="15.75">
      <c r="A379" s="1"/>
      <c r="B379" s="60"/>
      <c r="C379" s="58"/>
      <c r="D379" s="54"/>
      <c r="E379" s="22"/>
      <c r="F379" s="18"/>
      <c r="G379" s="18"/>
      <c r="H379" s="26"/>
      <c r="I379" s="26"/>
      <c r="J379" s="26"/>
    </row>
    <row r="380" spans="1:10" ht="15.75">
      <c r="A380" s="1"/>
      <c r="B380" s="60"/>
      <c r="C380" s="58"/>
      <c r="D380" s="54"/>
      <c r="E380" s="22"/>
      <c r="F380" s="18"/>
      <c r="G380" s="18"/>
      <c r="H380" s="26"/>
      <c r="I380" s="26"/>
      <c r="J380" s="26"/>
    </row>
    <row r="381" spans="1:10" ht="15.75">
      <c r="A381" s="1"/>
      <c r="B381" s="60"/>
      <c r="C381" s="58"/>
      <c r="D381" s="54"/>
      <c r="E381" s="22"/>
      <c r="F381" s="18"/>
      <c r="G381" s="18"/>
      <c r="H381" s="26"/>
      <c r="I381" s="26"/>
      <c r="J381" s="26"/>
    </row>
    <row r="382" spans="1:10" ht="15.75">
      <c r="A382" s="1"/>
      <c r="B382" s="60"/>
      <c r="C382" s="58"/>
      <c r="D382" s="54"/>
      <c r="E382" s="22"/>
      <c r="F382" s="18"/>
      <c r="G382" s="18"/>
      <c r="H382" s="26"/>
      <c r="I382" s="26"/>
      <c r="J382" s="26"/>
    </row>
    <row r="383" spans="1:10" ht="15.75">
      <c r="A383" s="1"/>
      <c r="B383" s="60"/>
      <c r="C383" s="58"/>
      <c r="D383" s="54"/>
      <c r="E383" s="22"/>
      <c r="F383" s="18"/>
      <c r="G383" s="18"/>
      <c r="H383" s="26"/>
      <c r="I383" s="26"/>
      <c r="J383" s="26"/>
    </row>
    <row r="384" spans="1:10" ht="15.75">
      <c r="A384" s="1"/>
      <c r="B384" s="60"/>
      <c r="C384" s="58"/>
      <c r="D384" s="54"/>
      <c r="E384" s="22"/>
      <c r="F384" s="18"/>
      <c r="G384" s="18"/>
      <c r="H384" s="26"/>
      <c r="I384" s="26"/>
      <c r="J384" s="26"/>
    </row>
    <row r="385" spans="1:10" ht="15.75">
      <c r="A385" s="1"/>
      <c r="B385" s="60"/>
      <c r="C385" s="58"/>
      <c r="D385" s="54"/>
      <c r="E385" s="22"/>
      <c r="F385" s="18"/>
      <c r="G385" s="18"/>
      <c r="H385" s="26"/>
      <c r="I385" s="26"/>
      <c r="J385" s="26"/>
    </row>
    <row r="386" spans="1:10" ht="15.75">
      <c r="A386" s="1"/>
      <c r="B386" s="60"/>
      <c r="C386" s="58"/>
      <c r="D386" s="54"/>
      <c r="E386" s="22"/>
      <c r="F386" s="18"/>
      <c r="G386" s="18"/>
      <c r="H386" s="26"/>
      <c r="I386" s="26"/>
      <c r="J386" s="26"/>
    </row>
    <row r="387" spans="1:10" ht="15.75">
      <c r="A387" s="1"/>
      <c r="B387" s="60"/>
      <c r="C387" s="58"/>
      <c r="D387" s="54"/>
      <c r="E387" s="22"/>
      <c r="F387" s="18"/>
      <c r="G387" s="18"/>
      <c r="H387" s="26"/>
      <c r="I387" s="26"/>
      <c r="J387" s="26"/>
    </row>
    <row r="388" spans="1:10" ht="15.75">
      <c r="A388" s="1"/>
      <c r="B388" s="60"/>
      <c r="C388" s="58"/>
      <c r="D388" s="54"/>
      <c r="E388" s="22"/>
      <c r="F388" s="18"/>
      <c r="G388" s="18"/>
      <c r="H388" s="26"/>
      <c r="I388" s="26"/>
      <c r="J388" s="26"/>
    </row>
    <row r="389" spans="1:10" ht="15.75">
      <c r="A389" s="1"/>
      <c r="B389" s="60"/>
      <c r="C389" s="58"/>
      <c r="D389" s="54"/>
      <c r="E389" s="22"/>
      <c r="F389" s="18"/>
      <c r="G389" s="18"/>
      <c r="H389" s="26"/>
      <c r="I389" s="26"/>
      <c r="J389" s="26"/>
    </row>
    <row r="390" spans="1:10" ht="15.75">
      <c r="A390" s="1"/>
      <c r="B390" s="60"/>
      <c r="C390" s="58"/>
      <c r="D390" s="54"/>
      <c r="E390" s="22"/>
      <c r="F390" s="18"/>
      <c r="G390" s="18"/>
      <c r="H390" s="26"/>
      <c r="I390" s="26"/>
      <c r="J390" s="26"/>
    </row>
    <row r="391" spans="1:10" ht="15.75">
      <c r="A391" s="1"/>
      <c r="B391" s="60"/>
      <c r="C391" s="58"/>
      <c r="D391" s="54"/>
      <c r="E391" s="22"/>
      <c r="F391" s="18"/>
      <c r="G391" s="18"/>
      <c r="H391" s="26"/>
      <c r="I391" s="26"/>
      <c r="J391" s="26"/>
    </row>
    <row r="392" spans="1:10" ht="15.75">
      <c r="A392" s="1"/>
      <c r="B392" s="60"/>
      <c r="C392" s="58"/>
      <c r="D392" s="54"/>
      <c r="E392" s="22"/>
      <c r="F392" s="18"/>
      <c r="G392" s="18"/>
      <c r="H392" s="26"/>
      <c r="I392" s="26"/>
      <c r="J392" s="26"/>
    </row>
    <row r="393" spans="1:10" ht="15.75">
      <c r="A393" s="1"/>
      <c r="B393" s="60"/>
      <c r="C393" s="58"/>
      <c r="D393" s="54"/>
      <c r="E393" s="22"/>
      <c r="F393" s="18"/>
      <c r="G393" s="18"/>
      <c r="H393" s="26"/>
      <c r="I393" s="26"/>
      <c r="J393" s="26"/>
    </row>
    <row r="394" spans="1:10" ht="15.75">
      <c r="A394" s="1"/>
      <c r="B394" s="60"/>
      <c r="C394" s="58"/>
      <c r="D394" s="54"/>
      <c r="E394" s="22"/>
      <c r="F394" s="18"/>
      <c r="G394" s="18"/>
      <c r="H394" s="26"/>
      <c r="I394" s="26"/>
      <c r="J394" s="26"/>
    </row>
    <row r="395" spans="1:10" ht="15.75">
      <c r="A395" s="1"/>
      <c r="B395" s="60"/>
      <c r="C395" s="58"/>
      <c r="D395" s="54"/>
      <c r="E395" s="22"/>
      <c r="F395" s="18"/>
      <c r="G395" s="18"/>
      <c r="H395" s="26"/>
      <c r="I395" s="26"/>
      <c r="J395" s="26"/>
    </row>
    <row r="396" spans="1:10" ht="15.75">
      <c r="A396" s="1"/>
      <c r="B396" s="60"/>
      <c r="C396" s="58"/>
      <c r="D396" s="54"/>
      <c r="E396" s="22"/>
      <c r="F396" s="18"/>
      <c r="G396" s="18"/>
      <c r="H396" s="26"/>
      <c r="I396" s="26"/>
      <c r="J396" s="26"/>
    </row>
    <row r="397" spans="1:10" ht="15.75">
      <c r="A397" s="1"/>
      <c r="B397" s="60"/>
      <c r="C397" s="58"/>
      <c r="D397" s="54"/>
      <c r="E397" s="22"/>
      <c r="F397" s="18"/>
      <c r="G397" s="18"/>
      <c r="H397" s="26"/>
      <c r="I397" s="26"/>
      <c r="J397" s="26"/>
    </row>
    <row r="398" spans="1:10" ht="15.75">
      <c r="A398" s="1"/>
      <c r="B398" s="60"/>
      <c r="C398" s="58"/>
      <c r="D398" s="54"/>
      <c r="E398" s="22"/>
      <c r="F398" s="18"/>
      <c r="G398" s="18"/>
      <c r="H398" s="26"/>
      <c r="I398" s="26"/>
      <c r="J398" s="26"/>
    </row>
    <row r="399" spans="1:10" ht="15.75">
      <c r="A399" s="1"/>
      <c r="B399" s="60"/>
      <c r="C399" s="58"/>
      <c r="D399" s="54"/>
      <c r="E399" s="22"/>
      <c r="F399" s="18"/>
      <c r="G399" s="18"/>
      <c r="H399" s="26"/>
      <c r="I399" s="26"/>
      <c r="J399" s="26"/>
    </row>
    <row r="400" spans="1:10" ht="15.75">
      <c r="A400" s="1"/>
      <c r="B400" s="60"/>
      <c r="C400" s="58"/>
      <c r="D400" s="54"/>
      <c r="E400" s="22"/>
      <c r="F400" s="18"/>
      <c r="G400" s="18"/>
      <c r="H400" s="26"/>
      <c r="I400" s="26"/>
      <c r="J400" s="26"/>
    </row>
    <row r="401" spans="1:10" ht="15.75">
      <c r="A401" s="1"/>
      <c r="B401" s="60"/>
      <c r="C401" s="58"/>
      <c r="D401" s="54"/>
      <c r="E401" s="22"/>
      <c r="F401" s="18"/>
      <c r="G401" s="18"/>
      <c r="H401" s="26"/>
      <c r="I401" s="26"/>
      <c r="J401" s="26"/>
    </row>
    <row r="402" spans="1:10" ht="15.75">
      <c r="A402" s="1"/>
      <c r="B402" s="60"/>
      <c r="C402" s="58"/>
      <c r="D402" s="54"/>
      <c r="E402" s="22"/>
      <c r="F402" s="18"/>
      <c r="G402" s="18"/>
      <c r="H402" s="26"/>
      <c r="I402" s="26"/>
      <c r="J402" s="26"/>
    </row>
    <row r="403" spans="1:10" ht="15.75">
      <c r="A403" s="1"/>
      <c r="B403" s="60"/>
      <c r="C403" s="58"/>
      <c r="D403" s="54"/>
      <c r="E403" s="22"/>
      <c r="F403" s="18"/>
      <c r="G403" s="18"/>
      <c r="H403" s="26"/>
      <c r="I403" s="26"/>
      <c r="J403" s="26"/>
    </row>
    <row r="404" spans="1:10" ht="15.75">
      <c r="A404" s="1"/>
      <c r="B404" s="60"/>
      <c r="C404" s="58"/>
      <c r="D404" s="54"/>
      <c r="E404" s="22"/>
      <c r="F404" s="18"/>
      <c r="G404" s="18"/>
      <c r="H404" s="26"/>
      <c r="I404" s="26"/>
      <c r="J404" s="26"/>
    </row>
    <row r="405" spans="1:10" ht="15.75">
      <c r="A405" s="1"/>
      <c r="B405" s="60"/>
      <c r="C405" s="58"/>
      <c r="D405" s="54"/>
      <c r="E405" s="22"/>
      <c r="F405" s="18"/>
      <c r="G405" s="18"/>
      <c r="H405" s="26"/>
      <c r="I405" s="26"/>
      <c r="J405" s="26"/>
    </row>
    <row r="406" spans="1:10" ht="15.75">
      <c r="A406" s="1"/>
      <c r="B406" s="60"/>
      <c r="C406" s="58"/>
      <c r="D406" s="54"/>
      <c r="E406" s="22"/>
      <c r="F406" s="18"/>
      <c r="G406" s="18"/>
      <c r="H406" s="26"/>
      <c r="I406" s="26"/>
      <c r="J406" s="26"/>
    </row>
    <row r="407" spans="1:10" ht="15.75">
      <c r="A407" s="1"/>
      <c r="B407" s="60"/>
      <c r="C407" s="58"/>
      <c r="D407" s="54"/>
      <c r="E407" s="22"/>
      <c r="F407" s="18"/>
      <c r="G407" s="18"/>
      <c r="H407" s="26"/>
      <c r="I407" s="26"/>
      <c r="J407" s="26"/>
    </row>
    <row r="408" spans="1:10" ht="15.75">
      <c r="A408" s="1"/>
      <c r="B408" s="60"/>
      <c r="C408" s="58"/>
      <c r="D408" s="54"/>
      <c r="E408" s="22"/>
      <c r="F408" s="18"/>
      <c r="G408" s="18"/>
      <c r="H408" s="26"/>
      <c r="I408" s="26"/>
      <c r="J408" s="26"/>
    </row>
    <row r="409" spans="1:10" ht="15.75">
      <c r="A409" s="1"/>
      <c r="B409" s="60"/>
      <c r="C409" s="58"/>
      <c r="D409" s="54"/>
      <c r="E409" s="22"/>
      <c r="F409" s="18"/>
      <c r="G409" s="18"/>
      <c r="H409" s="26"/>
      <c r="I409" s="26"/>
      <c r="J409" s="26"/>
    </row>
    <row r="410" spans="1:10" ht="15.75">
      <c r="A410" s="1"/>
      <c r="B410" s="60"/>
      <c r="C410" s="58"/>
      <c r="D410" s="54"/>
      <c r="E410" s="22"/>
      <c r="F410" s="18"/>
      <c r="G410" s="18"/>
      <c r="H410" s="26"/>
      <c r="I410" s="26"/>
      <c r="J410" s="26"/>
    </row>
    <row r="411" spans="1:10" ht="15.75">
      <c r="A411" s="1"/>
      <c r="B411" s="60"/>
      <c r="C411" s="58"/>
      <c r="D411" s="54"/>
      <c r="E411" s="22"/>
      <c r="F411" s="18"/>
      <c r="G411" s="18"/>
      <c r="H411" s="26"/>
      <c r="I411" s="26"/>
      <c r="J411" s="26"/>
    </row>
    <row r="412" spans="1:10" ht="15.75">
      <c r="A412" s="1"/>
      <c r="B412" s="60"/>
      <c r="C412" s="58"/>
      <c r="D412" s="54"/>
      <c r="E412" s="22"/>
      <c r="F412" s="18"/>
      <c r="G412" s="18"/>
      <c r="H412" s="26"/>
      <c r="I412" s="26"/>
      <c r="J412" s="26"/>
    </row>
    <row r="413" spans="1:10" ht="15.75">
      <c r="A413" s="1"/>
      <c r="B413" s="60"/>
      <c r="C413" s="58"/>
      <c r="D413" s="54"/>
      <c r="E413" s="22"/>
      <c r="F413" s="18"/>
      <c r="G413" s="18"/>
      <c r="H413" s="26"/>
      <c r="I413" s="26"/>
      <c r="J413" s="26"/>
    </row>
    <row r="414" spans="1:10" ht="15.75">
      <c r="A414" s="1"/>
      <c r="B414" s="60"/>
      <c r="C414" s="58"/>
      <c r="D414" s="54"/>
      <c r="E414" s="22"/>
      <c r="F414" s="18"/>
      <c r="G414" s="18"/>
      <c r="H414" s="26"/>
      <c r="I414" s="26"/>
      <c r="J414" s="26"/>
    </row>
    <row r="415" spans="1:10" ht="15.75">
      <c r="A415" s="1"/>
      <c r="B415" s="60"/>
      <c r="C415" s="58"/>
      <c r="D415" s="54"/>
      <c r="E415" s="22"/>
      <c r="F415" s="18"/>
      <c r="G415" s="18"/>
      <c r="H415" s="26"/>
      <c r="I415" s="26"/>
      <c r="J415" s="26"/>
    </row>
    <row r="416" spans="1:10" ht="15.75">
      <c r="A416" s="1"/>
      <c r="B416" s="60"/>
      <c r="C416" s="58"/>
      <c r="D416" s="54"/>
      <c r="E416" s="22"/>
      <c r="F416" s="18"/>
      <c r="G416" s="18"/>
      <c r="H416" s="26"/>
      <c r="I416" s="26"/>
      <c r="J416" s="26"/>
    </row>
    <row r="417" spans="1:10" ht="15.75">
      <c r="A417" s="1"/>
      <c r="B417" s="60"/>
      <c r="C417" s="58"/>
      <c r="D417" s="54"/>
      <c r="E417" s="22"/>
      <c r="F417" s="18"/>
      <c r="G417" s="18"/>
      <c r="H417" s="26"/>
      <c r="I417" s="26"/>
      <c r="J417" s="26"/>
    </row>
    <row r="418" spans="1:10" ht="15.75">
      <c r="A418" s="1"/>
      <c r="B418" s="60"/>
      <c r="C418" s="58"/>
      <c r="D418" s="54"/>
      <c r="E418" s="22"/>
      <c r="F418" s="18"/>
      <c r="G418" s="18"/>
      <c r="H418" s="26"/>
      <c r="I418" s="26"/>
      <c r="J418" s="26"/>
    </row>
    <row r="419" spans="1:10" ht="15.75">
      <c r="A419" s="1"/>
      <c r="B419" s="60"/>
      <c r="C419" s="58"/>
      <c r="D419" s="54"/>
      <c r="E419" s="22"/>
      <c r="F419" s="18"/>
      <c r="G419" s="18"/>
      <c r="H419" s="26"/>
      <c r="I419" s="26"/>
      <c r="J419" s="26"/>
    </row>
    <row r="420" spans="1:10" ht="15.75">
      <c r="A420" s="1"/>
      <c r="B420" s="60"/>
      <c r="C420" s="58"/>
      <c r="D420" s="54"/>
      <c r="E420" s="22"/>
      <c r="F420" s="18"/>
      <c r="G420" s="18"/>
      <c r="H420" s="26"/>
      <c r="I420" s="26"/>
      <c r="J420" s="26"/>
    </row>
    <row r="421" spans="1:10" ht="15.75">
      <c r="A421" s="1"/>
      <c r="B421" s="60"/>
      <c r="C421" s="58"/>
      <c r="D421" s="54"/>
      <c r="E421" s="22"/>
      <c r="F421" s="18"/>
      <c r="G421" s="18"/>
      <c r="H421" s="26"/>
      <c r="I421" s="26"/>
      <c r="J421" s="26"/>
    </row>
    <row r="422" spans="1:10" ht="15.75">
      <c r="A422" s="1"/>
      <c r="B422" s="60"/>
      <c r="C422" s="58"/>
      <c r="D422" s="54"/>
      <c r="E422" s="22"/>
      <c r="F422" s="18"/>
      <c r="G422" s="18"/>
      <c r="H422" s="26"/>
      <c r="I422" s="26"/>
      <c r="J422" s="26"/>
    </row>
    <row r="423" spans="1:10" ht="15.75">
      <c r="A423" s="1"/>
      <c r="B423" s="60"/>
      <c r="C423" s="58"/>
      <c r="D423" s="61"/>
      <c r="E423" s="22"/>
      <c r="F423" s="18"/>
      <c r="G423" s="18"/>
      <c r="H423" s="26"/>
      <c r="I423" s="26"/>
      <c r="J423" s="26"/>
    </row>
    <row r="424" spans="1:10" ht="15.75">
      <c r="A424" s="1"/>
      <c r="B424" s="60"/>
      <c r="C424" s="58"/>
      <c r="D424" s="61"/>
      <c r="E424" s="22"/>
      <c r="F424" s="18"/>
      <c r="G424" s="18"/>
      <c r="H424" s="26"/>
      <c r="I424" s="26"/>
      <c r="J424" s="26"/>
    </row>
    <row r="425" spans="1:10" ht="15.75">
      <c r="A425" s="1"/>
      <c r="B425" s="60"/>
      <c r="C425" s="58"/>
      <c r="D425" s="61"/>
      <c r="E425" s="22"/>
      <c r="F425" s="18"/>
      <c r="G425" s="18"/>
      <c r="H425" s="26"/>
      <c r="I425" s="26"/>
      <c r="J425" s="26"/>
    </row>
    <row r="426" spans="1:10" ht="15.75">
      <c r="A426" s="1"/>
      <c r="B426" s="60"/>
      <c r="C426" s="58"/>
      <c r="D426" s="61"/>
      <c r="E426" s="22"/>
      <c r="F426" s="18"/>
      <c r="G426" s="18"/>
      <c r="H426" s="26"/>
      <c r="I426" s="26"/>
      <c r="J426" s="26"/>
    </row>
    <row r="427" spans="1:10" ht="15.75">
      <c r="A427" s="1"/>
      <c r="B427" s="60"/>
      <c r="C427" s="58"/>
      <c r="D427" s="61"/>
      <c r="E427" s="22"/>
      <c r="F427" s="18"/>
      <c r="G427" s="18"/>
      <c r="H427" s="26"/>
      <c r="I427" s="26"/>
      <c r="J427" s="26"/>
    </row>
    <row r="428" spans="1:10" ht="15.75">
      <c r="A428" s="1"/>
      <c r="B428" s="60"/>
      <c r="C428" s="58"/>
      <c r="D428" s="61"/>
      <c r="E428" s="22"/>
      <c r="F428" s="18"/>
      <c r="G428" s="18"/>
      <c r="H428" s="26"/>
      <c r="I428" s="26"/>
      <c r="J428" s="26"/>
    </row>
    <row r="429" spans="1:10" ht="15.75">
      <c r="A429" s="1"/>
      <c r="B429" s="60"/>
      <c r="C429" s="58"/>
      <c r="D429" s="61"/>
      <c r="E429" s="22"/>
      <c r="F429" s="18"/>
      <c r="G429" s="18"/>
      <c r="H429" s="26"/>
      <c r="I429" s="26"/>
      <c r="J429" s="26"/>
    </row>
    <row r="430" spans="1:10" ht="15.75">
      <c r="A430" s="1"/>
      <c r="B430" s="60"/>
      <c r="C430" s="58"/>
      <c r="D430" s="61"/>
      <c r="E430" s="22"/>
      <c r="F430" s="18"/>
      <c r="G430" s="18"/>
      <c r="H430" s="26"/>
      <c r="I430" s="26"/>
      <c r="J430" s="26"/>
    </row>
    <row r="431" spans="1:10" ht="15.75">
      <c r="A431" s="1"/>
      <c r="B431" s="60"/>
      <c r="C431" s="58"/>
      <c r="D431" s="61"/>
      <c r="E431" s="22"/>
      <c r="F431" s="18"/>
      <c r="G431" s="18"/>
      <c r="H431" s="26"/>
      <c r="I431" s="26"/>
      <c r="J431" s="26"/>
    </row>
    <row r="432" spans="1:10" ht="15.75">
      <c r="A432" s="1"/>
      <c r="B432" s="60"/>
      <c r="C432" s="58"/>
      <c r="D432" s="61"/>
      <c r="E432" s="22"/>
      <c r="F432" s="18"/>
      <c r="G432" s="18"/>
      <c r="H432" s="26"/>
      <c r="I432" s="26"/>
      <c r="J432" s="26"/>
    </row>
    <row r="433" spans="1:10" ht="15.75">
      <c r="A433" s="1"/>
      <c r="B433" s="60"/>
      <c r="C433" s="58"/>
      <c r="D433" s="61"/>
      <c r="E433" s="22"/>
      <c r="F433" s="18"/>
      <c r="G433" s="18"/>
      <c r="H433" s="26"/>
      <c r="I433" s="26"/>
      <c r="J433" s="26"/>
    </row>
    <row r="434" spans="1:10" ht="15.75">
      <c r="A434" s="1"/>
      <c r="B434" s="60"/>
      <c r="C434" s="58"/>
      <c r="D434" s="61"/>
      <c r="E434" s="22"/>
      <c r="F434" s="18"/>
      <c r="G434" s="18"/>
      <c r="H434" s="26"/>
      <c r="I434" s="26"/>
      <c r="J434" s="26"/>
    </row>
    <row r="435" spans="1:10" ht="15.75">
      <c r="A435" s="1"/>
      <c r="B435" s="60"/>
      <c r="C435" s="58"/>
      <c r="D435" s="61"/>
      <c r="E435" s="22"/>
      <c r="F435" s="18"/>
      <c r="G435" s="18"/>
      <c r="H435" s="26"/>
      <c r="I435" s="26"/>
      <c r="J435" s="26"/>
    </row>
    <row r="436" spans="1:10" ht="15.75">
      <c r="A436" s="1"/>
      <c r="B436" s="60"/>
      <c r="C436" s="58"/>
      <c r="D436" s="61"/>
      <c r="E436" s="22"/>
      <c r="F436" s="18"/>
      <c r="G436" s="18"/>
      <c r="H436" s="26"/>
      <c r="I436" s="26"/>
      <c r="J436" s="26"/>
    </row>
    <row r="437" spans="1:10" ht="15.75">
      <c r="A437" s="1"/>
      <c r="B437" s="60"/>
      <c r="C437" s="58"/>
      <c r="D437" s="61"/>
      <c r="E437" s="22"/>
      <c r="F437" s="18"/>
      <c r="G437" s="18"/>
      <c r="H437" s="26"/>
      <c r="I437" s="26"/>
      <c r="J437" s="26"/>
    </row>
    <row r="438" spans="1:10" ht="15.75">
      <c r="A438" s="1"/>
      <c r="B438" s="60"/>
      <c r="C438" s="58"/>
      <c r="D438" s="61"/>
      <c r="E438" s="22"/>
      <c r="F438" s="18"/>
      <c r="G438" s="18"/>
      <c r="H438" s="26"/>
      <c r="I438" s="26"/>
      <c r="J438" s="26"/>
    </row>
    <row r="439" spans="1:10" ht="15.75">
      <c r="A439" s="1"/>
      <c r="B439" s="60"/>
      <c r="C439" s="58"/>
      <c r="D439" s="61"/>
      <c r="E439" s="22"/>
      <c r="F439" s="18"/>
      <c r="G439" s="18"/>
      <c r="H439" s="26"/>
      <c r="I439" s="26"/>
      <c r="J439" s="26"/>
    </row>
    <row r="440" spans="1:10" ht="15.75">
      <c r="A440" s="1"/>
      <c r="B440" s="60"/>
      <c r="C440" s="58"/>
      <c r="D440" s="61"/>
      <c r="E440" s="22"/>
      <c r="F440" s="18"/>
      <c r="G440" s="18"/>
      <c r="H440" s="26"/>
      <c r="I440" s="26"/>
      <c r="J440" s="26"/>
    </row>
    <row r="441" spans="1:10" ht="15.75">
      <c r="A441" s="1"/>
      <c r="B441" s="60"/>
      <c r="C441" s="58"/>
      <c r="D441" s="61"/>
      <c r="E441" s="22"/>
      <c r="F441" s="18"/>
      <c r="G441" s="18"/>
      <c r="H441" s="26"/>
      <c r="I441" s="26"/>
      <c r="J441" s="26"/>
    </row>
    <row r="442" spans="1:10" ht="15.75">
      <c r="A442" s="1"/>
      <c r="B442" s="60"/>
      <c r="C442" s="58"/>
      <c r="D442" s="61"/>
      <c r="E442" s="22"/>
      <c r="F442" s="18"/>
      <c r="G442" s="18"/>
      <c r="H442" s="26"/>
      <c r="I442" s="26"/>
      <c r="J442" s="26"/>
    </row>
    <row r="443" spans="1:10" ht="15.75">
      <c r="A443" s="1"/>
      <c r="B443" s="60"/>
      <c r="C443" s="58"/>
      <c r="D443" s="61"/>
      <c r="E443" s="22"/>
      <c r="F443" s="18"/>
      <c r="G443" s="18"/>
      <c r="H443" s="26"/>
      <c r="I443" s="26"/>
      <c r="J443" s="26"/>
    </row>
    <row r="444" spans="1:10" ht="15.75">
      <c r="A444" s="1"/>
      <c r="B444" s="60"/>
      <c r="C444" s="58"/>
      <c r="D444" s="61"/>
      <c r="E444" s="22"/>
      <c r="F444" s="18"/>
      <c r="G444" s="18"/>
      <c r="H444" s="26"/>
      <c r="I444" s="26"/>
      <c r="J444" s="26"/>
    </row>
    <row r="445" spans="1:10" ht="15.75">
      <c r="A445" s="1"/>
      <c r="B445" s="60"/>
      <c r="C445" s="58"/>
      <c r="D445" s="61"/>
      <c r="E445" s="22"/>
      <c r="F445" s="18"/>
      <c r="G445" s="18"/>
      <c r="H445" s="26"/>
      <c r="I445" s="26"/>
      <c r="J445" s="26"/>
    </row>
    <row r="446" spans="1:10" ht="15.75">
      <c r="A446" s="1"/>
      <c r="B446" s="60"/>
      <c r="C446" s="58"/>
      <c r="D446" s="61"/>
      <c r="E446" s="22"/>
      <c r="F446" s="18"/>
      <c r="G446" s="18"/>
      <c r="H446" s="26"/>
      <c r="I446" s="26"/>
      <c r="J446" s="26"/>
    </row>
    <row r="447" spans="1:10" ht="15.75">
      <c r="A447" s="1"/>
      <c r="B447" s="60"/>
      <c r="C447" s="58"/>
      <c r="D447" s="61"/>
      <c r="E447" s="22"/>
      <c r="F447" s="18"/>
      <c r="G447" s="18"/>
      <c r="H447" s="26"/>
      <c r="I447" s="26"/>
      <c r="J447" s="26"/>
    </row>
    <row r="448" spans="1:10" ht="15.75">
      <c r="A448" s="1"/>
      <c r="B448" s="60"/>
      <c r="C448" s="58"/>
      <c r="D448" s="61"/>
      <c r="E448" s="22"/>
      <c r="F448" s="18"/>
      <c r="G448" s="18"/>
      <c r="H448" s="26"/>
      <c r="I448" s="26"/>
      <c r="J448" s="26"/>
    </row>
    <row r="449" spans="1:10" ht="15.75">
      <c r="A449" s="1"/>
      <c r="B449" s="60"/>
      <c r="C449" s="58"/>
      <c r="D449" s="61"/>
      <c r="E449" s="22"/>
      <c r="F449" s="18"/>
      <c r="G449" s="18"/>
      <c r="H449" s="26"/>
      <c r="I449" s="26"/>
      <c r="J449" s="26"/>
    </row>
    <row r="450" spans="1:10" ht="15.75">
      <c r="A450" s="1"/>
      <c r="B450" s="60"/>
      <c r="C450" s="58"/>
      <c r="D450" s="61"/>
      <c r="E450" s="22"/>
      <c r="F450" s="18"/>
      <c r="G450" s="18"/>
      <c r="H450" s="26"/>
      <c r="I450" s="26"/>
      <c r="J450" s="26"/>
    </row>
    <row r="451" spans="1:10" ht="15.75">
      <c r="A451" s="1"/>
      <c r="B451" s="60"/>
      <c r="C451" s="58"/>
      <c r="D451" s="61"/>
      <c r="E451" s="22"/>
      <c r="F451" s="18"/>
      <c r="G451" s="18"/>
      <c r="H451" s="26"/>
      <c r="I451" s="26"/>
      <c r="J451" s="26"/>
    </row>
    <row r="452" spans="1:10" ht="15.75">
      <c r="A452" s="1"/>
      <c r="B452" s="60"/>
      <c r="C452" s="58"/>
      <c r="D452" s="61"/>
      <c r="E452" s="22"/>
      <c r="F452" s="18"/>
      <c r="G452" s="18"/>
      <c r="H452" s="26"/>
      <c r="I452" s="26"/>
      <c r="J452" s="26"/>
    </row>
    <row r="453" spans="1:10" ht="15.75">
      <c r="A453" s="1"/>
      <c r="B453" s="60"/>
      <c r="C453" s="58"/>
      <c r="D453" s="61"/>
      <c r="E453" s="22"/>
      <c r="F453" s="18"/>
      <c r="G453" s="18"/>
      <c r="H453" s="26"/>
      <c r="I453" s="26"/>
      <c r="J453" s="26"/>
    </row>
    <row r="454" spans="1:10" ht="15.75">
      <c r="A454" s="1"/>
      <c r="B454" s="60"/>
      <c r="C454" s="58"/>
      <c r="D454" s="61"/>
      <c r="E454" s="22"/>
      <c r="F454" s="18"/>
      <c r="G454" s="18"/>
      <c r="H454" s="26"/>
      <c r="I454" s="26"/>
      <c r="J454" s="26"/>
    </row>
    <row r="455" spans="1:10" ht="15.75">
      <c r="A455" s="1"/>
      <c r="B455" s="60"/>
      <c r="C455" s="58"/>
      <c r="D455" s="61"/>
      <c r="E455" s="22"/>
      <c r="F455" s="18"/>
      <c r="G455" s="18"/>
      <c r="H455" s="26"/>
      <c r="I455" s="26"/>
      <c r="J455" s="26"/>
    </row>
    <row r="456" spans="1:10" ht="15.75">
      <c r="A456" s="1"/>
      <c r="B456" s="60"/>
      <c r="C456" s="58"/>
      <c r="D456" s="61"/>
      <c r="E456" s="22"/>
      <c r="F456" s="18"/>
      <c r="G456" s="18"/>
      <c r="H456" s="26"/>
      <c r="I456" s="26"/>
      <c r="J456" s="26"/>
    </row>
    <row r="457" spans="1:10" ht="15.75">
      <c r="A457" s="1"/>
      <c r="B457" s="60"/>
      <c r="C457" s="58"/>
      <c r="D457" s="61"/>
      <c r="E457" s="22"/>
      <c r="F457" s="18"/>
      <c r="G457" s="18"/>
      <c r="H457" s="26"/>
      <c r="I457" s="26"/>
      <c r="J457" s="26"/>
    </row>
    <row r="458" spans="1:10" ht="15.75">
      <c r="A458" s="1"/>
      <c r="B458" s="60"/>
      <c r="C458" s="58"/>
      <c r="D458" s="61"/>
      <c r="E458" s="22"/>
      <c r="F458" s="18"/>
      <c r="G458" s="18"/>
      <c r="H458" s="26"/>
      <c r="I458" s="26"/>
      <c r="J458" s="26"/>
    </row>
    <row r="459" spans="1:10" ht="15.75">
      <c r="A459" s="1"/>
      <c r="B459" s="60"/>
      <c r="C459" s="58"/>
      <c r="D459" s="61"/>
      <c r="E459" s="22"/>
      <c r="F459" s="18"/>
      <c r="G459" s="18"/>
      <c r="H459" s="26"/>
      <c r="I459" s="26"/>
      <c r="J459" s="26"/>
    </row>
    <row r="460" spans="1:10" ht="15.75">
      <c r="A460" s="1"/>
      <c r="B460" s="60"/>
      <c r="C460" s="58"/>
      <c r="D460" s="61"/>
      <c r="E460" s="22"/>
      <c r="F460" s="18"/>
      <c r="G460" s="18"/>
      <c r="H460" s="26"/>
      <c r="I460" s="26"/>
      <c r="J460" s="26"/>
    </row>
    <row r="461" spans="1:10" ht="15.75">
      <c r="A461" s="1"/>
      <c r="B461" s="60"/>
      <c r="C461" s="58"/>
      <c r="D461" s="61"/>
      <c r="E461" s="22"/>
      <c r="F461" s="18"/>
      <c r="G461" s="18"/>
      <c r="H461" s="26"/>
      <c r="I461" s="26"/>
      <c r="J461" s="26"/>
    </row>
    <row r="462" spans="1:10" ht="15.75">
      <c r="A462" s="1"/>
      <c r="B462" s="60"/>
      <c r="C462" s="58"/>
      <c r="D462" s="61"/>
      <c r="E462" s="22"/>
      <c r="F462" s="18"/>
      <c r="G462" s="18"/>
      <c r="H462" s="26"/>
      <c r="I462" s="26"/>
      <c r="J462" s="26"/>
    </row>
    <row r="463" spans="1:10" ht="15.75">
      <c r="A463" s="1"/>
      <c r="B463" s="60"/>
      <c r="C463" s="58"/>
      <c r="D463" s="61"/>
      <c r="E463" s="22"/>
      <c r="F463" s="18"/>
      <c r="G463" s="18"/>
      <c r="H463" s="26"/>
      <c r="I463" s="26"/>
      <c r="J463" s="26"/>
    </row>
    <row r="464" spans="1:10" ht="15.75">
      <c r="A464" s="1"/>
      <c r="B464" s="60"/>
      <c r="C464" s="58"/>
      <c r="D464" s="61"/>
      <c r="E464" s="22"/>
      <c r="F464" s="18"/>
      <c r="G464" s="18"/>
      <c r="H464" s="26"/>
      <c r="I464" s="26"/>
      <c r="J464" s="26"/>
    </row>
    <row r="465" spans="1:10" ht="15.75">
      <c r="A465" s="1"/>
      <c r="B465" s="60"/>
      <c r="C465" s="58"/>
      <c r="D465" s="61"/>
      <c r="E465" s="22"/>
      <c r="F465" s="18"/>
      <c r="G465" s="18"/>
      <c r="H465" s="26"/>
      <c r="I465" s="26"/>
      <c r="J465" s="26"/>
    </row>
    <row r="466" spans="1:10" ht="15.75">
      <c r="A466" s="1"/>
      <c r="B466" s="60"/>
      <c r="C466" s="58"/>
      <c r="D466" s="61"/>
      <c r="E466" s="22"/>
      <c r="F466" s="18"/>
      <c r="G466" s="18"/>
      <c r="H466" s="26"/>
      <c r="I466" s="26"/>
      <c r="J466" s="26"/>
    </row>
    <row r="467" spans="1:10" ht="15.75">
      <c r="A467" s="1"/>
      <c r="B467" s="60"/>
      <c r="C467" s="58"/>
      <c r="D467" s="61"/>
      <c r="E467" s="22"/>
      <c r="F467" s="18"/>
      <c r="G467" s="18"/>
      <c r="H467" s="26"/>
      <c r="I467" s="26"/>
      <c r="J467" s="26"/>
    </row>
    <row r="468" spans="1:10" ht="15.75">
      <c r="A468" s="1"/>
      <c r="B468" s="60"/>
      <c r="C468" s="58"/>
      <c r="D468" s="61"/>
      <c r="E468" s="22"/>
      <c r="F468" s="18"/>
      <c r="G468" s="18"/>
      <c r="H468" s="26"/>
      <c r="I468" s="26"/>
      <c r="J468" s="26"/>
    </row>
    <row r="469" spans="1:10" ht="15.75">
      <c r="A469" s="1"/>
      <c r="B469" s="60"/>
      <c r="C469" s="58"/>
      <c r="D469" s="61"/>
      <c r="E469" s="22"/>
      <c r="F469" s="18"/>
      <c r="G469" s="18"/>
      <c r="H469" s="26"/>
      <c r="I469" s="26"/>
      <c r="J469" s="26"/>
    </row>
    <row r="470" spans="1:10" ht="15.75">
      <c r="A470" s="1"/>
      <c r="B470" s="60"/>
      <c r="C470" s="58"/>
      <c r="D470" s="61"/>
      <c r="E470" s="22"/>
      <c r="F470" s="18"/>
      <c r="G470" s="18"/>
      <c r="H470" s="26"/>
      <c r="I470" s="26"/>
      <c r="J470" s="26"/>
    </row>
    <row r="471" spans="1:10" ht="15.75">
      <c r="A471" s="1"/>
      <c r="B471" s="60"/>
      <c r="C471" s="58"/>
      <c r="D471" s="61"/>
      <c r="E471" s="22"/>
      <c r="F471" s="18"/>
      <c r="G471" s="18"/>
      <c r="H471" s="26"/>
      <c r="I471" s="26"/>
      <c r="J471" s="26"/>
    </row>
    <row r="472" spans="1:10" ht="15.75">
      <c r="A472" s="1"/>
      <c r="B472" s="60"/>
      <c r="C472" s="58"/>
      <c r="D472" s="61"/>
      <c r="E472" s="22"/>
      <c r="F472" s="18"/>
      <c r="G472" s="18"/>
      <c r="H472" s="26"/>
      <c r="I472" s="26"/>
      <c r="J472" s="26"/>
    </row>
    <row r="473" spans="1:10" ht="15.75">
      <c r="A473" s="1"/>
      <c r="B473" s="60"/>
      <c r="C473" s="58"/>
      <c r="D473" s="61"/>
      <c r="E473" s="22"/>
      <c r="F473" s="18"/>
      <c r="G473" s="18"/>
      <c r="H473" s="26"/>
      <c r="I473" s="26"/>
      <c r="J473" s="26"/>
    </row>
    <row r="474" spans="1:10" ht="15.75">
      <c r="A474" s="1"/>
      <c r="B474" s="60"/>
      <c r="C474" s="58"/>
      <c r="D474" s="61"/>
      <c r="E474" s="22"/>
      <c r="F474" s="18"/>
      <c r="G474" s="18"/>
      <c r="H474" s="26"/>
      <c r="I474" s="26"/>
      <c r="J474" s="26"/>
    </row>
    <row r="475" spans="1:10" ht="15.75">
      <c r="A475" s="1"/>
      <c r="B475" s="60"/>
      <c r="C475" s="58"/>
      <c r="D475" s="61"/>
      <c r="E475" s="22"/>
      <c r="F475" s="18"/>
      <c r="G475" s="18"/>
      <c r="H475" s="26"/>
      <c r="I475" s="26"/>
      <c r="J475" s="26"/>
    </row>
    <row r="476" spans="1:10" ht="15.75">
      <c r="A476" s="1"/>
      <c r="B476" s="60"/>
      <c r="C476" s="58"/>
      <c r="D476" s="61"/>
      <c r="E476" s="22"/>
      <c r="F476" s="18"/>
      <c r="G476" s="18"/>
      <c r="H476" s="26"/>
      <c r="I476" s="26"/>
      <c r="J476" s="26"/>
    </row>
    <row r="477" spans="1:10" ht="15.75">
      <c r="A477" s="1"/>
      <c r="B477" s="60"/>
      <c r="C477" s="58"/>
      <c r="D477" s="61"/>
      <c r="E477" s="22"/>
      <c r="F477" s="18"/>
      <c r="G477" s="18"/>
      <c r="H477" s="26"/>
      <c r="I477" s="26"/>
      <c r="J477" s="26"/>
    </row>
    <row r="478" spans="1:10" ht="15.75">
      <c r="A478" s="1"/>
      <c r="B478" s="60"/>
      <c r="C478" s="58"/>
      <c r="D478" s="61"/>
      <c r="E478" s="22"/>
      <c r="F478" s="18"/>
      <c r="G478" s="18"/>
      <c r="H478" s="26"/>
      <c r="I478" s="26"/>
      <c r="J478" s="26"/>
    </row>
    <row r="479" spans="1:10" ht="15.75">
      <c r="A479" s="1"/>
      <c r="B479" s="60"/>
      <c r="C479" s="58"/>
      <c r="D479" s="61"/>
      <c r="E479" s="22"/>
      <c r="F479" s="18"/>
      <c r="G479" s="18"/>
      <c r="H479" s="26"/>
      <c r="I479" s="26"/>
      <c r="J479" s="26"/>
    </row>
    <row r="480" spans="1:10" ht="15.75">
      <c r="A480" s="1"/>
      <c r="B480" s="60"/>
      <c r="C480" s="58"/>
      <c r="D480" s="61"/>
      <c r="E480" s="22"/>
      <c r="F480" s="18"/>
      <c r="G480" s="18"/>
      <c r="H480" s="26"/>
      <c r="I480" s="26"/>
      <c r="J480" s="26"/>
    </row>
    <row r="481" spans="1:10" ht="15.75">
      <c r="A481" s="1"/>
      <c r="B481" s="60"/>
      <c r="C481" s="58"/>
      <c r="D481" s="61"/>
      <c r="E481" s="22"/>
      <c r="F481" s="18"/>
      <c r="G481" s="18"/>
      <c r="H481" s="26"/>
      <c r="I481" s="26"/>
      <c r="J481" s="26"/>
    </row>
    <row r="482" spans="1:10" ht="15.75">
      <c r="A482" s="1"/>
      <c r="B482" s="60"/>
      <c r="C482" s="58"/>
      <c r="D482" s="61"/>
      <c r="E482" s="22"/>
      <c r="F482" s="18"/>
      <c r="G482" s="18"/>
      <c r="H482" s="26"/>
      <c r="I482" s="26"/>
      <c r="J482" s="26"/>
    </row>
    <row r="483" spans="1:10" ht="15.75">
      <c r="A483" s="1"/>
      <c r="B483" s="60"/>
      <c r="C483" s="58"/>
      <c r="D483" s="61"/>
      <c r="E483" s="22"/>
      <c r="F483" s="18"/>
      <c r="G483" s="18"/>
      <c r="H483" s="26"/>
      <c r="I483" s="26"/>
      <c r="J483" s="26"/>
    </row>
    <row r="484" spans="1:10" ht="15.75">
      <c r="A484" s="1"/>
      <c r="B484" s="60"/>
      <c r="C484" s="58"/>
      <c r="D484" s="61"/>
      <c r="E484" s="22"/>
      <c r="F484" s="18"/>
      <c r="G484" s="18"/>
      <c r="H484" s="26"/>
      <c r="I484" s="26"/>
      <c r="J484" s="26"/>
    </row>
    <row r="485" spans="1:10" ht="15.75">
      <c r="A485" s="1"/>
      <c r="B485" s="60"/>
      <c r="C485" s="58"/>
      <c r="D485" s="61"/>
      <c r="E485" s="22"/>
      <c r="F485" s="18"/>
      <c r="G485" s="18"/>
      <c r="H485" s="26"/>
      <c r="I485" s="26"/>
      <c r="J485" s="26"/>
    </row>
    <row r="486" spans="1:10" ht="15.75">
      <c r="A486" s="1"/>
      <c r="B486" s="60"/>
      <c r="C486" s="58"/>
      <c r="D486" s="61"/>
      <c r="E486" s="22"/>
      <c r="F486" s="18"/>
      <c r="G486" s="18"/>
      <c r="H486" s="26"/>
      <c r="I486" s="26"/>
      <c r="J486" s="26"/>
    </row>
    <row r="487" spans="1:10" ht="15.75">
      <c r="A487" s="1"/>
      <c r="B487" s="60"/>
      <c r="C487" s="58"/>
      <c r="D487" s="61"/>
      <c r="E487" s="22"/>
      <c r="F487" s="18"/>
      <c r="G487" s="18"/>
      <c r="H487" s="26"/>
      <c r="I487" s="26"/>
      <c r="J487" s="26"/>
    </row>
    <row r="488" spans="1:10" ht="15.75">
      <c r="A488" s="1"/>
      <c r="B488" s="60"/>
      <c r="C488" s="58"/>
      <c r="D488" s="61"/>
      <c r="E488" s="22"/>
      <c r="F488" s="18"/>
      <c r="G488" s="18"/>
      <c r="H488" s="26"/>
      <c r="I488" s="26"/>
      <c r="J488" s="26"/>
    </row>
    <row r="489" spans="1:10" ht="15.75">
      <c r="A489" s="1"/>
      <c r="B489" s="60"/>
      <c r="C489" s="58"/>
      <c r="D489" s="61"/>
      <c r="E489" s="22"/>
      <c r="F489" s="18"/>
      <c r="G489" s="18"/>
      <c r="H489" s="26"/>
      <c r="I489" s="26"/>
      <c r="J489" s="26"/>
    </row>
    <row r="490" spans="1:10" ht="15.75">
      <c r="A490" s="1"/>
      <c r="B490" s="60"/>
      <c r="C490" s="58"/>
      <c r="D490" s="61"/>
      <c r="E490" s="22"/>
      <c r="F490" s="18"/>
      <c r="G490" s="18"/>
      <c r="H490" s="26"/>
      <c r="I490" s="26"/>
      <c r="J490" s="26"/>
    </row>
    <row r="491" spans="1:10" ht="15.75">
      <c r="A491" s="1"/>
      <c r="B491" s="60"/>
      <c r="C491" s="58"/>
      <c r="D491" s="61"/>
      <c r="E491" s="22"/>
      <c r="F491" s="18"/>
      <c r="G491" s="18"/>
      <c r="H491" s="26"/>
      <c r="I491" s="26"/>
      <c r="J491" s="26"/>
    </row>
    <row r="492" spans="1:10" ht="15.75">
      <c r="A492" s="1"/>
      <c r="B492" s="60"/>
      <c r="C492" s="58"/>
      <c r="D492" s="61"/>
      <c r="E492" s="22"/>
      <c r="F492" s="18"/>
      <c r="G492" s="18"/>
      <c r="H492" s="26"/>
      <c r="I492" s="26"/>
      <c r="J492" s="26"/>
    </row>
    <row r="493" spans="1:10" ht="15.75">
      <c r="A493" s="1"/>
      <c r="B493" s="60"/>
      <c r="C493" s="58"/>
      <c r="D493" s="61"/>
      <c r="E493" s="22"/>
      <c r="F493" s="18"/>
      <c r="G493" s="18"/>
      <c r="H493" s="26"/>
      <c r="I493" s="26"/>
      <c r="J493" s="26"/>
    </row>
    <row r="494" spans="1:10" ht="15.75">
      <c r="A494" s="1"/>
      <c r="B494" s="60"/>
      <c r="C494" s="58"/>
      <c r="D494" s="61"/>
      <c r="E494" s="22"/>
      <c r="F494" s="18"/>
      <c r="G494" s="18"/>
      <c r="H494" s="26"/>
      <c r="I494" s="26"/>
      <c r="J494" s="26"/>
    </row>
    <row r="495" spans="1:10" ht="15.75">
      <c r="A495" s="1"/>
      <c r="B495" s="60"/>
      <c r="C495" s="58"/>
      <c r="D495" s="61"/>
      <c r="E495" s="22"/>
      <c r="F495" s="18"/>
      <c r="G495" s="18"/>
      <c r="H495" s="26"/>
      <c r="I495" s="26"/>
      <c r="J495" s="26"/>
    </row>
    <row r="496" spans="1:10" ht="15.75">
      <c r="A496" s="1"/>
      <c r="B496" s="60"/>
      <c r="C496" s="58"/>
      <c r="D496" s="61"/>
      <c r="E496" s="22"/>
      <c r="F496" s="18"/>
      <c r="G496" s="18"/>
      <c r="H496" s="26"/>
      <c r="I496" s="26"/>
      <c r="J496" s="26"/>
    </row>
    <row r="497" spans="1:10" ht="15.75">
      <c r="A497" s="1"/>
      <c r="B497" s="60"/>
      <c r="C497" s="58"/>
      <c r="D497" s="61"/>
      <c r="E497" s="22"/>
      <c r="F497" s="18"/>
      <c r="G497" s="18"/>
      <c r="H497" s="26"/>
      <c r="I497" s="26"/>
      <c r="J497" s="26"/>
    </row>
    <row r="498" spans="1:10" ht="15.75">
      <c r="A498" s="1"/>
      <c r="B498" s="60"/>
      <c r="C498" s="58"/>
      <c r="D498" s="61"/>
      <c r="E498" s="22"/>
      <c r="F498" s="18"/>
      <c r="G498" s="18"/>
      <c r="H498" s="26"/>
      <c r="I498" s="26"/>
      <c r="J498" s="26"/>
    </row>
    <row r="499" spans="1:10" ht="15.75">
      <c r="A499" s="1"/>
      <c r="B499" s="60"/>
      <c r="C499" s="58"/>
      <c r="D499" s="61"/>
      <c r="E499" s="22"/>
      <c r="F499" s="18"/>
      <c r="G499" s="18"/>
      <c r="H499" s="26"/>
      <c r="I499" s="26"/>
      <c r="J499" s="26"/>
    </row>
    <row r="500" spans="1:10" ht="15.75">
      <c r="A500" s="1"/>
      <c r="B500" s="60"/>
      <c r="C500" s="58"/>
      <c r="D500" s="61"/>
      <c r="E500" s="22"/>
      <c r="F500" s="18"/>
      <c r="G500" s="18"/>
      <c r="H500" s="26"/>
      <c r="I500" s="26"/>
      <c r="J500" s="26"/>
    </row>
    <row r="501" spans="1:10" ht="15.75">
      <c r="A501" s="1"/>
      <c r="B501" s="60"/>
      <c r="C501" s="58"/>
      <c r="D501" s="61"/>
      <c r="E501" s="22"/>
      <c r="F501" s="18"/>
      <c r="G501" s="18"/>
      <c r="H501" s="26"/>
      <c r="I501" s="26"/>
      <c r="J501" s="26"/>
    </row>
    <row r="502" spans="1:10" ht="15.75">
      <c r="A502" s="1"/>
      <c r="B502" s="60"/>
      <c r="C502" s="58"/>
      <c r="D502" s="61"/>
      <c r="E502" s="22"/>
      <c r="F502" s="18"/>
      <c r="G502" s="18"/>
      <c r="H502" s="26"/>
      <c r="I502" s="26"/>
      <c r="J502" s="26"/>
    </row>
    <row r="503" spans="1:10" ht="15.75">
      <c r="A503" s="1"/>
      <c r="B503" s="60"/>
      <c r="C503" s="58"/>
      <c r="D503" s="61"/>
      <c r="E503" s="22"/>
      <c r="F503" s="18"/>
      <c r="G503" s="18"/>
      <c r="H503" s="26"/>
      <c r="I503" s="26"/>
      <c r="J503" s="26"/>
    </row>
    <row r="504" spans="1:10" ht="15.75">
      <c r="A504" s="1"/>
      <c r="B504" s="60"/>
      <c r="C504" s="58"/>
      <c r="D504" s="61"/>
      <c r="E504" s="22"/>
      <c r="F504" s="18"/>
      <c r="G504" s="18"/>
      <c r="H504" s="26"/>
      <c r="I504" s="26"/>
      <c r="J504" s="26"/>
    </row>
    <row r="505" spans="1:10" ht="15.75">
      <c r="A505" s="1"/>
      <c r="B505" s="60"/>
      <c r="C505" s="58"/>
      <c r="D505" s="61"/>
      <c r="E505" s="22"/>
      <c r="F505" s="18"/>
      <c r="G505" s="18"/>
      <c r="H505" s="26"/>
      <c r="I505" s="26"/>
      <c r="J505" s="26"/>
    </row>
    <row r="506" spans="1:10" ht="15.75">
      <c r="A506" s="1"/>
      <c r="B506" s="60"/>
      <c r="C506" s="58"/>
      <c r="D506" s="61"/>
      <c r="E506" s="22"/>
      <c r="F506" s="18"/>
      <c r="G506" s="18"/>
      <c r="H506" s="26"/>
      <c r="I506" s="26"/>
      <c r="J506" s="26"/>
    </row>
    <row r="507" spans="1:10" ht="15.75">
      <c r="A507" s="1"/>
      <c r="B507" s="60"/>
      <c r="C507" s="58"/>
      <c r="D507" s="61"/>
      <c r="E507" s="22"/>
      <c r="F507" s="18"/>
      <c r="G507" s="18"/>
      <c r="H507" s="26"/>
      <c r="I507" s="26"/>
      <c r="J507" s="26"/>
    </row>
    <row r="508" spans="1:10" ht="15.75">
      <c r="A508" s="1"/>
      <c r="B508" s="60"/>
      <c r="C508" s="58"/>
      <c r="D508" s="61"/>
      <c r="E508" s="22"/>
      <c r="F508" s="18"/>
      <c r="G508" s="18"/>
      <c r="H508" s="26"/>
      <c r="I508" s="26"/>
      <c r="J508" s="26"/>
    </row>
    <row r="509" spans="1:10" ht="15.75">
      <c r="A509" s="1"/>
      <c r="B509" s="60"/>
      <c r="C509" s="58"/>
      <c r="D509" s="61"/>
      <c r="E509" s="22"/>
      <c r="F509" s="18"/>
      <c r="G509" s="18"/>
      <c r="H509" s="26"/>
      <c r="I509" s="26"/>
      <c r="J509" s="26"/>
    </row>
    <row r="510" spans="1:10" ht="15.75">
      <c r="A510" s="1"/>
      <c r="B510" s="60"/>
      <c r="C510" s="58"/>
      <c r="D510" s="61"/>
      <c r="E510" s="22"/>
      <c r="F510" s="18"/>
      <c r="G510" s="18"/>
      <c r="H510" s="26"/>
      <c r="I510" s="26"/>
      <c r="J510" s="26"/>
    </row>
    <row r="511" spans="1:10" ht="15.75">
      <c r="A511" s="1"/>
      <c r="B511" s="60"/>
      <c r="C511" s="58"/>
      <c r="D511" s="61"/>
      <c r="E511" s="22"/>
      <c r="F511" s="18"/>
      <c r="G511" s="18"/>
      <c r="H511" s="26"/>
      <c r="I511" s="26"/>
      <c r="J511" s="26"/>
    </row>
    <row r="512" spans="1:10" ht="15.75">
      <c r="A512" s="1"/>
      <c r="B512" s="60"/>
      <c r="C512" s="58"/>
      <c r="D512" s="61"/>
      <c r="E512" s="22"/>
      <c r="F512" s="18"/>
      <c r="G512" s="18"/>
      <c r="H512" s="26"/>
      <c r="I512" s="26"/>
      <c r="J512" s="26"/>
    </row>
    <row r="513" spans="1:10" ht="15.75">
      <c r="A513" s="1"/>
      <c r="B513" s="60"/>
      <c r="C513" s="58"/>
      <c r="D513" s="61"/>
      <c r="E513" s="22"/>
      <c r="F513" s="18"/>
      <c r="G513" s="18"/>
      <c r="H513" s="26"/>
      <c r="I513" s="26"/>
      <c r="J513" s="26"/>
    </row>
    <row r="514" spans="1:10" ht="15.75">
      <c r="A514" s="1"/>
      <c r="B514" s="60"/>
      <c r="C514" s="58"/>
      <c r="D514" s="61"/>
      <c r="E514" s="22"/>
      <c r="F514" s="18"/>
      <c r="G514" s="18"/>
      <c r="H514" s="26"/>
      <c r="I514" s="26"/>
      <c r="J514" s="26"/>
    </row>
    <row r="515" spans="1:10" ht="15.75">
      <c r="A515" s="1"/>
      <c r="B515" s="60"/>
      <c r="C515" s="58"/>
      <c r="D515" s="61"/>
      <c r="E515" s="22"/>
      <c r="F515" s="18"/>
      <c r="G515" s="18"/>
      <c r="H515" s="26"/>
      <c r="I515" s="26"/>
      <c r="J515" s="26"/>
    </row>
    <row r="516" spans="1:10" ht="15.75">
      <c r="A516" s="1"/>
      <c r="B516" s="60"/>
      <c r="C516" s="58"/>
      <c r="D516" s="61"/>
      <c r="E516" s="22"/>
      <c r="F516" s="18"/>
      <c r="G516" s="18"/>
      <c r="H516" s="26"/>
      <c r="I516" s="26"/>
      <c r="J516" s="26"/>
    </row>
    <row r="517" spans="1:10" ht="15.75">
      <c r="A517" s="1"/>
      <c r="B517" s="60"/>
      <c r="C517" s="58"/>
      <c r="D517" s="61"/>
      <c r="E517" s="22"/>
      <c r="F517" s="18"/>
      <c r="G517" s="18"/>
      <c r="H517" s="26"/>
      <c r="I517" s="26"/>
      <c r="J517" s="26"/>
    </row>
    <row r="518" spans="1:10" ht="15.75">
      <c r="A518" s="1"/>
      <c r="B518" s="60"/>
      <c r="C518" s="58"/>
      <c r="D518" s="61"/>
      <c r="E518" s="22"/>
      <c r="F518" s="18"/>
      <c r="G518" s="18"/>
      <c r="H518" s="26"/>
      <c r="I518" s="26"/>
      <c r="J518" s="26"/>
    </row>
    <row r="519" spans="1:10" ht="15.75">
      <c r="A519" s="1"/>
      <c r="B519" s="60"/>
      <c r="C519" s="58"/>
      <c r="D519" s="61"/>
      <c r="E519" s="22"/>
      <c r="F519" s="18"/>
      <c r="G519" s="18"/>
      <c r="H519" s="26"/>
      <c r="I519" s="26"/>
      <c r="J519" s="26"/>
    </row>
    <row r="520" spans="1:10" ht="15.75">
      <c r="A520" s="1"/>
      <c r="B520" s="60"/>
      <c r="C520" s="58"/>
      <c r="D520" s="61"/>
      <c r="E520" s="22"/>
      <c r="F520" s="18"/>
      <c r="G520" s="18"/>
      <c r="H520" s="26"/>
      <c r="I520" s="26"/>
      <c r="J520" s="26"/>
    </row>
    <row r="521" spans="1:10" ht="15.75">
      <c r="A521" s="1"/>
      <c r="B521" s="60"/>
      <c r="C521" s="58"/>
      <c r="D521" s="61"/>
      <c r="E521" s="22"/>
      <c r="F521" s="18"/>
      <c r="G521" s="18"/>
      <c r="H521" s="26"/>
      <c r="I521" s="26"/>
      <c r="J521" s="26"/>
    </row>
    <row r="522" spans="1:10" ht="15.75">
      <c r="A522" s="1"/>
      <c r="B522" s="60"/>
      <c r="C522" s="58"/>
      <c r="D522" s="61"/>
      <c r="E522" s="22"/>
      <c r="F522" s="18"/>
      <c r="G522" s="18"/>
      <c r="H522" s="26"/>
      <c r="I522" s="26"/>
      <c r="J522" s="26"/>
    </row>
    <row r="523" spans="1:10" ht="15.75">
      <c r="A523" s="1"/>
      <c r="B523" s="60"/>
      <c r="C523" s="58"/>
      <c r="D523" s="61"/>
      <c r="E523" s="22"/>
      <c r="F523" s="18"/>
      <c r="G523" s="18"/>
      <c r="H523" s="26"/>
      <c r="I523" s="26"/>
      <c r="J523" s="26"/>
    </row>
    <row r="524" spans="1:10" ht="15.75">
      <c r="A524" s="1"/>
      <c r="B524" s="60"/>
      <c r="C524" s="58"/>
      <c r="D524" s="61"/>
      <c r="E524" s="22"/>
      <c r="F524" s="18"/>
      <c r="G524" s="18"/>
      <c r="H524" s="26"/>
      <c r="I524" s="26"/>
      <c r="J524" s="26"/>
    </row>
    <row r="525" spans="1:10" ht="15.75">
      <c r="A525" s="1"/>
      <c r="B525" s="60"/>
      <c r="C525" s="58"/>
      <c r="D525" s="61"/>
      <c r="E525" s="22"/>
      <c r="F525" s="18"/>
      <c r="G525" s="18"/>
      <c r="H525" s="26"/>
      <c r="I525" s="26"/>
      <c r="J525" s="26"/>
    </row>
    <row r="526" spans="1:10" ht="15.75">
      <c r="A526" s="1"/>
      <c r="B526" s="60"/>
      <c r="C526" s="58"/>
      <c r="D526" s="61"/>
      <c r="E526" s="22"/>
      <c r="F526" s="18"/>
      <c r="G526" s="18"/>
      <c r="H526" s="26"/>
      <c r="I526" s="26"/>
      <c r="J526" s="26"/>
    </row>
    <row r="527" spans="1:10" ht="15.75">
      <c r="A527" s="1"/>
      <c r="B527" s="60"/>
      <c r="C527" s="58"/>
      <c r="D527" s="61"/>
      <c r="E527" s="22"/>
      <c r="F527" s="18"/>
      <c r="G527" s="18"/>
      <c r="H527" s="26"/>
      <c r="I527" s="26"/>
      <c r="J527" s="26"/>
    </row>
    <row r="528" spans="1:10" ht="15.75">
      <c r="A528" s="1"/>
      <c r="B528" s="60"/>
      <c r="C528" s="58"/>
      <c r="D528" s="61"/>
      <c r="E528" s="22"/>
      <c r="F528" s="18"/>
      <c r="G528" s="18"/>
      <c r="H528" s="26"/>
      <c r="I528" s="26"/>
      <c r="J528" s="26"/>
    </row>
    <row r="529" spans="1:10" ht="15.75">
      <c r="A529" s="1"/>
      <c r="B529" s="60"/>
      <c r="C529" s="58"/>
      <c r="D529" s="61"/>
      <c r="E529" s="22"/>
      <c r="F529" s="18"/>
      <c r="G529" s="18"/>
      <c r="H529" s="26"/>
      <c r="I529" s="26"/>
      <c r="J529" s="26"/>
    </row>
    <row r="530" spans="1:10" ht="15.75">
      <c r="A530" s="1"/>
      <c r="B530" s="60"/>
      <c r="C530" s="58"/>
      <c r="D530" s="61"/>
      <c r="E530" s="22"/>
      <c r="F530" s="18"/>
      <c r="G530" s="18"/>
      <c r="H530" s="26"/>
      <c r="I530" s="26"/>
      <c r="J530" s="26"/>
    </row>
    <row r="531" spans="1:10" ht="15.75">
      <c r="A531" s="1"/>
      <c r="B531" s="60"/>
      <c r="C531" s="58"/>
      <c r="D531" s="61"/>
      <c r="E531" s="22"/>
      <c r="F531" s="18"/>
      <c r="G531" s="18"/>
      <c r="H531" s="26"/>
      <c r="I531" s="26"/>
      <c r="J531" s="26"/>
    </row>
    <row r="532" spans="1:10" ht="15.75">
      <c r="A532" s="1"/>
      <c r="B532" s="60"/>
      <c r="C532" s="58"/>
      <c r="D532" s="61"/>
      <c r="E532" s="22"/>
      <c r="F532" s="18"/>
      <c r="G532" s="18"/>
      <c r="H532" s="26"/>
      <c r="I532" s="26"/>
      <c r="J532" s="26"/>
    </row>
    <row r="533" spans="1:10" ht="15.75">
      <c r="A533" s="1"/>
      <c r="B533" s="60"/>
      <c r="C533" s="58"/>
      <c r="D533" s="61"/>
      <c r="E533" s="22"/>
      <c r="F533" s="18"/>
      <c r="G533" s="18"/>
      <c r="H533" s="26"/>
      <c r="I533" s="26"/>
      <c r="J533" s="26"/>
    </row>
    <row r="534" spans="1:10" ht="15.75">
      <c r="A534" s="1"/>
      <c r="B534" s="60"/>
      <c r="C534" s="58"/>
      <c r="D534" s="61"/>
      <c r="E534" s="22"/>
      <c r="F534" s="18"/>
      <c r="G534" s="18"/>
      <c r="H534" s="26"/>
      <c r="I534" s="26"/>
      <c r="J534" s="26"/>
    </row>
    <row r="535" spans="1:10" ht="15.75">
      <c r="A535" s="1"/>
      <c r="B535" s="60"/>
      <c r="C535" s="58"/>
      <c r="D535" s="61"/>
      <c r="E535" s="22"/>
      <c r="F535" s="18"/>
      <c r="G535" s="18"/>
      <c r="H535" s="26"/>
      <c r="I535" s="26"/>
      <c r="J535" s="26"/>
    </row>
    <row r="536" spans="1:10" ht="15.75">
      <c r="A536" s="1"/>
      <c r="B536" s="60"/>
      <c r="C536" s="58"/>
      <c r="D536" s="61"/>
      <c r="E536" s="22"/>
      <c r="F536" s="18"/>
      <c r="G536" s="18"/>
      <c r="H536" s="26"/>
      <c r="I536" s="26"/>
      <c r="J536" s="26"/>
    </row>
    <row r="537" spans="1:10" ht="15.75">
      <c r="A537" s="1"/>
      <c r="B537" s="60"/>
      <c r="C537" s="58"/>
      <c r="D537" s="61"/>
      <c r="E537" s="22"/>
      <c r="F537" s="18"/>
      <c r="G537" s="18"/>
      <c r="H537" s="26"/>
      <c r="I537" s="26"/>
      <c r="J537" s="26"/>
    </row>
    <row r="538" spans="1:10" ht="15.75">
      <c r="A538" s="1"/>
      <c r="B538" s="60"/>
      <c r="C538" s="58"/>
      <c r="D538" s="61"/>
      <c r="E538" s="22"/>
      <c r="F538" s="18"/>
      <c r="G538" s="18"/>
      <c r="H538" s="26"/>
      <c r="I538" s="26"/>
      <c r="J538" s="26"/>
    </row>
    <row r="539" spans="1:10" ht="15.75">
      <c r="A539" s="1"/>
      <c r="B539" s="60"/>
      <c r="C539" s="58"/>
      <c r="D539" s="61"/>
      <c r="E539" s="22"/>
      <c r="F539" s="18"/>
      <c r="G539" s="18"/>
      <c r="H539" s="26"/>
      <c r="I539" s="26"/>
      <c r="J539" s="26"/>
    </row>
    <row r="540" spans="1:10" ht="15.75">
      <c r="A540" s="1"/>
      <c r="B540" s="60"/>
      <c r="C540" s="58"/>
      <c r="D540" s="61"/>
      <c r="E540" s="22"/>
      <c r="F540" s="18"/>
      <c r="G540" s="18"/>
      <c r="H540" s="26"/>
      <c r="I540" s="26"/>
      <c r="J540" s="26"/>
    </row>
    <row r="541" spans="1:10" ht="15.75">
      <c r="A541" s="1"/>
      <c r="B541" s="60"/>
      <c r="C541" s="58"/>
      <c r="D541" s="61"/>
      <c r="E541" s="22"/>
      <c r="F541" s="18"/>
      <c r="G541" s="18"/>
      <c r="H541" s="26"/>
      <c r="I541" s="26"/>
      <c r="J541" s="26"/>
    </row>
    <row r="542" spans="1:10" ht="15.75">
      <c r="A542" s="1"/>
      <c r="B542" s="60"/>
      <c r="C542" s="58"/>
      <c r="D542" s="61"/>
      <c r="E542" s="22"/>
      <c r="F542" s="18"/>
      <c r="G542" s="18"/>
      <c r="H542" s="26"/>
      <c r="I542" s="26"/>
      <c r="J542" s="26"/>
    </row>
    <row r="543" spans="1:10" ht="15.75">
      <c r="A543" s="1"/>
      <c r="B543" s="60"/>
      <c r="C543" s="58"/>
      <c r="D543" s="61"/>
      <c r="E543" s="22"/>
      <c r="F543" s="18"/>
      <c r="G543" s="18"/>
      <c r="H543" s="26"/>
      <c r="I543" s="26"/>
      <c r="J543" s="26"/>
    </row>
    <row r="544" spans="1:10" ht="15.75">
      <c r="A544" s="1"/>
      <c r="B544" s="60"/>
      <c r="C544" s="58"/>
      <c r="D544" s="61"/>
      <c r="E544" s="22"/>
      <c r="F544" s="18"/>
      <c r="G544" s="18"/>
      <c r="H544" s="26"/>
      <c r="I544" s="26"/>
      <c r="J544" s="26"/>
    </row>
    <row r="545" spans="1:10" ht="15.75">
      <c r="A545" s="1"/>
      <c r="B545" s="60"/>
      <c r="C545" s="58"/>
      <c r="D545" s="61"/>
      <c r="E545" s="22"/>
      <c r="F545" s="18"/>
      <c r="G545" s="18"/>
      <c r="H545" s="26"/>
      <c r="I545" s="26"/>
      <c r="J545" s="26"/>
    </row>
    <row r="546" spans="1:10" ht="15.75">
      <c r="A546" s="1"/>
      <c r="B546" s="60"/>
      <c r="C546" s="58"/>
      <c r="D546" s="61"/>
      <c r="E546" s="22"/>
      <c r="F546" s="18"/>
      <c r="G546" s="18"/>
      <c r="H546" s="26"/>
      <c r="I546" s="26"/>
      <c r="J546" s="26"/>
    </row>
    <row r="547" spans="1:10" ht="15.75">
      <c r="A547" s="1"/>
      <c r="B547" s="60"/>
      <c r="C547" s="58"/>
      <c r="D547" s="61"/>
      <c r="E547" s="22"/>
      <c r="F547" s="18"/>
      <c r="G547" s="18"/>
      <c r="H547" s="26"/>
      <c r="I547" s="26"/>
      <c r="J547" s="26"/>
    </row>
    <row r="548" spans="1:10" ht="15.75">
      <c r="A548" s="1"/>
      <c r="B548" s="60"/>
      <c r="C548" s="58"/>
      <c r="D548" s="61"/>
      <c r="E548" s="22"/>
      <c r="F548" s="18"/>
      <c r="G548" s="18"/>
      <c r="H548" s="26"/>
      <c r="I548" s="26"/>
      <c r="J548" s="26"/>
    </row>
    <row r="549" spans="1:10" ht="15.75">
      <c r="A549" s="1"/>
      <c r="B549" s="60"/>
      <c r="C549" s="58"/>
      <c r="D549" s="61"/>
      <c r="E549" s="22"/>
      <c r="F549" s="18"/>
      <c r="G549" s="18"/>
      <c r="H549" s="26"/>
      <c r="I549" s="26"/>
      <c r="J549" s="26"/>
    </row>
    <row r="550" spans="1:10" ht="15.75">
      <c r="A550" s="1"/>
      <c r="B550" s="60"/>
      <c r="C550" s="58"/>
      <c r="D550" s="61"/>
      <c r="E550" s="22"/>
      <c r="F550" s="18"/>
      <c r="G550" s="18"/>
      <c r="H550" s="26"/>
      <c r="I550" s="26"/>
      <c r="J550" s="26"/>
    </row>
    <row r="551" spans="1:10" ht="15.75">
      <c r="A551" s="1"/>
      <c r="B551" s="60"/>
      <c r="C551" s="58"/>
      <c r="D551" s="61"/>
      <c r="E551" s="22"/>
      <c r="F551" s="18"/>
      <c r="G551" s="18"/>
      <c r="H551" s="26"/>
      <c r="I551" s="26"/>
      <c r="J551" s="26"/>
    </row>
    <row r="552" spans="1:10" ht="15.75">
      <c r="A552" s="1"/>
      <c r="B552" s="60"/>
      <c r="C552" s="58"/>
      <c r="D552" s="61"/>
      <c r="E552" s="22"/>
      <c r="F552" s="18"/>
      <c r="G552" s="18"/>
      <c r="H552" s="26"/>
      <c r="I552" s="26"/>
      <c r="J552" s="26"/>
    </row>
  </sheetData>
  <sheetProtection password="CE28" sheet="1" objects="1" scenarios="1"/>
  <autoFilter ref="A4:M307"/>
  <mergeCells count="92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A18"/>
    <mergeCell ref="B6:B18"/>
    <mergeCell ref="A19:A29"/>
    <mergeCell ref="B19:B29"/>
    <mergeCell ref="A30:A38"/>
    <mergeCell ref="B30:B38"/>
    <mergeCell ref="A39:A43"/>
    <mergeCell ref="B39:B43"/>
    <mergeCell ref="A44:A59"/>
    <mergeCell ref="B44:B59"/>
    <mergeCell ref="A60:A70"/>
    <mergeCell ref="B60:B70"/>
    <mergeCell ref="A71:A82"/>
    <mergeCell ref="B71:B82"/>
    <mergeCell ref="A83:A88"/>
    <mergeCell ref="B83:B88"/>
    <mergeCell ref="A89:A95"/>
    <mergeCell ref="B89:B95"/>
    <mergeCell ref="A96:A102"/>
    <mergeCell ref="B96:B102"/>
    <mergeCell ref="A103:A110"/>
    <mergeCell ref="B103:B110"/>
    <mergeCell ref="A111:A116"/>
    <mergeCell ref="B111:B116"/>
    <mergeCell ref="A117:A123"/>
    <mergeCell ref="B117:B123"/>
    <mergeCell ref="A124:A130"/>
    <mergeCell ref="B124:B130"/>
    <mergeCell ref="A131:A136"/>
    <mergeCell ref="B131:B136"/>
    <mergeCell ref="A137:A151"/>
    <mergeCell ref="B137:B151"/>
    <mergeCell ref="A152:A159"/>
    <mergeCell ref="B152:B159"/>
    <mergeCell ref="A160:A179"/>
    <mergeCell ref="B160:B179"/>
    <mergeCell ref="A195:A210"/>
    <mergeCell ref="B195:B210"/>
    <mergeCell ref="A211:A223"/>
    <mergeCell ref="B211:B223"/>
    <mergeCell ref="A180:A194"/>
    <mergeCell ref="B180:B194"/>
    <mergeCell ref="A224:A237"/>
    <mergeCell ref="B224:B237"/>
    <mergeCell ref="A238:A246"/>
    <mergeCell ref="B238:B246"/>
    <mergeCell ref="A247:A259"/>
    <mergeCell ref="B247:B259"/>
    <mergeCell ref="A260:A263"/>
    <mergeCell ref="B260:B263"/>
    <mergeCell ref="A271:A275"/>
    <mergeCell ref="B271:B275"/>
    <mergeCell ref="B264:B270"/>
    <mergeCell ref="A264:A270"/>
    <mergeCell ref="M313:M314"/>
    <mergeCell ref="A276:A286"/>
    <mergeCell ref="B276:B286"/>
    <mergeCell ref="A287:A305"/>
    <mergeCell ref="B287:B305"/>
    <mergeCell ref="A306:A307"/>
    <mergeCell ref="B306:B307"/>
    <mergeCell ref="A315:A357"/>
    <mergeCell ref="B315:B357"/>
    <mergeCell ref="C306:C307"/>
    <mergeCell ref="A311:M311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</mergeCells>
  <printOptions/>
  <pageMargins left="0.3937007874015748" right="0.1968503937007874" top="0.15748031496062992" bottom="0.15748031496062992" header="0.5118110236220472" footer="0.5118110236220472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2019-12-13T05:06:30Z</cp:lastPrinted>
  <dcterms:created xsi:type="dcterms:W3CDTF">2011-02-09T07:28:13Z</dcterms:created>
  <dcterms:modified xsi:type="dcterms:W3CDTF">2019-12-16T12:56:49Z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