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на 01.12.2023" sheetId="1" r:id="rId1"/>
  </sheets>
  <definedNames>
    <definedName name="_xlfn.IFERROR" hidden="1">#NAME?</definedName>
    <definedName name="_xlnm.Print_Titles" localSheetId="0">'на 01.12.2023'!$5:$5</definedName>
    <definedName name="_xlnm.Print_Area" localSheetId="0">'на 01.12.2023'!$A$1:$K$51</definedName>
  </definedNames>
  <calcPr fullCalcOnLoad="1"/>
</workbook>
</file>

<file path=xl/sharedStrings.xml><?xml version="1.0" encoding="utf-8"?>
<sst xmlns="http://schemas.openxmlformats.org/spreadsheetml/2006/main" count="102" uniqueCount="102">
  <si>
    <t>Приложение 1 к пояснительной записке</t>
  </si>
  <si>
    <t>тыс. руб.</t>
  </si>
  <si>
    <t>Код вида доходов</t>
  </si>
  <si>
    <t>Наименование вида доходов</t>
  </si>
  <si>
    <t xml:space="preserve">Уточненный годовой план 2023 года </t>
  </si>
  <si>
    <t>Исполн. плана 2023 года</t>
  </si>
  <si>
    <t>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</si>
  <si>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</si>
  <si>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</si>
  <si>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</si>
  <si>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</si>
  <si>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</si>
  <si>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</si>
  <si>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</si>
  <si>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</si>
  <si>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</si>
  <si>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</si>
  <si>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</si>
  <si>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1 06 01000 00 0000 110</t>
  </si>
  <si>
    <t>Налог на имущество физических лиц</t>
  </si>
  <si>
    <t>1 06 04000 02 0000 110</t>
  </si>
  <si>
    <t>Транспортный налог</t>
  </si>
  <si>
    <t>1 06 06000 00 0000 110</t>
  </si>
  <si>
    <t>Земельный налог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</si>
  <si>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</si>
  <si>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</si>
  <si>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</si>
  <si>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</si>
  <si>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 xml:space="preserve">НЕНАЛОГОВЫЕ ДОХОДЫ 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</si>
  <si>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</si>
  <si>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</si>
  <si>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</si>
  <si>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</si>
  <si>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</si>
  <si>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</si>
  <si>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1 11 05034 04 0000 120</t>
  </si>
  <si>
    <t>Доходы от сдачи в аренду объектов нежилого фонда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</si>
  <si>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</si>
  <si>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</si>
  <si>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</si>
  <si>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</si>
  <si>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</si>
  <si>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</si>
  <si>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</si>
  <si>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</si>
  <si>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</si>
  <si>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</si>
  <si>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</si>
  <si>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</si>
  <si>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</si>
  <si>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</si>
  <si>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</si>
  <si>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</si>
  <si>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1 14 01040 04 0000 410</t>
  </si>
  <si>
    <t>Доходы от продажи квартир, находящихся в собственности городских округов</t>
  </si>
  <si>
    <t>1 14 02042 04 0000 000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</si>
  <si>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</si>
  <si>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</si>
  <si>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</si>
  <si>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</si>
  <si>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</si>
  <si>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</si>
  <si>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</si>
  <si>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</si>
  <si>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доходы</t>
  </si>
  <si>
    <t>1 17 15000 00 0000 150</t>
  </si>
  <si>
    <t>Инициативные платежи</t>
  </si>
  <si>
    <t xml:space="preserve">ИТОГО НАЛОГОВЫХ И НЕНАЛОГОВЫХ ДОХОДОВ </t>
  </si>
  <si>
    <t>2 00 00000 00 0000 000</t>
  </si>
  <si>
    <t>БЕЗВОЗМЕЗДНЫЕ ПОСТУПЛЕНИЯ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</si>
  <si>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</si>
  <si>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</si>
  <si>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</si>
  <si>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</si>
  <si>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</si>
  <si>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</si>
  <si>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</si>
  <si>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</si>
  <si>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</si>
  <si>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</si>
  <si>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</si>
  <si>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</si>
  <si>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</si>
  <si>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</si>
  <si>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</si>
  <si>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</si>
  <si>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</si>
  <si>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</si>
  <si>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1 11 05400 04 0000 120</t>
  </si>
  <si>
    <t>1 05 01000 00 0000 110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</si>
  <si>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</si>
  <si>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</si>
  <si>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1 14 06000 04 0000 430</t>
  </si>
  <si>
    <t>1 14 06300 04 0000 430</t>
  </si>
  <si>
    <t>Откл. факта 2023г. от факта 2022г.</t>
  </si>
  <si>
    <t>Факт 2023г. к факту 2022г.</t>
  </si>
  <si>
    <t xml:space="preserve">Факт на 01.12.2023г. </t>
  </si>
  <si>
    <t>План января - ноября 2023 года</t>
  </si>
  <si>
    <t xml:space="preserve">Факт на 01.12.2022г. </t>
  </si>
  <si>
    <t xml:space="preserve">Оперативный анализ исполнения бюджета города Перми по доходам на 1 декабря 2023 года  </t>
  </si>
  <si>
    <t>Откл. факта отчетного периода от плана января-ноября 2023 года</t>
  </si>
  <si>
    <t>Исполн. плана января-ноября 2023 года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</si>
</sst>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0.0"/>
    <numFmt numFmtId="165" formatCode="#\ ##0"/>
    <numFmt numFmtId="166" formatCode="_-* #\ ##0.00&quot;р.&quot;_-;\-* #\ ##0.00&quot;р.&quot;_-;_-* \-??&quot;р.&quot;_-;_-@_-"/>
    <numFmt numFmtId="167" formatCode="0.0%"/>
    <numFmt numFmtId="168" formatCode="#,##0.0"/>
    <numFmt numFmtId="169" formatCode="_-* #,##0.00&quot;р.&quot;_-;\-* #,##0.00&quot;р.&quot;_-;_-* \-??&quot;р.&quot;_-;_-@_-"/>
  </numFmts>
  <fonts count="50">
    <font>
      <sz val="12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"/>
      <color indexed="25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169" fontId="0" fillId="0" borderId="0" applyBorder="0" applyProtection="0">
      <alignment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64" fontId="4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164" fontId="6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wrapText="1"/>
    </xf>
    <xf numFmtId="4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 wrapText="1"/>
    </xf>
    <xf numFmtId="168" fontId="5" fillId="0" borderId="0" xfId="0" applyNumberFormat="1" applyFont="1" applyFill="1" applyAlignment="1">
      <alignment horizontal="center" wrapText="1"/>
    </xf>
    <xf numFmtId="168" fontId="0" fillId="0" borderId="0" xfId="0" applyNumberFormat="1" applyFont="1" applyFill="1" applyBorder="1" applyAlignment="1">
      <alignment wrapText="1"/>
    </xf>
    <xf numFmtId="168" fontId="0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7" fontId="3" fillId="0" borderId="10" xfId="67" applyNumberFormat="1" applyFont="1" applyFill="1" applyBorder="1" applyAlignment="1" applyProtection="1">
      <alignment horizontal="right" vertical="center" wrapText="1"/>
      <protection/>
    </xf>
    <xf numFmtId="167" fontId="0" fillId="0" borderId="10" xfId="67" applyNumberFormat="1" applyFont="1" applyFill="1" applyBorder="1" applyAlignment="1" applyProtection="1">
      <alignment horizontal="right" wrapText="1"/>
      <protection/>
    </xf>
    <xf numFmtId="4" fontId="5" fillId="0" borderId="0" xfId="0" applyNumberFormat="1" applyFont="1" applyFill="1" applyAlignment="1">
      <alignment horizontal="center" wrapText="1"/>
    </xf>
    <xf numFmtId="168" fontId="0" fillId="0" borderId="10" xfId="44" applyNumberFormat="1" applyFont="1" applyFill="1" applyBorder="1" applyAlignment="1" applyProtection="1">
      <alignment horizontal="right" wrapText="1"/>
      <protection/>
    </xf>
    <xf numFmtId="168" fontId="3" fillId="0" borderId="10" xfId="44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 horizontal="right" wrapText="1"/>
    </xf>
    <xf numFmtId="4" fontId="0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justify"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top" wrapText="1"/>
    </xf>
    <xf numFmtId="168" fontId="0" fillId="0" borderId="10" xfId="46" applyNumberFormat="1" applyFont="1" applyFill="1" applyBorder="1" applyAlignment="1" applyProtection="1">
      <alignment horizontal="right" wrapText="1"/>
      <protection/>
    </xf>
    <xf numFmtId="168" fontId="0" fillId="0" borderId="10" xfId="46" applyNumberFormat="1" applyFont="1" applyFill="1" applyBorder="1" applyAlignment="1" applyProtection="1">
      <alignment horizontal="right" wrapText="1"/>
      <protection/>
    </xf>
    <xf numFmtId="164" fontId="0" fillId="0" borderId="10" xfId="0" applyNumberFormat="1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left" wrapText="1"/>
    </xf>
    <xf numFmtId="168" fontId="3" fillId="0" borderId="10" xfId="44" applyNumberFormat="1" applyFont="1" applyFill="1" applyBorder="1" applyAlignment="1" applyProtection="1">
      <alignment horizontal="center" vertical="center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8" fontId="3" fillId="0" borderId="10" xfId="44" applyNumberFormat="1" applyFont="1" applyFill="1" applyBorder="1" applyAlignment="1" applyProtection="1">
      <alignment horizontal="right" wrapText="1"/>
      <protection/>
    </xf>
    <xf numFmtId="167" fontId="3" fillId="0" borderId="10" xfId="67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left" wrapText="1"/>
    </xf>
    <xf numFmtId="168" fontId="11" fillId="0" borderId="10" xfId="44" applyNumberFormat="1" applyFont="1" applyFill="1" applyBorder="1" applyAlignment="1" applyProtection="1">
      <alignment horizontal="right" wrapText="1"/>
      <protection/>
    </xf>
    <xf numFmtId="167" fontId="11" fillId="0" borderId="10" xfId="67" applyNumberFormat="1" applyFont="1" applyFill="1" applyBorder="1" applyAlignment="1" applyProtection="1">
      <alignment horizontal="right" wrapText="1"/>
      <protection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center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3 2" xfId="58"/>
    <cellStyle name="Обычный 3" xfId="59"/>
    <cellStyle name="Обычный 3 2" xfId="60"/>
    <cellStyle name="Обычный 4" xfId="61"/>
    <cellStyle name="Обычный 5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3" xfId="74"/>
    <cellStyle name="Финансовый 3 2" xfId="75"/>
    <cellStyle name="Финансовый 4" xfId="76"/>
    <cellStyle name="Финансовый 4 2" xfId="77"/>
    <cellStyle name="Финансовый 5" xfId="78"/>
    <cellStyle name="Финансовый 5 2" xfId="79"/>
    <cellStyle name="Финансовый 6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15.25390625" defaultRowHeight="15.75"/>
  <cols>
    <col min="1" max="1" width="17.125" style="10" hidden="1" customWidth="1"/>
    <col min="2" max="2" width="54.25390625" style="19" customWidth="1"/>
    <col min="3" max="3" width="13.00390625" style="16" customWidth="1"/>
    <col min="4" max="4" width="13.375" style="16" customWidth="1"/>
    <col min="5" max="6" width="13.00390625" style="16" customWidth="1"/>
    <col min="7" max="7" width="13.00390625" style="13" customWidth="1"/>
    <col min="8" max="8" width="9.875" style="11" customWidth="1"/>
    <col min="9" max="9" width="9.25390625" style="3" customWidth="1"/>
    <col min="10" max="10" width="12.00390625" style="3" customWidth="1"/>
    <col min="11" max="11" width="9.25390625" style="3" customWidth="1"/>
    <col min="12" max="12" width="17.75390625" style="20" customWidth="1"/>
    <col min="13" max="16384" width="15.25390625" style="20" customWidth="1"/>
  </cols>
  <sheetData>
    <row r="1" spans="1:11" ht="18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8.75">
      <c r="A2" s="27"/>
      <c r="B2" s="34"/>
      <c r="C2" s="27"/>
      <c r="D2" s="27"/>
      <c r="E2" s="27"/>
      <c r="F2" s="27"/>
      <c r="G2" s="27"/>
      <c r="H2" s="27"/>
      <c r="I2" s="27"/>
      <c r="J2" s="27"/>
      <c r="K2" s="27"/>
    </row>
    <row r="3" spans="1:11" ht="20.25" customHeight="1">
      <c r="A3" s="52" t="s">
        <v>99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5.75">
      <c r="A4" s="1"/>
      <c r="B4" s="17"/>
      <c r="C4" s="14"/>
      <c r="D4" s="14"/>
      <c r="E4" s="14"/>
      <c r="F4" s="14"/>
      <c r="G4" s="24"/>
      <c r="H4" s="2"/>
      <c r="K4" s="4" t="s">
        <v>1</v>
      </c>
    </row>
    <row r="5" spans="1:11" ht="116.25" customHeight="1">
      <c r="A5" s="21" t="s">
        <v>2</v>
      </c>
      <c r="B5" s="21" t="s">
        <v>3</v>
      </c>
      <c r="C5" s="39" t="s">
        <v>98</v>
      </c>
      <c r="D5" s="40" t="s">
        <v>4</v>
      </c>
      <c r="E5" s="40" t="s">
        <v>97</v>
      </c>
      <c r="F5" s="40" t="s">
        <v>96</v>
      </c>
      <c r="G5" s="41" t="s">
        <v>100</v>
      </c>
      <c r="H5" s="42" t="s">
        <v>101</v>
      </c>
      <c r="I5" s="42" t="s">
        <v>5</v>
      </c>
      <c r="J5" s="42" t="s">
        <v>94</v>
      </c>
      <c r="K5" s="42" t="s">
        <v>95</v>
      </c>
    </row>
    <row r="6" spans="1:11" s="7" customFormat="1" ht="21" customHeight="1">
      <c r="A6" s="29"/>
      <c r="B6" s="30" t="s">
        <v>6</v>
      </c>
      <c r="C6" s="43">
        <f>SUM(C7:C17)</f>
        <v>15727874.999999998</v>
      </c>
      <c r="D6" s="43">
        <f>SUM(D7:D17)</f>
        <v>20002935</v>
      </c>
      <c r="E6" s="43">
        <f>SUM(E7:E17)</f>
        <v>15913020.400000002</v>
      </c>
      <c r="F6" s="43">
        <f>SUM(F7:F17)</f>
        <v>16880365.100000005</v>
      </c>
      <c r="G6" s="43">
        <f>F6-E6</f>
        <v>967344.700000003</v>
      </c>
      <c r="H6" s="44">
        <f>_xlfn.IFERROR(F6/E6,"")</f>
        <v>1.060789509199649</v>
      </c>
      <c r="I6" s="44">
        <f>_xlfn.IFERROR(F6/D6,"")</f>
        <v>0.8438944134948199</v>
      </c>
      <c r="J6" s="43">
        <f>F6-C6</f>
        <v>1152490.100000007</v>
      </c>
      <c r="K6" s="44">
        <f>_xlfn.IFERROR(F6/C6,"")</f>
        <v>1.0732769112165508</v>
      </c>
    </row>
    <row r="7" spans="1:11" ht="20.25" customHeight="1">
      <c r="A7" s="5" t="s">
        <v>7</v>
      </c>
      <c r="B7" s="37" t="s">
        <v>8</v>
      </c>
      <c r="C7" s="35">
        <v>10960962.8</v>
      </c>
      <c r="D7" s="25">
        <v>14848766.5</v>
      </c>
      <c r="E7" s="25">
        <v>12237245.600000001</v>
      </c>
      <c r="F7" s="25">
        <v>12498591.6</v>
      </c>
      <c r="G7" s="25">
        <f aca="true" t="shared" si="0" ref="G7:G51">F7-E7</f>
        <v>261345.99999999814</v>
      </c>
      <c r="H7" s="23">
        <f aca="true" t="shared" si="1" ref="H7:H51">_xlfn.IFERROR(F7/E7,"")</f>
        <v>1.0213566033192958</v>
      </c>
      <c r="I7" s="23">
        <f aca="true" t="shared" si="2" ref="I7:I51">_xlfn.IFERROR(F7/D7,"")</f>
        <v>0.8417259170989051</v>
      </c>
      <c r="J7" s="25">
        <f aca="true" t="shared" si="3" ref="J7:J50">F7-C7</f>
        <v>1537628.7999999989</v>
      </c>
      <c r="K7" s="23">
        <f aca="true" t="shared" si="4" ref="K7:K51">_xlfn.IFERROR(F7/C7,"")</f>
        <v>1.1402822752030506</v>
      </c>
    </row>
    <row r="8" spans="1:11" ht="33" customHeight="1">
      <c r="A8" s="5" t="s">
        <v>9</v>
      </c>
      <c r="B8" s="37" t="s">
        <v>10</v>
      </c>
      <c r="C8" s="35">
        <v>68931.9</v>
      </c>
      <c r="D8" s="25">
        <v>80057.5</v>
      </c>
      <c r="E8" s="25">
        <v>73120</v>
      </c>
      <c r="F8" s="25">
        <v>72058.8</v>
      </c>
      <c r="G8" s="25">
        <f t="shared" si="0"/>
        <v>-1061.199999999997</v>
      </c>
      <c r="H8" s="23">
        <f t="shared" si="1"/>
        <v>0.9854868708971554</v>
      </c>
      <c r="I8" s="23">
        <f t="shared" si="2"/>
        <v>0.9000880617056491</v>
      </c>
      <c r="J8" s="25">
        <f t="shared" si="3"/>
        <v>3126.9000000000087</v>
      </c>
      <c r="K8" s="23">
        <f t="shared" si="4"/>
        <v>1.0453621617857627</v>
      </c>
    </row>
    <row r="9" spans="1:11" ht="33" customHeight="1">
      <c r="A9" s="5" t="s">
        <v>89</v>
      </c>
      <c r="B9" s="37" t="s">
        <v>11</v>
      </c>
      <c r="C9" s="25">
        <v>0</v>
      </c>
      <c r="D9" s="25">
        <v>1204375.9</v>
      </c>
      <c r="E9" s="25">
        <v>1174375.9</v>
      </c>
      <c r="F9" s="25">
        <v>1030165.9</v>
      </c>
      <c r="G9" s="25">
        <f t="shared" si="0"/>
        <v>-144209.99999999988</v>
      </c>
      <c r="H9" s="23">
        <f t="shared" si="1"/>
        <v>0.8772028615369236</v>
      </c>
      <c r="I9" s="23">
        <f t="shared" si="2"/>
        <v>0.8553524692747506</v>
      </c>
      <c r="J9" s="25">
        <f t="shared" si="3"/>
        <v>1030165.9</v>
      </c>
      <c r="K9" s="23">
        <f t="shared" si="4"/>
      </c>
    </row>
    <row r="10" spans="1:11" ht="33" customHeight="1">
      <c r="A10" s="5" t="s">
        <v>12</v>
      </c>
      <c r="B10" s="37" t="s">
        <v>13</v>
      </c>
      <c r="C10" s="35">
        <v>325.6</v>
      </c>
      <c r="D10" s="25">
        <v>0</v>
      </c>
      <c r="E10" s="25">
        <v>0</v>
      </c>
      <c r="F10" s="25">
        <v>-1470.2</v>
      </c>
      <c r="G10" s="25">
        <f t="shared" si="0"/>
        <v>-1470.2</v>
      </c>
      <c r="H10" s="23">
        <f t="shared" si="1"/>
      </c>
      <c r="I10" s="23">
        <f t="shared" si="2"/>
      </c>
      <c r="J10" s="25">
        <f t="shared" si="3"/>
        <v>-1795.8000000000002</v>
      </c>
      <c r="K10" s="23">
        <f t="shared" si="4"/>
        <v>-4.5153562653562656</v>
      </c>
    </row>
    <row r="11" spans="1:11" ht="19.5" customHeight="1">
      <c r="A11" s="5" t="s">
        <v>14</v>
      </c>
      <c r="B11" s="37" t="s">
        <v>15</v>
      </c>
      <c r="C11" s="35">
        <v>4125.1</v>
      </c>
      <c r="D11" s="25">
        <v>4690.3</v>
      </c>
      <c r="E11" s="25">
        <v>4690.3</v>
      </c>
      <c r="F11" s="25">
        <v>-1484</v>
      </c>
      <c r="G11" s="25">
        <f t="shared" si="0"/>
        <v>-6174.3</v>
      </c>
      <c r="H11" s="23">
        <f t="shared" si="1"/>
        <v>-0.316397671790717</v>
      </c>
      <c r="I11" s="23">
        <f t="shared" si="2"/>
        <v>-0.316397671790717</v>
      </c>
      <c r="J11" s="25">
        <f t="shared" si="3"/>
        <v>-5609.1</v>
      </c>
      <c r="K11" s="23">
        <f t="shared" si="4"/>
        <v>-0.3597488545732224</v>
      </c>
    </row>
    <row r="12" spans="1:11" ht="33.75" customHeight="1">
      <c r="A12" s="5" t="s">
        <v>16</v>
      </c>
      <c r="B12" s="37" t="s">
        <v>17</v>
      </c>
      <c r="C12" s="36">
        <v>165080.6</v>
      </c>
      <c r="D12" s="25">
        <v>314766.5</v>
      </c>
      <c r="E12" s="25">
        <v>158829</v>
      </c>
      <c r="F12" s="25">
        <v>131915.8</v>
      </c>
      <c r="G12" s="25">
        <f t="shared" si="0"/>
        <v>-26913.20000000001</v>
      </c>
      <c r="H12" s="23">
        <f t="shared" si="1"/>
        <v>0.8305523550485112</v>
      </c>
      <c r="I12" s="23">
        <f t="shared" si="2"/>
        <v>0.41909097696228786</v>
      </c>
      <c r="J12" s="25">
        <f t="shared" si="3"/>
        <v>-33164.80000000002</v>
      </c>
      <c r="K12" s="23">
        <f t="shared" si="4"/>
        <v>0.7990993490452541</v>
      </c>
    </row>
    <row r="13" spans="1:11" ht="20.25" customHeight="1">
      <c r="A13" s="5" t="s">
        <v>18</v>
      </c>
      <c r="B13" s="38" t="s">
        <v>19</v>
      </c>
      <c r="C13" s="36">
        <v>767708.7000000001</v>
      </c>
      <c r="D13" s="25">
        <v>1083466.2</v>
      </c>
      <c r="E13" s="25">
        <v>108100</v>
      </c>
      <c r="F13" s="25">
        <v>931191.6</v>
      </c>
      <c r="G13" s="25">
        <f t="shared" si="0"/>
        <v>823091.6</v>
      </c>
      <c r="H13" s="23">
        <f t="shared" si="1"/>
        <v>8.614168362627197</v>
      </c>
      <c r="I13" s="23">
        <f t="shared" si="2"/>
        <v>0.8594560679419441</v>
      </c>
      <c r="J13" s="25">
        <f t="shared" si="3"/>
        <v>163482.8999999999</v>
      </c>
      <c r="K13" s="23">
        <f t="shared" si="4"/>
        <v>1.2129491303146622</v>
      </c>
    </row>
    <row r="14" spans="1:11" ht="20.25" customHeight="1">
      <c r="A14" s="5" t="s">
        <v>20</v>
      </c>
      <c r="B14" s="38" t="s">
        <v>21</v>
      </c>
      <c r="C14" s="36">
        <v>1355509.2</v>
      </c>
      <c r="D14" s="25">
        <v>0</v>
      </c>
      <c r="E14" s="25">
        <v>0</v>
      </c>
      <c r="F14" s="25">
        <v>0</v>
      </c>
      <c r="G14" s="25">
        <f t="shared" si="0"/>
        <v>0</v>
      </c>
      <c r="H14" s="23">
        <f t="shared" si="1"/>
      </c>
      <c r="I14" s="23">
        <f t="shared" si="2"/>
      </c>
      <c r="J14" s="25">
        <f t="shared" si="3"/>
        <v>-1355509.2</v>
      </c>
      <c r="K14" s="23">
        <f t="shared" si="4"/>
        <v>0</v>
      </c>
    </row>
    <row r="15" spans="1:11" ht="20.25" customHeight="1">
      <c r="A15" s="5" t="s">
        <v>22</v>
      </c>
      <c r="B15" s="38" t="s">
        <v>23</v>
      </c>
      <c r="C15" s="36">
        <v>2199058.6</v>
      </c>
      <c r="D15" s="25">
        <v>2237196.9</v>
      </c>
      <c r="E15" s="25">
        <v>1949700</v>
      </c>
      <c r="F15" s="25">
        <v>2032191.8</v>
      </c>
      <c r="G15" s="25">
        <f t="shared" si="0"/>
        <v>82491.80000000005</v>
      </c>
      <c r="H15" s="23">
        <f t="shared" si="1"/>
        <v>1.042309996409704</v>
      </c>
      <c r="I15" s="23">
        <f t="shared" si="2"/>
        <v>0.9083651957500926</v>
      </c>
      <c r="J15" s="25">
        <f t="shared" si="3"/>
        <v>-166866.80000000005</v>
      </c>
      <c r="K15" s="23">
        <f t="shared" si="4"/>
        <v>0.9241189843690386</v>
      </c>
    </row>
    <row r="16" spans="1:11" ht="20.25" customHeight="1">
      <c r="A16" s="5" t="s">
        <v>24</v>
      </c>
      <c r="B16" s="38" t="s">
        <v>25</v>
      </c>
      <c r="C16" s="36">
        <v>206154.4</v>
      </c>
      <c r="D16" s="25">
        <f>228385.6+1229.6</f>
        <v>229615.2</v>
      </c>
      <c r="E16" s="25">
        <v>206959.6</v>
      </c>
      <c r="F16" s="25">
        <v>186933.5</v>
      </c>
      <c r="G16" s="25">
        <f t="shared" si="0"/>
        <v>-20026.100000000006</v>
      </c>
      <c r="H16" s="23">
        <f t="shared" si="1"/>
        <v>0.9032366703453234</v>
      </c>
      <c r="I16" s="23">
        <f t="shared" si="2"/>
        <v>0.8141163999595845</v>
      </c>
      <c r="J16" s="25">
        <f t="shared" si="3"/>
        <v>-19220.899999999994</v>
      </c>
      <c r="K16" s="23">
        <f t="shared" si="4"/>
        <v>0.9067645415280974</v>
      </c>
    </row>
    <row r="17" spans="1:11" ht="31.5">
      <c r="A17" s="5" t="s">
        <v>26</v>
      </c>
      <c r="B17" s="37" t="s">
        <v>27</v>
      </c>
      <c r="C17" s="36">
        <v>18.1</v>
      </c>
      <c r="D17" s="25">
        <v>0</v>
      </c>
      <c r="E17" s="25">
        <v>0</v>
      </c>
      <c r="F17" s="25">
        <v>270.3</v>
      </c>
      <c r="G17" s="25">
        <f t="shared" si="0"/>
        <v>270.3</v>
      </c>
      <c r="H17" s="23">
        <f t="shared" si="1"/>
      </c>
      <c r="I17" s="23">
        <f t="shared" si="2"/>
      </c>
      <c r="J17" s="25">
        <f t="shared" si="3"/>
        <v>252.20000000000002</v>
      </c>
      <c r="K17" s="23">
        <f t="shared" si="4"/>
        <v>14.933701657458563</v>
      </c>
    </row>
    <row r="18" spans="1:11" s="7" customFormat="1" ht="21" customHeight="1">
      <c r="A18" s="29"/>
      <c r="B18" s="31" t="s">
        <v>28</v>
      </c>
      <c r="C18" s="43">
        <f>SUM(C19:C40)</f>
        <v>5697742.3</v>
      </c>
      <c r="D18" s="43">
        <f>SUM(D19:D40)</f>
        <v>6580734.6</v>
      </c>
      <c r="E18" s="43">
        <f>SUM(E19:E40)</f>
        <v>5949008</v>
      </c>
      <c r="F18" s="43">
        <f>SUM(F19:F40)</f>
        <v>6404338.300000001</v>
      </c>
      <c r="G18" s="43">
        <f t="shared" si="0"/>
        <v>455330.30000000075</v>
      </c>
      <c r="H18" s="44">
        <f t="shared" si="1"/>
        <v>1.0765388616051619</v>
      </c>
      <c r="I18" s="44">
        <f t="shared" si="2"/>
        <v>0.9731950442128453</v>
      </c>
      <c r="J18" s="43">
        <f t="shared" si="3"/>
        <v>706596.0000000009</v>
      </c>
      <c r="K18" s="44">
        <f t="shared" si="4"/>
        <v>1.124013330683629</v>
      </c>
    </row>
    <row r="19" spans="1:11" ht="80.25" customHeight="1">
      <c r="A19" s="5" t="s">
        <v>29</v>
      </c>
      <c r="B19" s="37" t="s">
        <v>30</v>
      </c>
      <c r="C19" s="36">
        <v>1336</v>
      </c>
      <c r="D19" s="25">
        <v>496</v>
      </c>
      <c r="E19" s="25">
        <v>496</v>
      </c>
      <c r="F19" s="25">
        <v>3566.5</v>
      </c>
      <c r="G19" s="25">
        <f t="shared" si="0"/>
        <v>3070.5</v>
      </c>
      <c r="H19" s="23">
        <f t="shared" si="1"/>
        <v>7.190524193548387</v>
      </c>
      <c r="I19" s="23">
        <f t="shared" si="2"/>
        <v>7.190524193548387</v>
      </c>
      <c r="J19" s="25">
        <f t="shared" si="3"/>
        <v>2230.5</v>
      </c>
      <c r="K19" s="23">
        <f t="shared" si="4"/>
        <v>2.6695359281437128</v>
      </c>
    </row>
    <row r="20" spans="1:11" ht="65.25" customHeight="1">
      <c r="A20" s="5" t="s">
        <v>31</v>
      </c>
      <c r="B20" s="37" t="s">
        <v>32</v>
      </c>
      <c r="C20" s="36">
        <v>347540.8</v>
      </c>
      <c r="D20" s="25">
        <v>492160.9</v>
      </c>
      <c r="E20" s="25">
        <v>430972.6</v>
      </c>
      <c r="F20" s="25">
        <v>408940.4</v>
      </c>
      <c r="G20" s="25">
        <f t="shared" si="0"/>
        <v>-22032.199999999953</v>
      </c>
      <c r="H20" s="23">
        <f t="shared" si="1"/>
        <v>0.9488779565104604</v>
      </c>
      <c r="I20" s="23">
        <f t="shared" si="2"/>
        <v>0.8309079408786842</v>
      </c>
      <c r="J20" s="25">
        <f t="shared" si="3"/>
        <v>61399.600000000035</v>
      </c>
      <c r="K20" s="23">
        <f t="shared" si="4"/>
        <v>1.1766687537117946</v>
      </c>
    </row>
    <row r="21" spans="1:11" ht="31.5">
      <c r="A21" s="5" t="s">
        <v>33</v>
      </c>
      <c r="B21" s="37" t="s">
        <v>34</v>
      </c>
      <c r="C21" s="36">
        <v>51185.9</v>
      </c>
      <c r="D21" s="25">
        <v>131763.9</v>
      </c>
      <c r="E21" s="25">
        <v>129367.7</v>
      </c>
      <c r="F21" s="25">
        <v>131793</v>
      </c>
      <c r="G21" s="25">
        <f t="shared" si="0"/>
        <v>2425.300000000003</v>
      </c>
      <c r="H21" s="23">
        <f t="shared" si="1"/>
        <v>1.0187473380140484</v>
      </c>
      <c r="I21" s="23">
        <f t="shared" si="2"/>
        <v>1.0002208495650176</v>
      </c>
      <c r="J21" s="25">
        <f t="shared" si="3"/>
        <v>80607.1</v>
      </c>
      <c r="K21" s="23">
        <f t="shared" si="4"/>
        <v>2.5747911045815353</v>
      </c>
    </row>
    <row r="22" spans="1:11" ht="19.5" customHeight="1">
      <c r="A22" s="5" t="s">
        <v>35</v>
      </c>
      <c r="B22" s="37" t="s">
        <v>36</v>
      </c>
      <c r="C22" s="36">
        <v>960.7</v>
      </c>
      <c r="D22" s="25">
        <v>41.2</v>
      </c>
      <c r="E22" s="25">
        <v>41.2</v>
      </c>
      <c r="F22" s="25">
        <v>267.8</v>
      </c>
      <c r="G22" s="25">
        <f t="shared" si="0"/>
        <v>226.60000000000002</v>
      </c>
      <c r="H22" s="23">
        <f t="shared" si="1"/>
        <v>6.5</v>
      </c>
      <c r="I22" s="23">
        <f t="shared" si="2"/>
        <v>6.5</v>
      </c>
      <c r="J22" s="25">
        <f t="shared" si="3"/>
        <v>-692.9000000000001</v>
      </c>
      <c r="K22" s="23">
        <f t="shared" si="4"/>
        <v>0.2787550744248985</v>
      </c>
    </row>
    <row r="23" spans="1:11" ht="50.25" customHeight="1">
      <c r="A23" s="5" t="s">
        <v>37</v>
      </c>
      <c r="B23" s="37" t="s">
        <v>38</v>
      </c>
      <c r="C23" s="36">
        <v>62265.5</v>
      </c>
      <c r="D23" s="25">
        <v>100081.7</v>
      </c>
      <c r="E23" s="25">
        <v>89800</v>
      </c>
      <c r="F23" s="25">
        <v>74799.4</v>
      </c>
      <c r="G23" s="25">
        <f t="shared" si="0"/>
        <v>-15000.600000000006</v>
      </c>
      <c r="H23" s="23">
        <f t="shared" si="1"/>
        <v>0.8329554565701558</v>
      </c>
      <c r="I23" s="23">
        <f t="shared" si="2"/>
        <v>0.74738338777219</v>
      </c>
      <c r="J23" s="25">
        <f t="shared" si="3"/>
        <v>12533.899999999994</v>
      </c>
      <c r="K23" s="23">
        <f t="shared" si="4"/>
        <v>1.2012976688535384</v>
      </c>
    </row>
    <row r="24" spans="1:11" ht="81" customHeight="1">
      <c r="A24" s="5" t="s">
        <v>39</v>
      </c>
      <c r="B24" s="37" t="s">
        <v>40</v>
      </c>
      <c r="C24" s="36">
        <v>109729.8</v>
      </c>
      <c r="D24" s="25">
        <v>162836.6</v>
      </c>
      <c r="E24" s="25">
        <v>147211</v>
      </c>
      <c r="F24" s="25">
        <v>154688</v>
      </c>
      <c r="G24" s="25">
        <f t="shared" si="0"/>
        <v>7477</v>
      </c>
      <c r="H24" s="23">
        <f t="shared" si="1"/>
        <v>1.0507910414303279</v>
      </c>
      <c r="I24" s="23">
        <f t="shared" si="2"/>
        <v>0.9499584245802233</v>
      </c>
      <c r="J24" s="25">
        <f t="shared" si="3"/>
        <v>44958.2</v>
      </c>
      <c r="K24" s="23">
        <f t="shared" si="4"/>
        <v>1.4097173238263443</v>
      </c>
    </row>
    <row r="25" spans="1:11" ht="128.25" customHeight="1">
      <c r="A25" s="5" t="s">
        <v>41</v>
      </c>
      <c r="B25" s="37" t="s">
        <v>42</v>
      </c>
      <c r="C25" s="36">
        <v>1144.1</v>
      </c>
      <c r="D25" s="25">
        <v>1194</v>
      </c>
      <c r="E25" s="25">
        <v>1034.6999999999998</v>
      </c>
      <c r="F25" s="25">
        <v>1527.9</v>
      </c>
      <c r="G25" s="25">
        <f t="shared" si="0"/>
        <v>493.2000000000003</v>
      </c>
      <c r="H25" s="23">
        <f t="shared" si="1"/>
        <v>1.476659901420702</v>
      </c>
      <c r="I25" s="23">
        <f t="shared" si="2"/>
        <v>1.2796482412060302</v>
      </c>
      <c r="J25" s="25">
        <f t="shared" si="3"/>
        <v>383.8000000000002</v>
      </c>
      <c r="K25" s="23">
        <f t="shared" si="4"/>
        <v>1.335460187046587</v>
      </c>
    </row>
    <row r="26" spans="1:11" ht="96.75" customHeight="1">
      <c r="A26" s="5" t="s">
        <v>43</v>
      </c>
      <c r="B26" s="37" t="s">
        <v>44</v>
      </c>
      <c r="C26" s="36">
        <v>3420</v>
      </c>
      <c r="D26" s="25">
        <v>1801.4</v>
      </c>
      <c r="E26" s="25">
        <v>1461</v>
      </c>
      <c r="F26" s="25">
        <v>2117.7</v>
      </c>
      <c r="G26" s="25">
        <f t="shared" si="0"/>
        <v>656.6999999999998</v>
      </c>
      <c r="H26" s="23">
        <f t="shared" si="1"/>
        <v>1.4494866529774126</v>
      </c>
      <c r="I26" s="23">
        <f t="shared" si="2"/>
        <v>1.175585655601199</v>
      </c>
      <c r="J26" s="25">
        <f t="shared" si="3"/>
        <v>-1302.3000000000002</v>
      </c>
      <c r="K26" s="23">
        <f t="shared" si="4"/>
        <v>0.6192105263157894</v>
      </c>
    </row>
    <row r="27" spans="1:11" ht="65.25" customHeight="1">
      <c r="A27" s="5" t="s">
        <v>88</v>
      </c>
      <c r="B27" s="37" t="s">
        <v>87</v>
      </c>
      <c r="C27" s="36">
        <v>64.8</v>
      </c>
      <c r="D27" s="25">
        <v>0</v>
      </c>
      <c r="E27" s="25">
        <v>0</v>
      </c>
      <c r="F27" s="25">
        <v>281.6</v>
      </c>
      <c r="G27" s="25">
        <f t="shared" si="0"/>
        <v>281.6</v>
      </c>
      <c r="H27" s="23">
        <f t="shared" si="1"/>
      </c>
      <c r="I27" s="23">
        <f t="shared" si="2"/>
      </c>
      <c r="J27" s="25">
        <f t="shared" si="3"/>
        <v>216.8</v>
      </c>
      <c r="K27" s="23">
        <f t="shared" si="4"/>
        <v>4.34567901234568</v>
      </c>
    </row>
    <row r="28" spans="1:11" ht="65.25" customHeight="1">
      <c r="A28" s="5" t="s">
        <v>45</v>
      </c>
      <c r="B28" s="37" t="s">
        <v>46</v>
      </c>
      <c r="C28" s="36">
        <v>21689.4</v>
      </c>
      <c r="D28" s="25">
        <v>60374</v>
      </c>
      <c r="E28" s="25">
        <v>60374</v>
      </c>
      <c r="F28" s="25">
        <v>60374</v>
      </c>
      <c r="G28" s="25">
        <f t="shared" si="0"/>
        <v>0</v>
      </c>
      <c r="H28" s="23">
        <f t="shared" si="1"/>
        <v>1</v>
      </c>
      <c r="I28" s="23">
        <f t="shared" si="2"/>
        <v>1</v>
      </c>
      <c r="J28" s="25">
        <f t="shared" si="3"/>
        <v>38684.6</v>
      </c>
      <c r="K28" s="23">
        <f t="shared" si="4"/>
        <v>2.7835716986177577</v>
      </c>
    </row>
    <row r="29" spans="1:11" ht="96.75" customHeight="1">
      <c r="A29" s="5" t="s">
        <v>47</v>
      </c>
      <c r="B29" s="37" t="s">
        <v>48</v>
      </c>
      <c r="C29" s="36">
        <v>56408.3</v>
      </c>
      <c r="D29" s="25">
        <v>54855.2</v>
      </c>
      <c r="E29" s="25">
        <v>49510.5</v>
      </c>
      <c r="F29" s="25">
        <v>166836.7</v>
      </c>
      <c r="G29" s="25">
        <f t="shared" si="0"/>
        <v>117326.20000000001</v>
      </c>
      <c r="H29" s="23">
        <f t="shared" si="1"/>
        <v>3.3697235939851145</v>
      </c>
      <c r="I29" s="23">
        <f t="shared" si="2"/>
        <v>3.041401726727822</v>
      </c>
      <c r="J29" s="25">
        <f t="shared" si="3"/>
        <v>110428.40000000001</v>
      </c>
      <c r="K29" s="23">
        <f t="shared" si="4"/>
        <v>2.957662258922889</v>
      </c>
    </row>
    <row r="30" spans="1:11" ht="19.5" customHeight="1">
      <c r="A30" s="5" t="s">
        <v>49</v>
      </c>
      <c r="B30" s="37" t="s">
        <v>50</v>
      </c>
      <c r="C30" s="36">
        <v>3792.8</v>
      </c>
      <c r="D30" s="25">
        <v>7767.5</v>
      </c>
      <c r="E30" s="25">
        <v>7536</v>
      </c>
      <c r="F30" s="25">
        <v>10718.2</v>
      </c>
      <c r="G30" s="25">
        <f t="shared" si="0"/>
        <v>3182.2000000000007</v>
      </c>
      <c r="H30" s="23">
        <f t="shared" si="1"/>
        <v>1.4222664543524417</v>
      </c>
      <c r="I30" s="23">
        <f t="shared" si="2"/>
        <v>1.379877695526231</v>
      </c>
      <c r="J30" s="25">
        <f t="shared" si="3"/>
        <v>6925.400000000001</v>
      </c>
      <c r="K30" s="23">
        <f t="shared" si="4"/>
        <v>2.8259333473950643</v>
      </c>
    </row>
    <row r="31" spans="1:11" ht="33.75" customHeight="1">
      <c r="A31" s="5" t="s">
        <v>51</v>
      </c>
      <c r="B31" s="37" t="s">
        <v>52</v>
      </c>
      <c r="C31" s="36">
        <v>4051097.7</v>
      </c>
      <c r="D31" s="25">
        <v>4883270.7</v>
      </c>
      <c r="E31" s="25">
        <v>4412865.3</v>
      </c>
      <c r="F31" s="25">
        <v>4417110.7</v>
      </c>
      <c r="G31" s="25">
        <f t="shared" si="0"/>
        <v>4245.4000000003725</v>
      </c>
      <c r="H31" s="23">
        <f t="shared" si="1"/>
        <v>1.0009620506658112</v>
      </c>
      <c r="I31" s="23">
        <f t="shared" si="2"/>
        <v>0.9045393899625511</v>
      </c>
      <c r="J31" s="25">
        <f t="shared" si="3"/>
        <v>366013</v>
      </c>
      <c r="K31" s="23">
        <f t="shared" si="4"/>
        <v>1.0903490922966386</v>
      </c>
    </row>
    <row r="32" spans="1:11" ht="33.75" customHeight="1">
      <c r="A32" s="5" t="s">
        <v>53</v>
      </c>
      <c r="B32" s="37" t="s">
        <v>54</v>
      </c>
      <c r="C32" s="36">
        <v>3553.5</v>
      </c>
      <c r="D32" s="25">
        <v>0</v>
      </c>
      <c r="E32" s="25">
        <v>0</v>
      </c>
      <c r="F32" s="25">
        <v>8905.7</v>
      </c>
      <c r="G32" s="25">
        <f t="shared" si="0"/>
        <v>8905.7</v>
      </c>
      <c r="H32" s="23">
        <f t="shared" si="1"/>
      </c>
      <c r="I32" s="23">
        <f t="shared" si="2"/>
      </c>
      <c r="J32" s="25">
        <f t="shared" si="3"/>
        <v>5352.200000000001</v>
      </c>
      <c r="K32" s="23">
        <f t="shared" si="4"/>
        <v>2.5061770085830872</v>
      </c>
    </row>
    <row r="33" spans="1:11" ht="81" customHeight="1">
      <c r="A33" s="5" t="s">
        <v>55</v>
      </c>
      <c r="B33" s="37" t="s">
        <v>56</v>
      </c>
      <c r="C33" s="36">
        <v>4144.7</v>
      </c>
      <c r="D33" s="25">
        <v>0</v>
      </c>
      <c r="E33" s="25">
        <v>0</v>
      </c>
      <c r="F33" s="25">
        <v>611.8</v>
      </c>
      <c r="G33" s="25">
        <f>F33-E33</f>
        <v>611.8</v>
      </c>
      <c r="H33" s="23">
        <f t="shared" si="1"/>
      </c>
      <c r="I33" s="23">
        <f>_xlfn.IFERROR(F33/D33,"")</f>
      </c>
      <c r="J33" s="25">
        <f>F33-C33</f>
        <v>-3532.8999999999996</v>
      </c>
      <c r="K33" s="23">
        <f t="shared" si="4"/>
        <v>0.14761020097956426</v>
      </c>
    </row>
    <row r="34" spans="1:11" ht="81" customHeight="1">
      <c r="A34" s="5" t="s">
        <v>57</v>
      </c>
      <c r="B34" s="37" t="s">
        <v>58</v>
      </c>
      <c r="C34" s="36">
        <v>68054.1</v>
      </c>
      <c r="D34" s="25">
        <v>200264</v>
      </c>
      <c r="E34" s="25">
        <v>193302</v>
      </c>
      <c r="F34" s="25">
        <v>222509.2</v>
      </c>
      <c r="G34" s="25">
        <f>F34-E34</f>
        <v>29207.20000000001</v>
      </c>
      <c r="H34" s="23">
        <f t="shared" si="1"/>
        <v>1.151096212144727</v>
      </c>
      <c r="I34" s="23">
        <f>_xlfn.IFERROR(F34/D34,"")</f>
        <v>1.1110793752247035</v>
      </c>
      <c r="J34" s="25">
        <f>F34-C34</f>
        <v>154455.1</v>
      </c>
      <c r="K34" s="23">
        <f t="shared" si="4"/>
        <v>3.269592868027055</v>
      </c>
    </row>
    <row r="35" spans="1:11" ht="34.5" customHeight="1">
      <c r="A35" s="5" t="s">
        <v>92</v>
      </c>
      <c r="B35" s="37" t="s">
        <v>91</v>
      </c>
      <c r="C35" s="36">
        <v>443502.1</v>
      </c>
      <c r="D35" s="25">
        <v>104142</v>
      </c>
      <c r="E35" s="25">
        <v>93840</v>
      </c>
      <c r="F35" s="25">
        <v>201675.5</v>
      </c>
      <c r="G35" s="25">
        <f t="shared" si="0"/>
        <v>107835.5</v>
      </c>
      <c r="H35" s="23">
        <f t="shared" si="1"/>
        <v>2.149142156862745</v>
      </c>
      <c r="I35" s="23">
        <f t="shared" si="2"/>
        <v>1.936543373470838</v>
      </c>
      <c r="J35" s="25">
        <f t="shared" si="3"/>
        <v>-241826.59999999998</v>
      </c>
      <c r="K35" s="23">
        <f t="shared" si="4"/>
        <v>0.45473403620862224</v>
      </c>
    </row>
    <row r="36" spans="1:11" ht="81" customHeight="1">
      <c r="A36" s="5" t="s">
        <v>93</v>
      </c>
      <c r="B36" s="37" t="s">
        <v>90</v>
      </c>
      <c r="C36" s="36">
        <v>109809.7</v>
      </c>
      <c r="D36" s="25">
        <v>45272.2</v>
      </c>
      <c r="E36" s="25">
        <v>40150</v>
      </c>
      <c r="F36" s="25">
        <v>91157.6</v>
      </c>
      <c r="G36" s="25">
        <f t="shared" si="0"/>
        <v>51007.600000000006</v>
      </c>
      <c r="H36" s="23">
        <f t="shared" si="1"/>
        <v>2.2704259028642593</v>
      </c>
      <c r="I36" s="23">
        <f t="shared" si="2"/>
        <v>2.0135447360631913</v>
      </c>
      <c r="J36" s="25">
        <f t="shared" si="3"/>
        <v>-18652.09999999999</v>
      </c>
      <c r="K36" s="23">
        <f t="shared" si="4"/>
        <v>0.8301415995126115</v>
      </c>
    </row>
    <row r="37" spans="1:11" s="33" customFormat="1" ht="19.5" customHeight="1">
      <c r="A37" s="32" t="s">
        <v>59</v>
      </c>
      <c r="B37" s="38" t="s">
        <v>60</v>
      </c>
      <c r="C37" s="36">
        <v>202630.3</v>
      </c>
      <c r="D37" s="25">
        <v>212143.2</v>
      </c>
      <c r="E37" s="25">
        <v>187736.9</v>
      </c>
      <c r="F37" s="25">
        <v>213877.1</v>
      </c>
      <c r="G37" s="25">
        <f t="shared" si="0"/>
        <v>26140.20000000001</v>
      </c>
      <c r="H37" s="23">
        <f t="shared" si="1"/>
        <v>1.1392384768258133</v>
      </c>
      <c r="I37" s="23">
        <f t="shared" si="2"/>
        <v>1.0081732527839686</v>
      </c>
      <c r="J37" s="25">
        <f t="shared" si="3"/>
        <v>11246.800000000017</v>
      </c>
      <c r="K37" s="23">
        <f t="shared" si="4"/>
        <v>1.0555040386358803</v>
      </c>
    </row>
    <row r="38" spans="1:11" s="33" customFormat="1" ht="19.5" customHeight="1">
      <c r="A38" s="32" t="s">
        <v>61</v>
      </c>
      <c r="B38" s="38" t="s">
        <v>62</v>
      </c>
      <c r="C38" s="36">
        <v>37383.2</v>
      </c>
      <c r="D38" s="25">
        <v>0</v>
      </c>
      <c r="E38" s="25">
        <v>0</v>
      </c>
      <c r="F38" s="25">
        <v>-6204.1</v>
      </c>
      <c r="G38" s="25">
        <f t="shared" si="0"/>
        <v>-6204.1</v>
      </c>
      <c r="H38" s="23">
        <f t="shared" si="1"/>
      </c>
      <c r="I38" s="23">
        <f t="shared" si="2"/>
      </c>
      <c r="J38" s="25">
        <f t="shared" si="3"/>
        <v>-43587.299999999996</v>
      </c>
      <c r="K38" s="23">
        <f t="shared" si="4"/>
        <v>-0.16595957542425477</v>
      </c>
    </row>
    <row r="39" spans="1:11" s="33" customFormat="1" ht="19.5" customHeight="1">
      <c r="A39" s="32" t="s">
        <v>63</v>
      </c>
      <c r="B39" s="38" t="s">
        <v>64</v>
      </c>
      <c r="C39" s="36">
        <v>115229.8</v>
      </c>
      <c r="D39" s="25">
        <v>122270.1</v>
      </c>
      <c r="E39" s="25">
        <v>103309.1</v>
      </c>
      <c r="F39" s="25">
        <v>238011.69999999995</v>
      </c>
      <c r="G39" s="25">
        <f>F39-E39</f>
        <v>134702.59999999995</v>
      </c>
      <c r="H39" s="23">
        <f t="shared" si="1"/>
        <v>2.3038793291200865</v>
      </c>
      <c r="I39" s="23">
        <f t="shared" si="2"/>
        <v>1.9466059159189364</v>
      </c>
      <c r="J39" s="25">
        <f t="shared" si="3"/>
        <v>122781.89999999995</v>
      </c>
      <c r="K39" s="23">
        <f t="shared" si="4"/>
        <v>2.0655394698246456</v>
      </c>
    </row>
    <row r="40" spans="1:11" s="33" customFormat="1" ht="19.5" customHeight="1">
      <c r="A40" s="32" t="s">
        <v>65</v>
      </c>
      <c r="B40" s="38" t="s">
        <v>66</v>
      </c>
      <c r="C40" s="36">
        <v>2799.1</v>
      </c>
      <c r="D40" s="25">
        <v>0</v>
      </c>
      <c r="E40" s="25">
        <v>0</v>
      </c>
      <c r="F40" s="25">
        <v>771.9</v>
      </c>
      <c r="G40" s="25">
        <f t="shared" si="0"/>
        <v>771.9</v>
      </c>
      <c r="H40" s="23">
        <f t="shared" si="1"/>
      </c>
      <c r="I40" s="23">
        <f t="shared" si="2"/>
      </c>
      <c r="J40" s="25">
        <f t="shared" si="3"/>
        <v>-2027.1999999999998</v>
      </c>
      <c r="K40" s="23">
        <f t="shared" si="4"/>
        <v>0.2757672108892144</v>
      </c>
    </row>
    <row r="41" spans="1:11" s="7" customFormat="1" ht="22.5" customHeight="1">
      <c r="A41" s="6"/>
      <c r="B41" s="31" t="s">
        <v>67</v>
      </c>
      <c r="C41" s="26">
        <f>C6+C18</f>
        <v>21425617.299999997</v>
      </c>
      <c r="D41" s="26">
        <f>D6+D18</f>
        <v>26583669.6</v>
      </c>
      <c r="E41" s="26">
        <f>E6+E18</f>
        <v>21862028.400000002</v>
      </c>
      <c r="F41" s="26">
        <f>F6+F18</f>
        <v>23284703.400000006</v>
      </c>
      <c r="G41" s="26">
        <f t="shared" si="0"/>
        <v>1422675.0000000037</v>
      </c>
      <c r="H41" s="22">
        <f t="shared" si="1"/>
        <v>1.0650751601804709</v>
      </c>
      <c r="I41" s="22">
        <f t="shared" si="2"/>
        <v>0.8759025277684013</v>
      </c>
      <c r="J41" s="26">
        <f t="shared" si="3"/>
        <v>1859086.100000009</v>
      </c>
      <c r="K41" s="22">
        <f t="shared" si="4"/>
        <v>1.086769313293018</v>
      </c>
    </row>
    <row r="42" spans="1:12" s="7" customFormat="1" ht="22.5" customHeight="1">
      <c r="A42" s="6" t="s">
        <v>68</v>
      </c>
      <c r="B42" s="31" t="s">
        <v>69</v>
      </c>
      <c r="C42" s="43">
        <f>SUM(C43:C50)</f>
        <v>19797972.5</v>
      </c>
      <c r="D42" s="43">
        <f>SUM(D43:D50)</f>
        <v>29159953.100000005</v>
      </c>
      <c r="E42" s="43">
        <f>SUM(E43:E50)</f>
        <v>25900782</v>
      </c>
      <c r="F42" s="43">
        <f>SUM(F43:F50)</f>
        <v>25778127.400000006</v>
      </c>
      <c r="G42" s="43">
        <f t="shared" si="0"/>
        <v>-122654.59999999404</v>
      </c>
      <c r="H42" s="44">
        <f t="shared" si="1"/>
        <v>0.9952644441391771</v>
      </c>
      <c r="I42" s="44">
        <f t="shared" si="2"/>
        <v>0.8840249952253867</v>
      </c>
      <c r="J42" s="43">
        <f t="shared" si="3"/>
        <v>5980154.900000006</v>
      </c>
      <c r="K42" s="44">
        <f t="shared" si="4"/>
        <v>1.302058955784488</v>
      </c>
      <c r="L42" s="45"/>
    </row>
    <row r="43" spans="1:12" ht="34.5" customHeight="1">
      <c r="A43" s="5" t="s">
        <v>70</v>
      </c>
      <c r="B43" s="37" t="s">
        <v>71</v>
      </c>
      <c r="C43" s="35">
        <v>605689.7</v>
      </c>
      <c r="D43" s="25">
        <v>427749.9</v>
      </c>
      <c r="E43" s="25">
        <v>427749.9</v>
      </c>
      <c r="F43" s="25">
        <v>427749.9</v>
      </c>
      <c r="G43" s="25">
        <f t="shared" si="0"/>
        <v>0</v>
      </c>
      <c r="H43" s="23">
        <f t="shared" si="1"/>
        <v>1</v>
      </c>
      <c r="I43" s="23">
        <f t="shared" si="2"/>
        <v>1</v>
      </c>
      <c r="J43" s="25">
        <f t="shared" si="3"/>
        <v>-177939.79999999993</v>
      </c>
      <c r="K43" s="23">
        <f t="shared" si="4"/>
        <v>0.706219537826052</v>
      </c>
      <c r="L43" s="28"/>
    </row>
    <row r="44" spans="1:12" ht="34.5" customHeight="1">
      <c r="A44" s="5" t="s">
        <v>72</v>
      </c>
      <c r="B44" s="37" t="s">
        <v>73</v>
      </c>
      <c r="C44" s="35">
        <v>5025484.3</v>
      </c>
      <c r="D44" s="25">
        <v>9803448.200000003</v>
      </c>
      <c r="E44" s="25">
        <v>8983148.3</v>
      </c>
      <c r="F44" s="25">
        <v>8983148.400000004</v>
      </c>
      <c r="G44" s="25">
        <f t="shared" si="0"/>
        <v>0.10000000335276127</v>
      </c>
      <c r="H44" s="23">
        <f t="shared" si="1"/>
        <v>1.0000000111319551</v>
      </c>
      <c r="I44" s="23">
        <f t="shared" si="2"/>
        <v>0.9163253802881318</v>
      </c>
      <c r="J44" s="25">
        <f t="shared" si="3"/>
        <v>3957664.1000000043</v>
      </c>
      <c r="K44" s="23">
        <f t="shared" si="4"/>
        <v>1.7875189461839538</v>
      </c>
      <c r="L44" s="28"/>
    </row>
    <row r="45" spans="1:12" ht="34.5" customHeight="1">
      <c r="A45" s="5" t="s">
        <v>74</v>
      </c>
      <c r="B45" s="37" t="s">
        <v>75</v>
      </c>
      <c r="C45" s="35">
        <v>9836691.4</v>
      </c>
      <c r="D45" s="25">
        <v>12871914.700000003</v>
      </c>
      <c r="E45" s="25">
        <v>11219572.7</v>
      </c>
      <c r="F45" s="25">
        <v>11219572.6</v>
      </c>
      <c r="G45" s="25">
        <f t="shared" si="0"/>
        <v>-0.09999999962747097</v>
      </c>
      <c r="H45" s="23">
        <f t="shared" si="1"/>
        <v>0.9999999910870047</v>
      </c>
      <c r="I45" s="23">
        <f t="shared" si="2"/>
        <v>0.8716319880522513</v>
      </c>
      <c r="J45" s="25">
        <f t="shared" si="3"/>
        <v>1382881.1999999993</v>
      </c>
      <c r="K45" s="23">
        <f t="shared" si="4"/>
        <v>1.1405839772507247</v>
      </c>
      <c r="L45" s="28"/>
    </row>
    <row r="46" spans="1:12" ht="20.25" customHeight="1">
      <c r="A46" s="5" t="s">
        <v>76</v>
      </c>
      <c r="B46" s="37" t="s">
        <v>77</v>
      </c>
      <c r="C46" s="35">
        <v>4281787.9</v>
      </c>
      <c r="D46" s="25">
        <v>5553985.3</v>
      </c>
      <c r="E46" s="25">
        <v>4767456.1</v>
      </c>
      <c r="F46" s="25">
        <v>4659679.8</v>
      </c>
      <c r="G46" s="25">
        <f t="shared" si="0"/>
        <v>-107776.29999999981</v>
      </c>
      <c r="H46" s="23">
        <f t="shared" si="1"/>
        <v>0.9773933314246984</v>
      </c>
      <c r="I46" s="23">
        <f t="shared" si="2"/>
        <v>0.838979498199248</v>
      </c>
      <c r="J46" s="25">
        <f t="shared" si="3"/>
        <v>377891.89999999944</v>
      </c>
      <c r="K46" s="23">
        <f t="shared" si="4"/>
        <v>1.0882556326528923</v>
      </c>
      <c r="L46" s="28"/>
    </row>
    <row r="47" spans="1:11" ht="34.5" customHeight="1">
      <c r="A47" s="5" t="s">
        <v>78</v>
      </c>
      <c r="B47" s="37" t="s">
        <v>79</v>
      </c>
      <c r="C47" s="35">
        <v>3928</v>
      </c>
      <c r="D47" s="25">
        <v>0</v>
      </c>
      <c r="E47" s="25">
        <v>0</v>
      </c>
      <c r="F47" s="25">
        <v>1249.9</v>
      </c>
      <c r="G47" s="25">
        <f t="shared" si="0"/>
        <v>1249.9</v>
      </c>
      <c r="H47" s="23">
        <f t="shared" si="1"/>
      </c>
      <c r="I47" s="23">
        <f t="shared" si="2"/>
      </c>
      <c r="J47" s="25">
        <f t="shared" si="3"/>
        <v>-2678.1</v>
      </c>
      <c r="K47" s="23">
        <f t="shared" si="4"/>
        <v>0.3182026476578412</v>
      </c>
    </row>
    <row r="48" spans="1:11" ht="34.5" customHeight="1">
      <c r="A48" s="5" t="s">
        <v>80</v>
      </c>
      <c r="B48" s="37" t="s">
        <v>81</v>
      </c>
      <c r="C48" s="35">
        <v>62010.4</v>
      </c>
      <c r="D48" s="25">
        <v>494848.1</v>
      </c>
      <c r="E48" s="25">
        <v>494848.1</v>
      </c>
      <c r="F48" s="25">
        <v>617655.8</v>
      </c>
      <c r="G48" s="25">
        <f t="shared" si="0"/>
        <v>122807.70000000007</v>
      </c>
      <c r="H48" s="23">
        <f t="shared" si="1"/>
        <v>1.2481725200116967</v>
      </c>
      <c r="I48" s="23">
        <f t="shared" si="2"/>
        <v>1.2481725200116967</v>
      </c>
      <c r="J48" s="25">
        <f t="shared" si="3"/>
        <v>555645.4</v>
      </c>
      <c r="K48" s="23">
        <f t="shared" si="4"/>
        <v>9.96051952575697</v>
      </c>
    </row>
    <row r="49" spans="1:11" ht="78.75">
      <c r="A49" s="5" t="s">
        <v>82</v>
      </c>
      <c r="B49" s="37" t="s">
        <v>83</v>
      </c>
      <c r="C49" s="35">
        <v>323714.5</v>
      </c>
      <c r="D49" s="25">
        <v>8006.9</v>
      </c>
      <c r="E49" s="25">
        <v>8006.9</v>
      </c>
      <c r="F49" s="25">
        <v>194537.30000000002</v>
      </c>
      <c r="G49" s="25">
        <f t="shared" si="0"/>
        <v>186530.40000000002</v>
      </c>
      <c r="H49" s="23">
        <f>_xlfn.IFERROR(F49/E49,"")</f>
        <v>24.29620702144401</v>
      </c>
      <c r="I49" s="23">
        <f t="shared" si="2"/>
        <v>24.29620702144401</v>
      </c>
      <c r="J49" s="25">
        <f t="shared" si="3"/>
        <v>-129177.19999999998</v>
      </c>
      <c r="K49" s="23">
        <f t="shared" si="4"/>
        <v>0.6009533091659472</v>
      </c>
    </row>
    <row r="50" spans="1:11" ht="50.25" customHeight="1">
      <c r="A50" s="5" t="s">
        <v>84</v>
      </c>
      <c r="B50" s="37" t="s">
        <v>85</v>
      </c>
      <c r="C50" s="35">
        <v>-341333.7</v>
      </c>
      <c r="D50" s="25">
        <v>0</v>
      </c>
      <c r="E50" s="25">
        <v>0</v>
      </c>
      <c r="F50" s="25">
        <v>-325466.3</v>
      </c>
      <c r="G50" s="25">
        <f t="shared" si="0"/>
        <v>-325466.3</v>
      </c>
      <c r="H50" s="23">
        <f t="shared" si="1"/>
      </c>
      <c r="I50" s="23">
        <f t="shared" si="2"/>
      </c>
      <c r="J50" s="25">
        <f t="shared" si="3"/>
        <v>15867.400000000023</v>
      </c>
      <c r="K50" s="23">
        <f t="shared" si="4"/>
        <v>0.9535135264991413</v>
      </c>
    </row>
    <row r="51" spans="1:11" s="50" customFormat="1" ht="22.5" customHeight="1">
      <c r="A51" s="46"/>
      <c r="B51" s="47" t="s">
        <v>86</v>
      </c>
      <c r="C51" s="48">
        <f>C41+C42</f>
        <v>41223589.8</v>
      </c>
      <c r="D51" s="48">
        <f>D41+D42</f>
        <v>55743622.7</v>
      </c>
      <c r="E51" s="48">
        <f>E41+E42</f>
        <v>47762810.400000006</v>
      </c>
      <c r="F51" s="48">
        <f>F41+F42</f>
        <v>49062830.80000001</v>
      </c>
      <c r="G51" s="48">
        <f t="shared" si="0"/>
        <v>1300020.400000006</v>
      </c>
      <c r="H51" s="49">
        <f t="shared" si="1"/>
        <v>1.0272182559843674</v>
      </c>
      <c r="I51" s="49">
        <f t="shared" si="2"/>
        <v>0.8801514581146878</v>
      </c>
      <c r="J51" s="48">
        <f>F51-C51</f>
        <v>7839241.000000015</v>
      </c>
      <c r="K51" s="49">
        <f t="shared" si="4"/>
        <v>1.1901639580160972</v>
      </c>
    </row>
    <row r="52" spans="1:8" s="3" customFormat="1" ht="15.75">
      <c r="A52" s="8"/>
      <c r="B52" s="18"/>
      <c r="C52" s="15"/>
      <c r="D52" s="15"/>
      <c r="E52" s="15"/>
      <c r="F52" s="15"/>
      <c r="G52" s="12"/>
      <c r="H52" s="9"/>
    </row>
    <row r="53" spans="1:8" s="3" customFormat="1" ht="15.75">
      <c r="A53" s="8"/>
      <c r="B53" s="18"/>
      <c r="C53" s="15"/>
      <c r="D53" s="15"/>
      <c r="E53" s="15"/>
      <c r="F53" s="15"/>
      <c r="G53" s="12"/>
      <c r="H53" s="9"/>
    </row>
  </sheetData>
  <sheetProtection password="CE28" sheet="1" objects="1" scenarios="1"/>
  <mergeCells count="2">
    <mergeCell ref="A1:K1"/>
    <mergeCell ref="A3:K3"/>
  </mergeCells>
  <printOptions/>
  <pageMargins left="0.2755905511811024" right="0.1968503937007874" top="0.31496062992125984" bottom="0.2755905511811024" header="0.2755905511811024" footer="0.15748031496062992"/>
  <pageSetup firstPageNumber="1" useFirstPageNumber="1" fitToHeight="0" fitToWidth="1" orientation="portrait" paperSize="9" scale="5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Леготкина Наталья Юрьевна</cp:lastModifiedBy>
  <cp:lastPrinted>2023-12-08T08:26:14Z</cp:lastPrinted>
  <dcterms:created xsi:type="dcterms:W3CDTF">2023-05-10T09:13:22Z</dcterms:created>
  <dcterms:modified xsi:type="dcterms:W3CDTF">2023-12-11T06:45:25Z</dcterms:modified>
  <cp:category/>
  <cp:version/>
  <cp:contentType/>
  <cp:contentStatus/>
</cp:coreProperties>
</file>