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6.2012" sheetId="1" r:id="rId1"/>
  </sheets>
  <definedNames>
    <definedName name="_xlnm._FilterDatabase" localSheetId="0" hidden="1">'на 01.06.2012'!$A$5:$M$449</definedName>
    <definedName name="_xlnm.Print_Titles" localSheetId="0">'на 01.06.2012'!$4:$5</definedName>
    <definedName name="_xlnm.Print_Area" localSheetId="0">'на 01.06.2012'!$A$1:$M$534</definedName>
  </definedNames>
  <calcPr fullCalcOnLoad="1"/>
</workbook>
</file>

<file path=xl/sharedStrings.xml><?xml version="1.0" encoding="utf-8"?>
<sst xmlns="http://schemas.openxmlformats.org/spreadsheetml/2006/main" count="1044" uniqueCount="242">
  <si>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</si>
  <si>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</si>
  <si>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</si>
  <si>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</si>
  <si>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</si>
  <si>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</si>
  <si>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</si>
  <si>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</si>
  <si>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</si>
  <si>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</si>
  <si>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</si>
  <si>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</si>
  <si>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</si>
  <si>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</si>
  <si>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</si>
  <si>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</si>
  <si>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</si>
  <si>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</si>
  <si>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</si>
  <si>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</si>
  <si>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</si>
  <si>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</si>
  <si>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</si>
  <si>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</si>
  <si>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</si>
  <si>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</si>
  <si>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</si>
  <si>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</si>
  <si>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</si>
  <si>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</si>
  <si>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</si>
  <si>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</si>
  <si>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</si>
  <si>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</si>
  <si>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</si>
  <si>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</si>
  <si>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</si>
  <si>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</si>
  <si>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</si>
  <si>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</si>
  <si>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</si>
  <si>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</si>
  <si>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</si>
  <si>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</si>
  <si>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</si>
  <si>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</si>
  <si>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</si>
  <si>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</si>
  <si>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</si>
  <si>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</si>
  <si>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</si>
  <si>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</si>
  <si>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</si>
  <si>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</si>
  <si>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</si>
  <si>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</si>
  <si>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</si>
  <si>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</si>
  <si>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</si>
  <si>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</si>
  <si>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</si>
  <si>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</si>
  <si>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</si>
  <si>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</si>
  <si>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</si>
  <si>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</si>
  <si>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</si>
  <si>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</si>
  <si>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</si>
  <si>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</si>
  <si>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</si>
  <si>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</si>
  <si>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</si>
  <si>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</si>
  <si>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</si>
  <si>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</si>
  <si>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</si>
  <si>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</si>
  <si>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</si>
  <si>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</si>
  <si>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</si>
  <si>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</si>
  <si>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</si>
  <si>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</si>
  <si>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</si>
  <si>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</si>
  <si>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</si>
  <si>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</si>
  <si>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</si>
  <si>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</si>
  <si>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</si>
  <si>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</si>
  <si>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</si>
  <si>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</si>
  <si>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</si>
  <si>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</si>
  <si>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</si>
  <si>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</si>
  <si>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</si>
  <si>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</si>
  <si>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</si>
  <si>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</si>
  <si>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</si>
  <si>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</si>
  <si>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</si>
  <si>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</si>
  <si>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</si>
  <si>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</si>
  <si>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</si>
  <si>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</si>
  <si>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</si>
  <si>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</si>
  <si>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</si>
  <si>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</si>
  <si>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</si>
  <si>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</si>
  <si>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</si>
  <si>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</si>
  <si>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</si>
  <si>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</si>
  <si>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</si>
  <si>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</si>
  <si>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</si>
  <si>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</si>
  <si>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</si>
  <si>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</si>
  <si>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</si>
  <si>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</si>
  <si>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</si>
  <si>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</si>
  <si>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</si>
  <si>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</si>
  <si>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</si>
  <si>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</si>
  <si>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</si>
  <si>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</si>
  <si>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</si>
  <si>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</si>
  <si>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</si>
  <si>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</si>
  <si>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</si>
  <si>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</si>
  <si>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</si>
  <si>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</si>
  <si>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</si>
  <si>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</si>
  <si>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</si>
  <si>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</si>
  <si>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</si>
  <si>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</si>
  <si>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</si>
  <si>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</si>
  <si>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</si>
  <si>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</si>
  <si>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</si>
  <si>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</si>
  <si>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</si>
  <si>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</si>
  <si>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</si>
  <si>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</si>
  <si>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</si>
  <si>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</si>
  <si>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</si>
  <si>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</si>
  <si>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</si>
  <si>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</si>
  <si>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</si>
  <si>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</si>
  <si>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</si>
  <si>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</si>
  <si>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</si>
  <si>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</si>
  <si>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</si>
  <si>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</si>
  <si>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</si>
  <si>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</si>
  <si>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</si>
  <si>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</si>
  <si>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</si>
  <si>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</si>
  <si>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</si>
  <si>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</si>
  <si>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</si>
  <si>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</si>
  <si>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</si>
  <si>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</si>
  <si>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</si>
  <si>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</si>
  <si>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</si>
  <si>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</si>
  <si>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</si>
  <si>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</si>
  <si>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</si>
  <si>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</si>
  <si>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</si>
  <si>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</si>
  <si>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</si>
  <si>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</si>
  <si>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</si>
  <si>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</si>
  <si>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</si>
  <si>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</si>
  <si>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>Избирательная комиссия города Перми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</si>
  <si>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</si>
  <si>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</si>
  <si>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</si>
  <si>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</si>
  <si>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</si>
  <si>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</si>
  <si>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</si>
  <si>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</si>
  <si>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</si>
  <si>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</si>
  <si>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</si>
  <si>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</si>
  <si>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</si>
  <si>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</si>
  <si>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</si>
  <si>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</si>
  <si>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</si>
  <si>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</si>
  <si>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</si>
  <si>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</si>
  <si>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</si>
  <si>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</si>
  <si>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</si>
  <si>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</si>
  <si>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</si>
  <si>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</si>
  <si>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</si>
  <si>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</si>
  <si>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</si>
  <si>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</si>
  <si>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</si>
  <si>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% исполн. плана января-апреля 2012</t>
  </si>
  <si>
    <t>% исполн. плана 2012 года</t>
  </si>
  <si>
    <t>План января-мая 2012 года</t>
  </si>
  <si>
    <t>Оперативный анализ исполнения бюджета города Перми по доходам на 1 июня 2012 года</t>
  </si>
  <si>
    <t xml:space="preserve">Факт с начала года на 01.06.2012г. </t>
  </si>
  <si>
    <t>Факт  на 01.06.2011 г.  (в сопост. условиях)</t>
  </si>
  <si>
    <t>Откл. факта отч.пер. от плана января-мая 2012</t>
  </si>
  <si>
    <t>% исполн. плана января-мая 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</si>
</sst>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8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165" fontId="2" fillId="0" borderId="10" xfId="43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43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6" xfId="43" applyNumberFormat="1" applyFont="1" applyFill="1" applyBorder="1" applyAlignment="1">
      <alignment horizontal="center" vertical="center" wrapText="1"/>
    </xf>
    <xf numFmtId="165" fontId="2" fillId="0" borderId="11" xfId="43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4"/>
  <sheetViews>
    <sheetView tabSelected="1" view="pageBreakPreview" zoomScale="60" zoomScaleNormal="64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1" sqref="D11"/>
    </sheetView>
  </sheetViews>
  <sheetFormatPr defaultColWidth="15.25390625" defaultRowHeight="15.75"/>
  <cols>
    <col min="1" max="1" width="6.125" style="16" customWidth="1"/>
    <col min="2" max="2" width="17.00390625" style="17" customWidth="1"/>
    <col min="3" max="3" width="14.25390625" style="51" hidden="1" customWidth="1"/>
    <col min="4" max="4" width="55.25390625" style="35" customWidth="1"/>
    <col min="5" max="5" width="12.625" style="18" customWidth="1"/>
    <col min="6" max="6" width="14.125" style="18" customWidth="1"/>
    <col min="7" max="7" width="12.625" style="18" customWidth="1"/>
    <col min="8" max="8" width="13.875" style="18" customWidth="1"/>
    <col min="9" max="9" width="12.25390625" style="32" customWidth="1"/>
    <col min="10" max="10" width="11.375" style="12" customWidth="1"/>
    <col min="11" max="11" width="11.125" style="12" customWidth="1"/>
    <col min="12" max="12" width="12.875" style="12" customWidth="1"/>
    <col min="13" max="13" width="10.25390625" style="12" customWidth="1"/>
    <col min="14" max="16384" width="15.25390625" style="12" customWidth="1"/>
  </cols>
  <sheetData>
    <row r="1" spans="1:13" ht="18.75">
      <c r="A1" s="81" t="s">
        <v>193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6.25" customHeight="1">
      <c r="A2" s="82" t="s">
        <v>237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3:13" ht="20.25" customHeight="1">
      <c r="C3" s="40"/>
      <c r="D3" s="1"/>
      <c r="H3" s="38"/>
      <c r="K3" s="19"/>
      <c r="M3" s="19" t="s">
        <v>192</v>
      </c>
    </row>
    <row r="4" spans="1:13" ht="62.25" customHeight="1">
      <c r="A4" s="65" t="s">
        <v>0</v>
      </c>
      <c r="B4" s="55" t="s">
        <v>1</v>
      </c>
      <c r="C4" s="70" t="s">
        <v>2</v>
      </c>
      <c r="D4" s="55" t="s">
        <v>3</v>
      </c>
      <c r="E4" s="68" t="s">
        <v>239</v>
      </c>
      <c r="F4" s="59" t="s">
        <v>204</v>
      </c>
      <c r="G4" s="59" t="s">
        <v>236</v>
      </c>
      <c r="H4" s="59" t="s">
        <v>238</v>
      </c>
      <c r="I4" s="61" t="s">
        <v>240</v>
      </c>
      <c r="J4" s="55" t="s">
        <v>241</v>
      </c>
      <c r="K4" s="66" t="s">
        <v>235</v>
      </c>
      <c r="L4" s="63" t="s">
        <v>206</v>
      </c>
      <c r="M4" s="55" t="s">
        <v>205</v>
      </c>
    </row>
    <row r="5" spans="1:13" ht="37.5" customHeight="1">
      <c r="A5" s="65"/>
      <c r="B5" s="55"/>
      <c r="C5" s="71"/>
      <c r="D5" s="55"/>
      <c r="E5" s="69"/>
      <c r="F5" s="60"/>
      <c r="G5" s="60"/>
      <c r="H5" s="60"/>
      <c r="I5" s="62"/>
      <c r="J5" s="64"/>
      <c r="K5" s="67"/>
      <c r="L5" s="64"/>
      <c r="M5" s="64"/>
    </row>
    <row r="6" spans="1:13" ht="15.75" customHeight="1">
      <c r="A6" s="75" t="s">
        <v>4</v>
      </c>
      <c r="B6" s="56" t="s">
        <v>5</v>
      </c>
      <c r="C6" s="41" t="s">
        <v>6</v>
      </c>
      <c r="D6" s="20" t="s">
        <v>7</v>
      </c>
      <c r="E6" s="14"/>
      <c r="F6" s="52">
        <v>611.6</v>
      </c>
      <c r="G6" s="53"/>
      <c r="H6" s="14"/>
      <c r="I6" s="14">
        <f>H6-G6</f>
        <v>0</v>
      </c>
      <c r="J6" s="14"/>
      <c r="K6" s="14">
        <f>H6/F6*100</f>
        <v>0</v>
      </c>
      <c r="L6" s="14">
        <f>H6-E6</f>
        <v>0</v>
      </c>
      <c r="M6" s="14"/>
    </row>
    <row r="7" spans="1:13" ht="63">
      <c r="A7" s="76"/>
      <c r="B7" s="57"/>
      <c r="C7" s="42" t="s">
        <v>231</v>
      </c>
      <c r="D7" s="21" t="s">
        <v>9</v>
      </c>
      <c r="E7" s="14">
        <v>33791</v>
      </c>
      <c r="F7" s="52">
        <v>5332.8</v>
      </c>
      <c r="G7" s="53"/>
      <c r="H7" s="14">
        <v>3061</v>
      </c>
      <c r="I7" s="14">
        <f aca="true" t="shared" si="0" ref="I7:I70">H7-G7</f>
        <v>3061</v>
      </c>
      <c r="J7" s="14"/>
      <c r="K7" s="14">
        <f aca="true" t="shared" si="1" ref="K7:K70">H7/F7*100</f>
        <v>57.3994899489949</v>
      </c>
      <c r="L7" s="14">
        <f aca="true" t="shared" si="2" ref="L7:L70">H7-E7</f>
        <v>-30730</v>
      </c>
      <c r="M7" s="14">
        <f aca="true" t="shared" si="3" ref="M7:M70">H7/E7*100</f>
        <v>9.058625077683406</v>
      </c>
    </row>
    <row r="8" spans="1:13" ht="23.25">
      <c r="A8" s="76"/>
      <c r="B8" s="57"/>
      <c r="C8" s="43" t="s">
        <v>10</v>
      </c>
      <c r="D8" s="22" t="s">
        <v>11</v>
      </c>
      <c r="E8" s="14">
        <v>117595.4</v>
      </c>
      <c r="F8" s="14">
        <v>245286.6</v>
      </c>
      <c r="G8" s="14">
        <v>102253.48</v>
      </c>
      <c r="H8" s="14">
        <v>94780.5</v>
      </c>
      <c r="I8" s="14">
        <f t="shared" si="0"/>
        <v>-7472.979999999996</v>
      </c>
      <c r="J8" s="14">
        <f aca="true" t="shared" si="4" ref="J8:J71">H8/G8*100</f>
        <v>92.6917108346826</v>
      </c>
      <c r="K8" s="14">
        <f t="shared" si="1"/>
        <v>38.640716614768195</v>
      </c>
      <c r="L8" s="14">
        <f t="shared" si="2"/>
        <v>-22814.899999999994</v>
      </c>
      <c r="M8" s="14">
        <f t="shared" si="3"/>
        <v>80.59881594007929</v>
      </c>
    </row>
    <row r="9" spans="1:13" ht="31.5">
      <c r="A9" s="76"/>
      <c r="B9" s="57"/>
      <c r="C9" s="43" t="s">
        <v>12</v>
      </c>
      <c r="D9" s="23" t="s">
        <v>13</v>
      </c>
      <c r="E9" s="14">
        <v>3130.2</v>
      </c>
      <c r="F9" s="14">
        <v>2615.7</v>
      </c>
      <c r="G9" s="14">
        <v>2615.7</v>
      </c>
      <c r="H9" s="14">
        <v>10937.5</v>
      </c>
      <c r="I9" s="14">
        <f t="shared" si="0"/>
        <v>8321.8</v>
      </c>
      <c r="J9" s="14">
        <f t="shared" si="4"/>
        <v>418.14810566961046</v>
      </c>
      <c r="K9" s="14">
        <f t="shared" si="1"/>
        <v>418.14810566961046</v>
      </c>
      <c r="L9" s="14">
        <f t="shared" si="2"/>
        <v>7807.3</v>
      </c>
      <c r="M9" s="14">
        <f t="shared" si="3"/>
        <v>349.4185675036739</v>
      </c>
    </row>
    <row r="10" spans="1:13" ht="31.5">
      <c r="A10" s="76"/>
      <c r="B10" s="57"/>
      <c r="C10" s="43" t="s">
        <v>14</v>
      </c>
      <c r="D10" s="24" t="s">
        <v>15</v>
      </c>
      <c r="E10" s="14">
        <v>1501.8</v>
      </c>
      <c r="F10" s="14">
        <v>510</v>
      </c>
      <c r="G10" s="14">
        <v>212.5</v>
      </c>
      <c r="H10" s="14">
        <v>383.3</v>
      </c>
      <c r="I10" s="14">
        <f t="shared" si="0"/>
        <v>170.8</v>
      </c>
      <c r="J10" s="14">
        <f t="shared" si="4"/>
        <v>180.3764705882353</v>
      </c>
      <c r="K10" s="14">
        <f t="shared" si="1"/>
        <v>75.15686274509804</v>
      </c>
      <c r="L10" s="14">
        <f t="shared" si="2"/>
        <v>-1118.5</v>
      </c>
      <c r="M10" s="14">
        <f t="shared" si="3"/>
        <v>25.5227060860301</v>
      </c>
    </row>
    <row r="11" spans="1:13" ht="47.25">
      <c r="A11" s="76"/>
      <c r="B11" s="57"/>
      <c r="C11" s="43" t="s">
        <v>232</v>
      </c>
      <c r="D11" s="13" t="s">
        <v>233</v>
      </c>
      <c r="E11" s="14"/>
      <c r="F11" s="14"/>
      <c r="G11" s="14"/>
      <c r="H11" s="14">
        <v>238.3</v>
      </c>
      <c r="I11" s="14">
        <f t="shared" si="0"/>
        <v>238.3</v>
      </c>
      <c r="J11" s="14"/>
      <c r="K11" s="14"/>
      <c r="L11" s="14">
        <f t="shared" si="2"/>
        <v>238.3</v>
      </c>
      <c r="M11" s="14"/>
    </row>
    <row r="12" spans="1:13" ht="31.5">
      <c r="A12" s="76"/>
      <c r="B12" s="57"/>
      <c r="C12" s="43" t="s">
        <v>220</v>
      </c>
      <c r="D12" s="13" t="s">
        <v>221</v>
      </c>
      <c r="E12" s="14">
        <v>37.3</v>
      </c>
      <c r="F12" s="14"/>
      <c r="G12" s="14"/>
      <c r="H12" s="14">
        <v>606.9</v>
      </c>
      <c r="I12" s="14">
        <f t="shared" si="0"/>
        <v>606.9</v>
      </c>
      <c r="J12" s="14"/>
      <c r="K12" s="14"/>
      <c r="L12" s="14">
        <f t="shared" si="2"/>
        <v>569.6</v>
      </c>
      <c r="M12" s="14">
        <f t="shared" si="3"/>
        <v>1627.077747989276</v>
      </c>
    </row>
    <row r="13" spans="1:13" ht="31.5" hidden="1">
      <c r="A13" s="76"/>
      <c r="B13" s="57"/>
      <c r="C13" s="43" t="s">
        <v>16</v>
      </c>
      <c r="D13" s="13" t="s">
        <v>17</v>
      </c>
      <c r="E13" s="14"/>
      <c r="F13" s="14"/>
      <c r="G13" s="14"/>
      <c r="H13" s="14"/>
      <c r="I13" s="14">
        <f t="shared" si="0"/>
        <v>0</v>
      </c>
      <c r="J13" s="14" t="e">
        <f t="shared" si="4"/>
        <v>#DIV/0!</v>
      </c>
      <c r="K13" s="14" t="e">
        <f t="shared" si="1"/>
        <v>#DIV/0!</v>
      </c>
      <c r="L13" s="14">
        <f t="shared" si="2"/>
        <v>0</v>
      </c>
      <c r="M13" s="14" t="e">
        <f t="shared" si="3"/>
        <v>#DIV/0!</v>
      </c>
    </row>
    <row r="14" spans="1:13" ht="94.5" hidden="1">
      <c r="A14" s="76"/>
      <c r="B14" s="57"/>
      <c r="C14" s="42" t="s">
        <v>18</v>
      </c>
      <c r="D14" s="25" t="s">
        <v>19</v>
      </c>
      <c r="E14" s="14"/>
      <c r="F14" s="14"/>
      <c r="G14" s="14"/>
      <c r="H14" s="14"/>
      <c r="I14" s="14">
        <f t="shared" si="0"/>
        <v>0</v>
      </c>
      <c r="J14" s="14" t="e">
        <f t="shared" si="4"/>
        <v>#DIV/0!</v>
      </c>
      <c r="K14" s="14" t="e">
        <f t="shared" si="1"/>
        <v>#DIV/0!</v>
      </c>
      <c r="L14" s="14">
        <f t="shared" si="2"/>
        <v>0</v>
      </c>
      <c r="M14" s="14" t="e">
        <f t="shared" si="3"/>
        <v>#DIV/0!</v>
      </c>
    </row>
    <row r="15" spans="1:13" ht="94.5">
      <c r="A15" s="76"/>
      <c r="B15" s="57"/>
      <c r="C15" s="42" t="s">
        <v>209</v>
      </c>
      <c r="D15" s="25" t="s">
        <v>210</v>
      </c>
      <c r="E15" s="14">
        <v>299293.6</v>
      </c>
      <c r="F15" s="14">
        <v>1313166.9</v>
      </c>
      <c r="G15" s="14">
        <v>426408.27</v>
      </c>
      <c r="H15" s="14">
        <v>335244.8</v>
      </c>
      <c r="I15" s="14">
        <f t="shared" si="0"/>
        <v>-91163.47000000003</v>
      </c>
      <c r="J15" s="14">
        <f t="shared" si="4"/>
        <v>78.62061399512724</v>
      </c>
      <c r="K15" s="14">
        <f t="shared" si="1"/>
        <v>25.529489054285488</v>
      </c>
      <c r="L15" s="14">
        <f t="shared" si="2"/>
        <v>35951.20000000001</v>
      </c>
      <c r="M15" s="14">
        <f t="shared" si="3"/>
        <v>112.01201763084812</v>
      </c>
    </row>
    <row r="16" spans="1:13" ht="47.25" hidden="1">
      <c r="A16" s="76"/>
      <c r="B16" s="57"/>
      <c r="C16" s="42" t="s">
        <v>20</v>
      </c>
      <c r="D16" s="24" t="s">
        <v>21</v>
      </c>
      <c r="E16" s="14"/>
      <c r="F16" s="14"/>
      <c r="G16" s="14"/>
      <c r="H16" s="14"/>
      <c r="I16" s="14">
        <f t="shared" si="0"/>
        <v>0</v>
      </c>
      <c r="J16" s="14" t="e">
        <f t="shared" si="4"/>
        <v>#DIV/0!</v>
      </c>
      <c r="K16" s="14" t="e">
        <f t="shared" si="1"/>
        <v>#DIV/0!</v>
      </c>
      <c r="L16" s="14">
        <f t="shared" si="2"/>
        <v>0</v>
      </c>
      <c r="M16" s="14" t="e">
        <f t="shared" si="3"/>
        <v>#DIV/0!</v>
      </c>
    </row>
    <row r="17" spans="1:13" ht="23.25">
      <c r="A17" s="76"/>
      <c r="B17" s="57"/>
      <c r="C17" s="43" t="s">
        <v>22</v>
      </c>
      <c r="D17" s="23" t="s">
        <v>23</v>
      </c>
      <c r="E17" s="14">
        <f>SUM(E18:E19)</f>
        <v>104.6</v>
      </c>
      <c r="F17" s="14">
        <f>SUM(F18:F19)</f>
        <v>0</v>
      </c>
      <c r="G17" s="14">
        <f>SUM(G18:G19)</f>
        <v>0</v>
      </c>
      <c r="H17" s="14">
        <f>SUM(H18:H19)</f>
        <v>90.7</v>
      </c>
      <c r="I17" s="14">
        <f t="shared" si="0"/>
        <v>90.7</v>
      </c>
      <c r="J17" s="14"/>
      <c r="K17" s="14"/>
      <c r="L17" s="14">
        <f t="shared" si="2"/>
        <v>-13.899999999999991</v>
      </c>
      <c r="M17" s="14">
        <f t="shared" si="3"/>
        <v>86.7112810707457</v>
      </c>
    </row>
    <row r="18" spans="1:13" ht="47.25" hidden="1">
      <c r="A18" s="76"/>
      <c r="B18" s="57"/>
      <c r="C18" s="42" t="s">
        <v>224</v>
      </c>
      <c r="D18" s="24" t="s">
        <v>225</v>
      </c>
      <c r="E18" s="14">
        <v>89.3</v>
      </c>
      <c r="F18" s="14"/>
      <c r="G18" s="14"/>
      <c r="H18" s="14"/>
      <c r="I18" s="14">
        <f t="shared" si="0"/>
        <v>0</v>
      </c>
      <c r="J18" s="14"/>
      <c r="K18" s="14"/>
      <c r="L18" s="14">
        <f t="shared" si="2"/>
        <v>-89.3</v>
      </c>
      <c r="M18" s="14">
        <f t="shared" si="3"/>
        <v>0</v>
      </c>
    </row>
    <row r="19" spans="1:13" ht="47.25" hidden="1">
      <c r="A19" s="76"/>
      <c r="B19" s="57"/>
      <c r="C19" s="42" t="s">
        <v>24</v>
      </c>
      <c r="D19" s="24" t="s">
        <v>25</v>
      </c>
      <c r="E19" s="14">
        <v>15.3</v>
      </c>
      <c r="F19" s="14"/>
      <c r="G19" s="14"/>
      <c r="H19" s="14">
        <v>90.7</v>
      </c>
      <c r="I19" s="14">
        <f t="shared" si="0"/>
        <v>90.7</v>
      </c>
      <c r="J19" s="14"/>
      <c r="K19" s="14"/>
      <c r="L19" s="14">
        <f t="shared" si="2"/>
        <v>75.4</v>
      </c>
      <c r="M19" s="14">
        <f t="shared" si="3"/>
        <v>592.8104575163399</v>
      </c>
    </row>
    <row r="20" spans="1:13" ht="23.25">
      <c r="A20" s="76"/>
      <c r="B20" s="57"/>
      <c r="C20" s="43" t="s">
        <v>26</v>
      </c>
      <c r="D20" s="23" t="s">
        <v>27</v>
      </c>
      <c r="E20" s="14">
        <v>-5090.6</v>
      </c>
      <c r="F20" s="14"/>
      <c r="G20" s="14"/>
      <c r="H20" s="14">
        <v>166</v>
      </c>
      <c r="I20" s="14">
        <f t="shared" si="0"/>
        <v>166</v>
      </c>
      <c r="J20" s="14"/>
      <c r="K20" s="14"/>
      <c r="L20" s="14">
        <f t="shared" si="2"/>
        <v>5256.6</v>
      </c>
      <c r="M20" s="14">
        <f t="shared" si="3"/>
        <v>-3.2609122696735158</v>
      </c>
    </row>
    <row r="21" spans="1:13" ht="23.25">
      <c r="A21" s="76"/>
      <c r="B21" s="57"/>
      <c r="C21" s="43" t="s">
        <v>28</v>
      </c>
      <c r="D21" s="23" t="s">
        <v>29</v>
      </c>
      <c r="E21" s="14">
        <v>359.3</v>
      </c>
      <c r="F21" s="14"/>
      <c r="G21" s="14"/>
      <c r="H21" s="14">
        <v>252.3</v>
      </c>
      <c r="I21" s="14">
        <f t="shared" si="0"/>
        <v>252.3</v>
      </c>
      <c r="J21" s="14"/>
      <c r="K21" s="14"/>
      <c r="L21" s="14">
        <f t="shared" si="2"/>
        <v>-107</v>
      </c>
      <c r="M21" s="14">
        <f t="shared" si="3"/>
        <v>70.21987197328137</v>
      </c>
    </row>
    <row r="22" spans="1:13" ht="23.25">
      <c r="A22" s="76"/>
      <c r="B22" s="57"/>
      <c r="C22" s="43" t="s">
        <v>31</v>
      </c>
      <c r="D22" s="23" t="s">
        <v>32</v>
      </c>
      <c r="E22" s="14">
        <v>5030.2</v>
      </c>
      <c r="F22" s="14"/>
      <c r="G22" s="14"/>
      <c r="H22" s="14"/>
      <c r="I22" s="14">
        <f t="shared" si="0"/>
        <v>0</v>
      </c>
      <c r="J22" s="14"/>
      <c r="K22" s="14"/>
      <c r="L22" s="14">
        <f t="shared" si="2"/>
        <v>-5030.2</v>
      </c>
      <c r="M22" s="14">
        <f t="shared" si="3"/>
        <v>0</v>
      </c>
    </row>
    <row r="23" spans="1:13" ht="23.25" hidden="1">
      <c r="A23" s="76"/>
      <c r="B23" s="57"/>
      <c r="C23" s="43" t="s">
        <v>33</v>
      </c>
      <c r="D23" s="23" t="s">
        <v>34</v>
      </c>
      <c r="E23" s="14"/>
      <c r="F23" s="14"/>
      <c r="G23" s="14"/>
      <c r="H23" s="14"/>
      <c r="I23" s="14">
        <f t="shared" si="0"/>
        <v>0</v>
      </c>
      <c r="J23" s="14" t="e">
        <f t="shared" si="4"/>
        <v>#DIV/0!</v>
      </c>
      <c r="K23" s="14" t="e">
        <f t="shared" si="1"/>
        <v>#DIV/0!</v>
      </c>
      <c r="L23" s="14">
        <f t="shared" si="2"/>
        <v>0</v>
      </c>
      <c r="M23" s="14" t="e">
        <f t="shared" si="3"/>
        <v>#DIV/0!</v>
      </c>
    </row>
    <row r="24" spans="1:13" ht="23.25" hidden="1">
      <c r="A24" s="76"/>
      <c r="B24" s="57"/>
      <c r="C24" s="43" t="s">
        <v>35</v>
      </c>
      <c r="D24" s="23" t="s">
        <v>30</v>
      </c>
      <c r="E24" s="14"/>
      <c r="F24" s="14"/>
      <c r="G24" s="14"/>
      <c r="H24" s="14"/>
      <c r="I24" s="14">
        <f t="shared" si="0"/>
        <v>0</v>
      </c>
      <c r="J24" s="14" t="e">
        <f t="shared" si="4"/>
        <v>#DIV/0!</v>
      </c>
      <c r="K24" s="14" t="e">
        <f t="shared" si="1"/>
        <v>#DIV/0!</v>
      </c>
      <c r="L24" s="14">
        <f t="shared" si="2"/>
        <v>0</v>
      </c>
      <c r="M24" s="14" t="e">
        <f t="shared" si="3"/>
        <v>#DIV/0!</v>
      </c>
    </row>
    <row r="25" spans="1:13" s="4" customFormat="1" ht="15.75">
      <c r="A25" s="76"/>
      <c r="B25" s="57"/>
      <c r="C25" s="44"/>
      <c r="D25" s="2" t="s">
        <v>36</v>
      </c>
      <c r="E25" s="3">
        <f>SUM(E6:E17,E20:E24)</f>
        <v>455752.79999999993</v>
      </c>
      <c r="F25" s="3">
        <f>SUM(F6:F17,F20:F24)</f>
        <v>1567523.5999999999</v>
      </c>
      <c r="G25" s="3">
        <f>SUM(G6:G17,G20:G24)</f>
        <v>531489.95</v>
      </c>
      <c r="H25" s="3">
        <f>SUM(H6:H17,H20:H24)</f>
        <v>445761.3</v>
      </c>
      <c r="I25" s="14">
        <f t="shared" si="0"/>
        <v>-85728.64999999997</v>
      </c>
      <c r="J25" s="14">
        <f t="shared" si="4"/>
        <v>83.87012774183219</v>
      </c>
      <c r="K25" s="14">
        <f t="shared" si="1"/>
        <v>28.437294341214386</v>
      </c>
      <c r="L25" s="14">
        <f t="shared" si="2"/>
        <v>-9991.499999999942</v>
      </c>
      <c r="M25" s="14">
        <f t="shared" si="3"/>
        <v>97.8076931178481</v>
      </c>
    </row>
    <row r="26" spans="1:13" ht="23.25" hidden="1">
      <c r="A26" s="76"/>
      <c r="B26" s="57"/>
      <c r="C26" s="43" t="s">
        <v>37</v>
      </c>
      <c r="D26" s="27" t="s">
        <v>38</v>
      </c>
      <c r="E26" s="14"/>
      <c r="F26" s="14"/>
      <c r="G26" s="14"/>
      <c r="H26" s="14"/>
      <c r="I26" s="14">
        <f t="shared" si="0"/>
        <v>0</v>
      </c>
      <c r="J26" s="14" t="e">
        <f t="shared" si="4"/>
        <v>#DIV/0!</v>
      </c>
      <c r="K26" s="14" t="e">
        <f t="shared" si="1"/>
        <v>#DIV/0!</v>
      </c>
      <c r="L26" s="14">
        <f t="shared" si="2"/>
        <v>0</v>
      </c>
      <c r="M26" s="14" t="e">
        <f t="shared" si="3"/>
        <v>#DIV/0!</v>
      </c>
    </row>
    <row r="27" spans="1:13" s="4" customFormat="1" ht="15.75" hidden="1">
      <c r="A27" s="76"/>
      <c r="B27" s="57"/>
      <c r="C27" s="44"/>
      <c r="D27" s="2" t="s">
        <v>39</v>
      </c>
      <c r="E27" s="3">
        <f>SUM(E26)</f>
        <v>0</v>
      </c>
      <c r="F27" s="3">
        <f>SUM(F26)</f>
        <v>0</v>
      </c>
      <c r="G27" s="3">
        <f>SUM(G26)</f>
        <v>0</v>
      </c>
      <c r="H27" s="3">
        <f>SUM(H26)</f>
        <v>0</v>
      </c>
      <c r="I27" s="14">
        <f t="shared" si="0"/>
        <v>0</v>
      </c>
      <c r="J27" s="14" t="e">
        <f t="shared" si="4"/>
        <v>#DIV/0!</v>
      </c>
      <c r="K27" s="14" t="e">
        <f t="shared" si="1"/>
        <v>#DIV/0!</v>
      </c>
      <c r="L27" s="14">
        <f t="shared" si="2"/>
        <v>0</v>
      </c>
      <c r="M27" s="14" t="e">
        <f t="shared" si="3"/>
        <v>#DIV/0!</v>
      </c>
    </row>
    <row r="28" spans="1:13" s="4" customFormat="1" ht="31.5">
      <c r="A28" s="76"/>
      <c r="B28" s="57"/>
      <c r="C28" s="44"/>
      <c r="D28" s="2" t="s">
        <v>40</v>
      </c>
      <c r="E28" s="3">
        <f>E29-E24</f>
        <v>455752.79999999993</v>
      </c>
      <c r="F28" s="3">
        <f>F29-F24</f>
        <v>1567523.5999999999</v>
      </c>
      <c r="G28" s="3">
        <f>G29-G24</f>
        <v>531489.95</v>
      </c>
      <c r="H28" s="3">
        <f>H29-H24</f>
        <v>445761.3</v>
      </c>
      <c r="I28" s="14">
        <f t="shared" si="0"/>
        <v>-85728.64999999997</v>
      </c>
      <c r="J28" s="14">
        <f t="shared" si="4"/>
        <v>83.87012774183219</v>
      </c>
      <c r="K28" s="14">
        <f t="shared" si="1"/>
        <v>28.437294341214386</v>
      </c>
      <c r="L28" s="14">
        <f t="shared" si="2"/>
        <v>-9991.499999999942</v>
      </c>
      <c r="M28" s="14">
        <f t="shared" si="3"/>
        <v>97.8076931178481</v>
      </c>
    </row>
    <row r="29" spans="1:13" s="4" customFormat="1" ht="15.75">
      <c r="A29" s="77"/>
      <c r="B29" s="58"/>
      <c r="C29" s="44"/>
      <c r="D29" s="2" t="s">
        <v>41</v>
      </c>
      <c r="E29" s="3">
        <f>E25+E27</f>
        <v>455752.79999999993</v>
      </c>
      <c r="F29" s="3">
        <f>F25+F27</f>
        <v>1567523.5999999999</v>
      </c>
      <c r="G29" s="3">
        <f>G25+G27</f>
        <v>531489.95</v>
      </c>
      <c r="H29" s="3">
        <f>H25+H27</f>
        <v>445761.3</v>
      </c>
      <c r="I29" s="14">
        <f t="shared" si="0"/>
        <v>-85728.64999999997</v>
      </c>
      <c r="J29" s="14">
        <f t="shared" si="4"/>
        <v>83.87012774183219</v>
      </c>
      <c r="K29" s="14">
        <f t="shared" si="1"/>
        <v>28.437294341214386</v>
      </c>
      <c r="L29" s="14">
        <f t="shared" si="2"/>
        <v>-9991.499999999942</v>
      </c>
      <c r="M29" s="14">
        <f t="shared" si="3"/>
        <v>97.8076931178481</v>
      </c>
    </row>
    <row r="30" spans="1:13" ht="31.5" hidden="1">
      <c r="A30" s="75" t="s">
        <v>42</v>
      </c>
      <c r="B30" s="56" t="s">
        <v>43</v>
      </c>
      <c r="C30" s="43" t="s">
        <v>14</v>
      </c>
      <c r="D30" s="24" t="s">
        <v>15</v>
      </c>
      <c r="E30" s="14"/>
      <c r="F30" s="14"/>
      <c r="G30" s="14"/>
      <c r="H30" s="14"/>
      <c r="I30" s="14">
        <f t="shared" si="0"/>
        <v>0</v>
      </c>
      <c r="J30" s="14" t="e">
        <f t="shared" si="4"/>
        <v>#DIV/0!</v>
      </c>
      <c r="K30" s="14" t="e">
        <f t="shared" si="1"/>
        <v>#DIV/0!</v>
      </c>
      <c r="L30" s="14">
        <f t="shared" si="2"/>
        <v>0</v>
      </c>
      <c r="M30" s="14" t="e">
        <f t="shared" si="3"/>
        <v>#DIV/0!</v>
      </c>
    </row>
    <row r="31" spans="1:13" ht="31.5">
      <c r="A31" s="76"/>
      <c r="B31" s="57"/>
      <c r="C31" s="43" t="s">
        <v>220</v>
      </c>
      <c r="D31" s="13" t="s">
        <v>221</v>
      </c>
      <c r="E31" s="14">
        <v>2095.2</v>
      </c>
      <c r="F31" s="14">
        <v>8431.8</v>
      </c>
      <c r="G31" s="14">
        <v>1891.8</v>
      </c>
      <c r="H31" s="14">
        <v>3749.1</v>
      </c>
      <c r="I31" s="14">
        <f t="shared" si="0"/>
        <v>1857.3</v>
      </c>
      <c r="J31" s="14">
        <f t="shared" si="4"/>
        <v>198.17633999365682</v>
      </c>
      <c r="K31" s="14">
        <f t="shared" si="1"/>
        <v>44.46381555539743</v>
      </c>
      <c r="L31" s="14">
        <f t="shared" si="2"/>
        <v>1653.9</v>
      </c>
      <c r="M31" s="14">
        <f t="shared" si="3"/>
        <v>178.9375715922108</v>
      </c>
    </row>
    <row r="32" spans="1:13" ht="23.25">
      <c r="A32" s="76"/>
      <c r="B32" s="57"/>
      <c r="C32" s="43" t="s">
        <v>22</v>
      </c>
      <c r="D32" s="23" t="s">
        <v>23</v>
      </c>
      <c r="E32" s="14">
        <f>SUM(E33:E35)</f>
        <v>5</v>
      </c>
      <c r="F32" s="14">
        <f>SUM(F33:F35)</f>
        <v>0</v>
      </c>
      <c r="G32" s="14">
        <f>SUM(G33:G35)</f>
        <v>0</v>
      </c>
      <c r="H32" s="14">
        <f>SUM(H33:H35)</f>
        <v>2.5</v>
      </c>
      <c r="I32" s="14">
        <f t="shared" si="0"/>
        <v>2.5</v>
      </c>
      <c r="J32" s="14"/>
      <c r="K32" s="14"/>
      <c r="L32" s="14">
        <f t="shared" si="2"/>
        <v>-2.5</v>
      </c>
      <c r="M32" s="14">
        <f t="shared" si="3"/>
        <v>50</v>
      </c>
    </row>
    <row r="33" spans="1:13" ht="31.5" hidden="1">
      <c r="A33" s="76"/>
      <c r="B33" s="57"/>
      <c r="C33" s="42" t="s">
        <v>44</v>
      </c>
      <c r="D33" s="24" t="s">
        <v>45</v>
      </c>
      <c r="E33" s="14"/>
      <c r="F33" s="14"/>
      <c r="G33" s="14"/>
      <c r="H33" s="14"/>
      <c r="I33" s="14">
        <f t="shared" si="0"/>
        <v>0</v>
      </c>
      <c r="J33" s="14"/>
      <c r="K33" s="14"/>
      <c r="L33" s="14">
        <f t="shared" si="2"/>
        <v>0</v>
      </c>
      <c r="M33" s="14" t="e">
        <f t="shared" si="3"/>
        <v>#DIV/0!</v>
      </c>
    </row>
    <row r="34" spans="1:13" ht="47.25" hidden="1">
      <c r="A34" s="76"/>
      <c r="B34" s="57"/>
      <c r="C34" s="42" t="s">
        <v>46</v>
      </c>
      <c r="D34" s="26" t="s">
        <v>47</v>
      </c>
      <c r="E34" s="14"/>
      <c r="F34" s="14"/>
      <c r="G34" s="14"/>
      <c r="H34" s="14"/>
      <c r="I34" s="14">
        <f t="shared" si="0"/>
        <v>0</v>
      </c>
      <c r="J34" s="14"/>
      <c r="K34" s="14"/>
      <c r="L34" s="14">
        <f t="shared" si="2"/>
        <v>0</v>
      </c>
      <c r="M34" s="14" t="e">
        <f t="shared" si="3"/>
        <v>#DIV/0!</v>
      </c>
    </row>
    <row r="35" spans="1:13" ht="47.25" hidden="1">
      <c r="A35" s="76"/>
      <c r="B35" s="57"/>
      <c r="C35" s="42" t="s">
        <v>24</v>
      </c>
      <c r="D35" s="24" t="s">
        <v>25</v>
      </c>
      <c r="E35" s="14">
        <v>5</v>
      </c>
      <c r="F35" s="14"/>
      <c r="G35" s="14"/>
      <c r="H35" s="14">
        <v>2.5</v>
      </c>
      <c r="I35" s="14">
        <f t="shared" si="0"/>
        <v>2.5</v>
      </c>
      <c r="J35" s="14"/>
      <c r="K35" s="14"/>
      <c r="L35" s="14">
        <f t="shared" si="2"/>
        <v>-2.5</v>
      </c>
      <c r="M35" s="14">
        <f t="shared" si="3"/>
        <v>50</v>
      </c>
    </row>
    <row r="36" spans="1:13" ht="23.25">
      <c r="A36" s="76"/>
      <c r="B36" s="57"/>
      <c r="C36" s="43" t="s">
        <v>26</v>
      </c>
      <c r="D36" s="23" t="s">
        <v>27</v>
      </c>
      <c r="E36" s="14">
        <v>75.8</v>
      </c>
      <c r="F36" s="14"/>
      <c r="G36" s="14"/>
      <c r="H36" s="14">
        <v>-475.7</v>
      </c>
      <c r="I36" s="14">
        <f t="shared" si="0"/>
        <v>-475.7</v>
      </c>
      <c r="J36" s="14"/>
      <c r="K36" s="14"/>
      <c r="L36" s="14">
        <f t="shared" si="2"/>
        <v>-551.5</v>
      </c>
      <c r="M36" s="14">
        <f t="shared" si="3"/>
        <v>-627.5725593667547</v>
      </c>
    </row>
    <row r="37" spans="1:13" ht="23.25" hidden="1">
      <c r="A37" s="76"/>
      <c r="B37" s="57"/>
      <c r="C37" s="43" t="s">
        <v>28</v>
      </c>
      <c r="D37" s="23" t="s">
        <v>29</v>
      </c>
      <c r="E37" s="14"/>
      <c r="F37" s="14"/>
      <c r="G37" s="14"/>
      <c r="H37" s="14"/>
      <c r="I37" s="14">
        <f t="shared" si="0"/>
        <v>0</v>
      </c>
      <c r="J37" s="14" t="e">
        <f t="shared" si="4"/>
        <v>#DIV/0!</v>
      </c>
      <c r="K37" s="14" t="e">
        <f t="shared" si="1"/>
        <v>#DIV/0!</v>
      </c>
      <c r="L37" s="14">
        <f t="shared" si="2"/>
        <v>0</v>
      </c>
      <c r="M37" s="14" t="e">
        <f t="shared" si="3"/>
        <v>#DIV/0!</v>
      </c>
    </row>
    <row r="38" spans="1:13" ht="31.5">
      <c r="A38" s="76"/>
      <c r="B38" s="57"/>
      <c r="C38" s="43" t="s">
        <v>48</v>
      </c>
      <c r="D38" s="23" t="s">
        <v>49</v>
      </c>
      <c r="E38" s="14"/>
      <c r="F38" s="14">
        <v>200714.5</v>
      </c>
      <c r="G38" s="14">
        <v>83631</v>
      </c>
      <c r="H38" s="14">
        <v>100357.2</v>
      </c>
      <c r="I38" s="14">
        <f t="shared" si="0"/>
        <v>16726.199999999997</v>
      </c>
      <c r="J38" s="14">
        <f t="shared" si="4"/>
        <v>120</v>
      </c>
      <c r="K38" s="14">
        <f t="shared" si="1"/>
        <v>49.99997508899456</v>
      </c>
      <c r="L38" s="14">
        <f t="shared" si="2"/>
        <v>100357.2</v>
      </c>
      <c r="M38" s="14"/>
    </row>
    <row r="39" spans="1:13" ht="23.25">
      <c r="A39" s="76"/>
      <c r="B39" s="57"/>
      <c r="C39" s="43" t="s">
        <v>31</v>
      </c>
      <c r="D39" s="23" t="s">
        <v>50</v>
      </c>
      <c r="E39" s="14"/>
      <c r="F39" s="14">
        <v>15278.8</v>
      </c>
      <c r="G39" s="14"/>
      <c r="H39" s="14"/>
      <c r="I39" s="14">
        <f t="shared" si="0"/>
        <v>0</v>
      </c>
      <c r="J39" s="14"/>
      <c r="K39" s="14">
        <f t="shared" si="1"/>
        <v>0</v>
      </c>
      <c r="L39" s="14">
        <f t="shared" si="2"/>
        <v>0</v>
      </c>
      <c r="M39" s="14"/>
    </row>
    <row r="40" spans="1:13" ht="23.25" hidden="1">
      <c r="A40" s="76"/>
      <c r="B40" s="57"/>
      <c r="C40" s="43" t="s">
        <v>33</v>
      </c>
      <c r="D40" s="23" t="s">
        <v>34</v>
      </c>
      <c r="E40" s="14"/>
      <c r="F40" s="14"/>
      <c r="G40" s="14"/>
      <c r="H40" s="14"/>
      <c r="I40" s="14">
        <f t="shared" si="0"/>
        <v>0</v>
      </c>
      <c r="J40" s="14" t="e">
        <f t="shared" si="4"/>
        <v>#DIV/0!</v>
      </c>
      <c r="K40" s="14" t="e">
        <f t="shared" si="1"/>
        <v>#DIV/0!</v>
      </c>
      <c r="L40" s="14">
        <f t="shared" si="2"/>
        <v>0</v>
      </c>
      <c r="M40" s="14" t="e">
        <f t="shared" si="3"/>
        <v>#DIV/0!</v>
      </c>
    </row>
    <row r="41" spans="1:13" ht="23.25" hidden="1">
      <c r="A41" s="76"/>
      <c r="B41" s="57"/>
      <c r="C41" s="43" t="s">
        <v>51</v>
      </c>
      <c r="D41" s="24" t="s">
        <v>52</v>
      </c>
      <c r="E41" s="14"/>
      <c r="F41" s="14"/>
      <c r="G41" s="14"/>
      <c r="H41" s="14"/>
      <c r="I41" s="14">
        <f t="shared" si="0"/>
        <v>0</v>
      </c>
      <c r="J41" s="14" t="e">
        <f t="shared" si="4"/>
        <v>#DIV/0!</v>
      </c>
      <c r="K41" s="14" t="e">
        <f t="shared" si="1"/>
        <v>#DIV/0!</v>
      </c>
      <c r="L41" s="14">
        <f t="shared" si="2"/>
        <v>0</v>
      </c>
      <c r="M41" s="14" t="e">
        <f t="shared" si="3"/>
        <v>#DIV/0!</v>
      </c>
    </row>
    <row r="42" spans="1:13" ht="23.25" hidden="1">
      <c r="A42" s="76"/>
      <c r="B42" s="57"/>
      <c r="C42" s="43" t="s">
        <v>35</v>
      </c>
      <c r="D42" s="23" t="s">
        <v>30</v>
      </c>
      <c r="E42" s="14"/>
      <c r="F42" s="14"/>
      <c r="G42" s="14"/>
      <c r="H42" s="14"/>
      <c r="I42" s="14">
        <f t="shared" si="0"/>
        <v>0</v>
      </c>
      <c r="J42" s="14" t="e">
        <f t="shared" si="4"/>
        <v>#DIV/0!</v>
      </c>
      <c r="K42" s="14" t="e">
        <f t="shared" si="1"/>
        <v>#DIV/0!</v>
      </c>
      <c r="L42" s="14">
        <f t="shared" si="2"/>
        <v>0</v>
      </c>
      <c r="M42" s="14" t="e">
        <f t="shared" si="3"/>
        <v>#DIV/0!</v>
      </c>
    </row>
    <row r="43" spans="1:13" s="4" customFormat="1" ht="15.75">
      <c r="A43" s="76"/>
      <c r="B43" s="57"/>
      <c r="C43" s="45"/>
      <c r="D43" s="2" t="s">
        <v>36</v>
      </c>
      <c r="E43" s="3">
        <f>SUM(E30:E32,E36:E42)</f>
        <v>2176</v>
      </c>
      <c r="F43" s="3">
        <f>SUM(F30:F32,F36:F42)</f>
        <v>224425.09999999998</v>
      </c>
      <c r="G43" s="3">
        <f>SUM(G30:G32,G36:G42)</f>
        <v>85522.8</v>
      </c>
      <c r="H43" s="3">
        <f>SUM(H30:H32,H36:H42)</f>
        <v>103633.09999999999</v>
      </c>
      <c r="I43" s="14">
        <f t="shared" si="0"/>
        <v>18110.29999999999</v>
      </c>
      <c r="J43" s="14">
        <f t="shared" si="4"/>
        <v>121.17599049610162</v>
      </c>
      <c r="K43" s="14">
        <f t="shared" si="1"/>
        <v>46.177143287448686</v>
      </c>
      <c r="L43" s="14">
        <f t="shared" si="2"/>
        <v>101457.09999999999</v>
      </c>
      <c r="M43" s="14">
        <f t="shared" si="3"/>
        <v>4762.550551470587</v>
      </c>
    </row>
    <row r="44" spans="1:13" s="4" customFormat="1" ht="47.25">
      <c r="A44" s="76"/>
      <c r="B44" s="57"/>
      <c r="C44" s="43" t="s">
        <v>199</v>
      </c>
      <c r="D44" s="28" t="s">
        <v>200</v>
      </c>
      <c r="E44" s="14">
        <v>2.3</v>
      </c>
      <c r="F44" s="3"/>
      <c r="G44" s="3"/>
      <c r="H44" s="14">
        <v>0.4</v>
      </c>
      <c r="I44" s="14">
        <f t="shared" si="0"/>
        <v>0.4</v>
      </c>
      <c r="J44" s="14"/>
      <c r="K44" s="14"/>
      <c r="L44" s="14">
        <f t="shared" si="2"/>
        <v>-1.9</v>
      </c>
      <c r="M44" s="14">
        <f t="shared" si="3"/>
        <v>17.39130434782609</v>
      </c>
    </row>
    <row r="45" spans="1:13" ht="110.25">
      <c r="A45" s="76"/>
      <c r="B45" s="57"/>
      <c r="C45" s="46" t="s">
        <v>53</v>
      </c>
      <c r="D45" s="28" t="s">
        <v>54</v>
      </c>
      <c r="E45" s="14">
        <v>448.5</v>
      </c>
      <c r="F45" s="14">
        <v>865</v>
      </c>
      <c r="G45" s="14">
        <v>356.8</v>
      </c>
      <c r="H45" s="14">
        <v>475.8</v>
      </c>
      <c r="I45" s="14">
        <f t="shared" si="0"/>
        <v>119</v>
      </c>
      <c r="J45" s="14">
        <f t="shared" si="4"/>
        <v>133.35201793721973</v>
      </c>
      <c r="K45" s="14">
        <f t="shared" si="1"/>
        <v>55.005780346820806</v>
      </c>
      <c r="L45" s="14">
        <f t="shared" si="2"/>
        <v>27.30000000000001</v>
      </c>
      <c r="M45" s="14">
        <f t="shared" si="3"/>
        <v>106.08695652173914</v>
      </c>
    </row>
    <row r="46" spans="1:13" ht="23.25">
      <c r="A46" s="76"/>
      <c r="B46" s="57"/>
      <c r="C46" s="43" t="s">
        <v>55</v>
      </c>
      <c r="D46" s="27" t="s">
        <v>56</v>
      </c>
      <c r="E46" s="29">
        <v>30.6</v>
      </c>
      <c r="F46" s="5"/>
      <c r="G46" s="5"/>
      <c r="H46" s="29">
        <v>1.6</v>
      </c>
      <c r="I46" s="14">
        <f t="shared" si="0"/>
        <v>1.6</v>
      </c>
      <c r="J46" s="14"/>
      <c r="K46" s="14"/>
      <c r="L46" s="14">
        <f t="shared" si="2"/>
        <v>-29</v>
      </c>
      <c r="M46" s="14">
        <f t="shared" si="3"/>
        <v>5.228758169934641</v>
      </c>
    </row>
    <row r="47" spans="1:13" ht="23.25">
      <c r="A47" s="76"/>
      <c r="B47" s="57"/>
      <c r="C47" s="43" t="s">
        <v>22</v>
      </c>
      <c r="D47" s="23" t="s">
        <v>23</v>
      </c>
      <c r="E47" s="14">
        <f>SUM(E48:E48)</f>
        <v>73</v>
      </c>
      <c r="F47" s="14">
        <f>SUM(F48:F51)</f>
        <v>86.4</v>
      </c>
      <c r="G47" s="14">
        <f>SUM(G48:G51)</f>
        <v>30</v>
      </c>
      <c r="H47" s="14">
        <f>SUM(H48:H51)</f>
        <v>216</v>
      </c>
      <c r="I47" s="14">
        <f t="shared" si="0"/>
        <v>186</v>
      </c>
      <c r="J47" s="14">
        <f t="shared" si="4"/>
        <v>720</v>
      </c>
      <c r="K47" s="14">
        <f t="shared" si="1"/>
        <v>250</v>
      </c>
      <c r="L47" s="14">
        <f t="shared" si="2"/>
        <v>143</v>
      </c>
      <c r="M47" s="14">
        <f t="shared" si="3"/>
        <v>295.8904109589041</v>
      </c>
    </row>
    <row r="48" spans="1:13" ht="63" hidden="1">
      <c r="A48" s="76"/>
      <c r="B48" s="57"/>
      <c r="C48" s="43" t="s">
        <v>57</v>
      </c>
      <c r="D48" s="30" t="s">
        <v>58</v>
      </c>
      <c r="E48" s="14">
        <v>73</v>
      </c>
      <c r="F48" s="14">
        <v>86.4</v>
      </c>
      <c r="G48" s="14">
        <v>30</v>
      </c>
      <c r="H48" s="14">
        <v>123</v>
      </c>
      <c r="I48" s="14">
        <f t="shared" si="0"/>
        <v>93</v>
      </c>
      <c r="J48" s="14">
        <f t="shared" si="4"/>
        <v>409.99999999999994</v>
      </c>
      <c r="K48" s="14">
        <f t="shared" si="1"/>
        <v>142.3611111111111</v>
      </c>
      <c r="L48" s="14">
        <f t="shared" si="2"/>
        <v>50</v>
      </c>
      <c r="M48" s="14">
        <f t="shared" si="3"/>
        <v>168.49315068493152</v>
      </c>
    </row>
    <row r="49" spans="1:13" ht="47.25" hidden="1">
      <c r="A49" s="76"/>
      <c r="B49" s="57"/>
      <c r="C49" s="43" t="s">
        <v>222</v>
      </c>
      <c r="D49" s="30" t="s">
        <v>223</v>
      </c>
      <c r="E49" s="14"/>
      <c r="F49" s="14"/>
      <c r="G49" s="14"/>
      <c r="H49" s="14">
        <v>70</v>
      </c>
      <c r="I49" s="14">
        <f t="shared" si="0"/>
        <v>70</v>
      </c>
      <c r="J49" s="14" t="e">
        <f t="shared" si="4"/>
        <v>#DIV/0!</v>
      </c>
      <c r="K49" s="14" t="e">
        <f t="shared" si="1"/>
        <v>#DIV/0!</v>
      </c>
      <c r="L49" s="14">
        <f t="shared" si="2"/>
        <v>70</v>
      </c>
      <c r="M49" s="14" t="e">
        <f t="shared" si="3"/>
        <v>#DIV/0!</v>
      </c>
    </row>
    <row r="50" spans="1:13" ht="78.75" hidden="1">
      <c r="A50" s="76"/>
      <c r="B50" s="57"/>
      <c r="C50" s="43" t="s">
        <v>215</v>
      </c>
      <c r="D50" s="30" t="s">
        <v>216</v>
      </c>
      <c r="E50" s="14"/>
      <c r="F50" s="14"/>
      <c r="G50" s="14"/>
      <c r="H50" s="14"/>
      <c r="I50" s="14">
        <f t="shared" si="0"/>
        <v>0</v>
      </c>
      <c r="J50" s="14" t="e">
        <f t="shared" si="4"/>
        <v>#DIV/0!</v>
      </c>
      <c r="K50" s="14" t="e">
        <f t="shared" si="1"/>
        <v>#DIV/0!</v>
      </c>
      <c r="L50" s="14">
        <f t="shared" si="2"/>
        <v>0</v>
      </c>
      <c r="M50" s="14" t="e">
        <f t="shared" si="3"/>
        <v>#DIV/0!</v>
      </c>
    </row>
    <row r="51" spans="1:13" ht="47.25" hidden="1">
      <c r="A51" s="76"/>
      <c r="B51" s="57"/>
      <c r="C51" s="42" t="s">
        <v>24</v>
      </c>
      <c r="D51" s="24" t="s">
        <v>25</v>
      </c>
      <c r="E51" s="14"/>
      <c r="F51" s="14"/>
      <c r="G51" s="14"/>
      <c r="H51" s="14">
        <v>23</v>
      </c>
      <c r="I51" s="14">
        <f t="shared" si="0"/>
        <v>23</v>
      </c>
      <c r="J51" s="14" t="e">
        <f t="shared" si="4"/>
        <v>#DIV/0!</v>
      </c>
      <c r="K51" s="14" t="e">
        <f t="shared" si="1"/>
        <v>#DIV/0!</v>
      </c>
      <c r="L51" s="14">
        <f t="shared" si="2"/>
        <v>23</v>
      </c>
      <c r="M51" s="14" t="e">
        <f t="shared" si="3"/>
        <v>#DIV/0!</v>
      </c>
    </row>
    <row r="52" spans="1:13" ht="23.25" hidden="1">
      <c r="A52" s="76"/>
      <c r="B52" s="57"/>
      <c r="C52" s="43" t="s">
        <v>31</v>
      </c>
      <c r="D52" s="23" t="s">
        <v>32</v>
      </c>
      <c r="E52" s="14"/>
      <c r="F52" s="14"/>
      <c r="G52" s="14"/>
      <c r="H52" s="14"/>
      <c r="I52" s="14">
        <f t="shared" si="0"/>
        <v>0</v>
      </c>
      <c r="J52" s="14" t="e">
        <f t="shared" si="4"/>
        <v>#DIV/0!</v>
      </c>
      <c r="K52" s="14" t="e">
        <f t="shared" si="1"/>
        <v>#DIV/0!</v>
      </c>
      <c r="L52" s="14">
        <f t="shared" si="2"/>
        <v>0</v>
      </c>
      <c r="M52" s="14" t="e">
        <f t="shared" si="3"/>
        <v>#DIV/0!</v>
      </c>
    </row>
    <row r="53" spans="1:13" s="4" customFormat="1" ht="15.75">
      <c r="A53" s="76"/>
      <c r="B53" s="57"/>
      <c r="C53" s="45"/>
      <c r="D53" s="2" t="s">
        <v>39</v>
      </c>
      <c r="E53" s="5">
        <f>SUM(E44:E47,E52)</f>
        <v>554.4000000000001</v>
      </c>
      <c r="F53" s="5">
        <f>SUM(F44:F47,F52)</f>
        <v>951.4</v>
      </c>
      <c r="G53" s="5">
        <f>SUM(G44:G47,G52)</f>
        <v>386.8</v>
      </c>
      <c r="H53" s="5">
        <f>SUM(H44:H47,H52)</f>
        <v>693.8</v>
      </c>
      <c r="I53" s="14">
        <f t="shared" si="0"/>
        <v>306.99999999999994</v>
      </c>
      <c r="J53" s="14">
        <f t="shared" si="4"/>
        <v>179.36918304033088</v>
      </c>
      <c r="K53" s="14">
        <f t="shared" si="1"/>
        <v>72.92411183519025</v>
      </c>
      <c r="L53" s="14">
        <f t="shared" si="2"/>
        <v>139.39999999999986</v>
      </c>
      <c r="M53" s="14">
        <f t="shared" si="3"/>
        <v>125.14430014430012</v>
      </c>
    </row>
    <row r="54" spans="1:13" s="4" customFormat="1" ht="31.5">
      <c r="A54" s="76"/>
      <c r="B54" s="57"/>
      <c r="C54" s="45"/>
      <c r="D54" s="2" t="s">
        <v>40</v>
      </c>
      <c r="E54" s="5">
        <f>E55-E42</f>
        <v>2730.4</v>
      </c>
      <c r="F54" s="5">
        <f>F55-F42</f>
        <v>225376.49999999997</v>
      </c>
      <c r="G54" s="5">
        <f>G55-G42</f>
        <v>85909.6</v>
      </c>
      <c r="H54" s="5">
        <f>H55-H42</f>
        <v>104326.9</v>
      </c>
      <c r="I54" s="14">
        <f t="shared" si="0"/>
        <v>18417.29999999999</v>
      </c>
      <c r="J54" s="14">
        <f t="shared" si="4"/>
        <v>121.4379999441273</v>
      </c>
      <c r="K54" s="14">
        <f t="shared" si="1"/>
        <v>46.29005242338931</v>
      </c>
      <c r="L54" s="14">
        <f t="shared" si="2"/>
        <v>101596.5</v>
      </c>
      <c r="M54" s="14">
        <f t="shared" si="3"/>
        <v>3820.9383240550833</v>
      </c>
    </row>
    <row r="55" spans="1:13" s="4" customFormat="1" ht="15.75">
      <c r="A55" s="77"/>
      <c r="B55" s="58"/>
      <c r="C55" s="45"/>
      <c r="D55" s="2" t="s">
        <v>59</v>
      </c>
      <c r="E55" s="3">
        <f>E43+E53</f>
        <v>2730.4</v>
      </c>
      <c r="F55" s="3">
        <f>F43+F53</f>
        <v>225376.49999999997</v>
      </c>
      <c r="G55" s="3">
        <f>G43+G53</f>
        <v>85909.6</v>
      </c>
      <c r="H55" s="3">
        <f>H43+H53</f>
        <v>104326.9</v>
      </c>
      <c r="I55" s="14">
        <f t="shared" si="0"/>
        <v>18417.29999999999</v>
      </c>
      <c r="J55" s="14">
        <f t="shared" si="4"/>
        <v>121.4379999441273</v>
      </c>
      <c r="K55" s="14">
        <f t="shared" si="1"/>
        <v>46.29005242338931</v>
      </c>
      <c r="L55" s="14">
        <f t="shared" si="2"/>
        <v>101596.5</v>
      </c>
      <c r="M55" s="14">
        <f t="shared" si="3"/>
        <v>3820.9383240550833</v>
      </c>
    </row>
    <row r="56" spans="1:13" ht="63" customHeight="1" hidden="1">
      <c r="A56" s="75" t="s">
        <v>208</v>
      </c>
      <c r="B56" s="56" t="s">
        <v>207</v>
      </c>
      <c r="C56" s="42" t="s">
        <v>8</v>
      </c>
      <c r="D56" s="21" t="s">
        <v>9</v>
      </c>
      <c r="E56" s="29"/>
      <c r="F56" s="14"/>
      <c r="G56" s="29"/>
      <c r="H56" s="29"/>
      <c r="I56" s="14">
        <f t="shared" si="0"/>
        <v>0</v>
      </c>
      <c r="J56" s="14" t="e">
        <f t="shared" si="4"/>
        <v>#DIV/0!</v>
      </c>
      <c r="K56" s="14" t="e">
        <f t="shared" si="1"/>
        <v>#DIV/0!</v>
      </c>
      <c r="L56" s="14">
        <f t="shared" si="2"/>
        <v>0</v>
      </c>
      <c r="M56" s="14" t="e">
        <f t="shared" si="3"/>
        <v>#DIV/0!</v>
      </c>
    </row>
    <row r="57" spans="1:13" ht="31.5">
      <c r="A57" s="76"/>
      <c r="B57" s="57"/>
      <c r="C57" s="43" t="s">
        <v>226</v>
      </c>
      <c r="D57" s="13" t="s">
        <v>227</v>
      </c>
      <c r="E57" s="29"/>
      <c r="F57" s="29">
        <v>130</v>
      </c>
      <c r="G57" s="29">
        <v>33</v>
      </c>
      <c r="H57" s="29">
        <v>70.7</v>
      </c>
      <c r="I57" s="14">
        <f t="shared" si="0"/>
        <v>37.7</v>
      </c>
      <c r="J57" s="14">
        <f t="shared" si="4"/>
        <v>214.24242424242425</v>
      </c>
      <c r="K57" s="14">
        <f t="shared" si="1"/>
        <v>54.38461538461539</v>
      </c>
      <c r="L57" s="14">
        <f t="shared" si="2"/>
        <v>70.7</v>
      </c>
      <c r="M57" s="14"/>
    </row>
    <row r="58" spans="1:13" ht="31.5">
      <c r="A58" s="76"/>
      <c r="B58" s="57"/>
      <c r="C58" s="43" t="s">
        <v>220</v>
      </c>
      <c r="D58" s="13" t="s">
        <v>221</v>
      </c>
      <c r="E58" s="29">
        <v>242.6</v>
      </c>
      <c r="F58" s="29"/>
      <c r="G58" s="29"/>
      <c r="H58" s="29">
        <v>147.3</v>
      </c>
      <c r="I58" s="14">
        <f t="shared" si="0"/>
        <v>147.3</v>
      </c>
      <c r="J58" s="14"/>
      <c r="K58" s="14"/>
      <c r="L58" s="14">
        <f t="shared" si="2"/>
        <v>-95.29999999999998</v>
      </c>
      <c r="M58" s="14">
        <f t="shared" si="3"/>
        <v>60.71723000824403</v>
      </c>
    </row>
    <row r="59" spans="1:13" ht="47.25" hidden="1">
      <c r="A59" s="76"/>
      <c r="B59" s="57"/>
      <c r="C59" s="42" t="s">
        <v>20</v>
      </c>
      <c r="D59" s="24" t="s">
        <v>21</v>
      </c>
      <c r="E59" s="29"/>
      <c r="F59" s="29"/>
      <c r="G59" s="29"/>
      <c r="H59" s="29"/>
      <c r="I59" s="14">
        <f t="shared" si="0"/>
        <v>0</v>
      </c>
      <c r="J59" s="14" t="e">
        <f t="shared" si="4"/>
        <v>#DIV/0!</v>
      </c>
      <c r="K59" s="14" t="e">
        <f t="shared" si="1"/>
        <v>#DIV/0!</v>
      </c>
      <c r="L59" s="14">
        <f t="shared" si="2"/>
        <v>0</v>
      </c>
      <c r="M59" s="14" t="e">
        <f t="shared" si="3"/>
        <v>#DIV/0!</v>
      </c>
    </row>
    <row r="60" spans="1:13" ht="23.25">
      <c r="A60" s="76"/>
      <c r="B60" s="57"/>
      <c r="C60" s="43" t="s">
        <v>22</v>
      </c>
      <c r="D60" s="23" t="s">
        <v>23</v>
      </c>
      <c r="E60" s="14">
        <f>E61</f>
        <v>301.5</v>
      </c>
      <c r="F60" s="14">
        <f>F61</f>
        <v>0</v>
      </c>
      <c r="G60" s="14">
        <f>G61</f>
        <v>0</v>
      </c>
      <c r="H60" s="14">
        <f>H61</f>
        <v>0</v>
      </c>
      <c r="I60" s="14">
        <f t="shared" si="0"/>
        <v>0</v>
      </c>
      <c r="J60" s="14"/>
      <c r="K60" s="14"/>
      <c r="L60" s="14">
        <f t="shared" si="2"/>
        <v>-301.5</v>
      </c>
      <c r="M60" s="14">
        <f t="shared" si="3"/>
        <v>0</v>
      </c>
    </row>
    <row r="61" spans="1:13" ht="47.25" customHeight="1" hidden="1">
      <c r="A61" s="76"/>
      <c r="B61" s="57"/>
      <c r="C61" s="42" t="s">
        <v>24</v>
      </c>
      <c r="D61" s="24" t="s">
        <v>25</v>
      </c>
      <c r="E61" s="14">
        <f>214.5+87</f>
        <v>301.5</v>
      </c>
      <c r="F61" s="14"/>
      <c r="G61" s="14"/>
      <c r="H61" s="14"/>
      <c r="I61" s="14">
        <f t="shared" si="0"/>
        <v>0</v>
      </c>
      <c r="J61" s="14"/>
      <c r="K61" s="14"/>
      <c r="L61" s="14">
        <f t="shared" si="2"/>
        <v>-301.5</v>
      </c>
      <c r="M61" s="14">
        <f t="shared" si="3"/>
        <v>0</v>
      </c>
    </row>
    <row r="62" spans="1:13" ht="23.25">
      <c r="A62" s="76"/>
      <c r="B62" s="57"/>
      <c r="C62" s="43" t="s">
        <v>26</v>
      </c>
      <c r="D62" s="23" t="s">
        <v>27</v>
      </c>
      <c r="E62" s="29"/>
      <c r="F62" s="29"/>
      <c r="G62" s="29"/>
      <c r="H62" s="29">
        <v>0.4</v>
      </c>
      <c r="I62" s="14">
        <f t="shared" si="0"/>
        <v>0.4</v>
      </c>
      <c r="J62" s="14"/>
      <c r="K62" s="14"/>
      <c r="L62" s="14">
        <f t="shared" si="2"/>
        <v>0.4</v>
      </c>
      <c r="M62" s="14"/>
    </row>
    <row r="63" spans="1:13" ht="23.25" hidden="1">
      <c r="A63" s="76"/>
      <c r="B63" s="57"/>
      <c r="C63" s="43" t="s">
        <v>33</v>
      </c>
      <c r="D63" s="23" t="s">
        <v>34</v>
      </c>
      <c r="E63" s="29"/>
      <c r="F63" s="29"/>
      <c r="G63" s="29"/>
      <c r="H63" s="29"/>
      <c r="I63" s="14">
        <f t="shared" si="0"/>
        <v>0</v>
      </c>
      <c r="J63" s="14" t="e">
        <f t="shared" si="4"/>
        <v>#DIV/0!</v>
      </c>
      <c r="K63" s="14" t="e">
        <f t="shared" si="1"/>
        <v>#DIV/0!</v>
      </c>
      <c r="L63" s="14">
        <f t="shared" si="2"/>
        <v>0</v>
      </c>
      <c r="M63" s="14" t="e">
        <f t="shared" si="3"/>
        <v>#DIV/0!</v>
      </c>
    </row>
    <row r="64" spans="1:13" ht="15.75" customHeight="1" hidden="1">
      <c r="A64" s="76"/>
      <c r="B64" s="57"/>
      <c r="C64" s="43" t="s">
        <v>60</v>
      </c>
      <c r="D64" s="23" t="s">
        <v>61</v>
      </c>
      <c r="E64" s="14"/>
      <c r="F64" s="29"/>
      <c r="G64" s="14"/>
      <c r="H64" s="14"/>
      <c r="I64" s="14">
        <f t="shared" si="0"/>
        <v>0</v>
      </c>
      <c r="J64" s="14" t="e">
        <f t="shared" si="4"/>
        <v>#DIV/0!</v>
      </c>
      <c r="K64" s="14" t="e">
        <f t="shared" si="1"/>
        <v>#DIV/0!</v>
      </c>
      <c r="L64" s="14">
        <f t="shared" si="2"/>
        <v>0</v>
      </c>
      <c r="M64" s="14" t="e">
        <f t="shared" si="3"/>
        <v>#DIV/0!</v>
      </c>
    </row>
    <row r="65" spans="1:13" ht="23.25" hidden="1">
      <c r="A65" s="76"/>
      <c r="B65" s="57"/>
      <c r="C65" s="43" t="s">
        <v>35</v>
      </c>
      <c r="D65" s="23" t="s">
        <v>30</v>
      </c>
      <c r="E65" s="14"/>
      <c r="F65" s="29"/>
      <c r="G65" s="14"/>
      <c r="H65" s="14"/>
      <c r="I65" s="14">
        <f t="shared" si="0"/>
        <v>0</v>
      </c>
      <c r="J65" s="14" t="e">
        <f t="shared" si="4"/>
        <v>#DIV/0!</v>
      </c>
      <c r="K65" s="14" t="e">
        <f t="shared" si="1"/>
        <v>#DIV/0!</v>
      </c>
      <c r="L65" s="14">
        <f t="shared" si="2"/>
        <v>0</v>
      </c>
      <c r="M65" s="14" t="e">
        <f t="shared" si="3"/>
        <v>#DIV/0!</v>
      </c>
    </row>
    <row r="66" spans="1:13" s="4" customFormat="1" ht="15.75">
      <c r="A66" s="76"/>
      <c r="B66" s="57"/>
      <c r="C66" s="44"/>
      <c r="D66" s="2" t="s">
        <v>36</v>
      </c>
      <c r="E66" s="3">
        <f>SUM(E56:E60,E62:E65)</f>
        <v>544.1</v>
      </c>
      <c r="F66" s="3">
        <f>SUM(F56:F60,F62:F65)</f>
        <v>130</v>
      </c>
      <c r="G66" s="3">
        <f>SUM(G56:G60,G62:G65)</f>
        <v>33</v>
      </c>
      <c r="H66" s="3">
        <f>SUM(H56:H60,H62:H65)</f>
        <v>218.4</v>
      </c>
      <c r="I66" s="14">
        <f t="shared" si="0"/>
        <v>185.4</v>
      </c>
      <c r="J66" s="14">
        <f t="shared" si="4"/>
        <v>661.8181818181819</v>
      </c>
      <c r="K66" s="14">
        <f t="shared" si="1"/>
        <v>168</v>
      </c>
      <c r="L66" s="14">
        <f t="shared" si="2"/>
        <v>-325.70000000000005</v>
      </c>
      <c r="M66" s="14">
        <f t="shared" si="3"/>
        <v>40.13968020584451</v>
      </c>
    </row>
    <row r="67" spans="1:13" ht="23.25">
      <c r="A67" s="76"/>
      <c r="B67" s="57"/>
      <c r="C67" s="43" t="s">
        <v>22</v>
      </c>
      <c r="D67" s="23" t="s">
        <v>23</v>
      </c>
      <c r="E67" s="14">
        <f>E68</f>
        <v>1061.6</v>
      </c>
      <c r="F67" s="14">
        <f>F68</f>
        <v>2000</v>
      </c>
      <c r="G67" s="14">
        <f>G68</f>
        <v>730</v>
      </c>
      <c r="H67" s="14">
        <f>H68</f>
        <v>810</v>
      </c>
      <c r="I67" s="14">
        <f t="shared" si="0"/>
        <v>80</v>
      </c>
      <c r="J67" s="14">
        <f t="shared" si="4"/>
        <v>110.95890410958904</v>
      </c>
      <c r="K67" s="14">
        <f t="shared" si="1"/>
        <v>40.5</v>
      </c>
      <c r="L67" s="14">
        <f t="shared" si="2"/>
        <v>-251.5999999999999</v>
      </c>
      <c r="M67" s="14">
        <f t="shared" si="3"/>
        <v>76.29992464204975</v>
      </c>
    </row>
    <row r="68" spans="1:13" ht="47.25" customHeight="1" hidden="1">
      <c r="A68" s="76"/>
      <c r="B68" s="57"/>
      <c r="C68" s="42" t="s">
        <v>24</v>
      </c>
      <c r="D68" s="24" t="s">
        <v>25</v>
      </c>
      <c r="E68" s="14">
        <v>1061.6</v>
      </c>
      <c r="F68" s="14">
        <v>2000</v>
      </c>
      <c r="G68" s="14">
        <v>730</v>
      </c>
      <c r="H68" s="14">
        <v>810</v>
      </c>
      <c r="I68" s="14">
        <f t="shared" si="0"/>
        <v>80</v>
      </c>
      <c r="J68" s="14">
        <f t="shared" si="4"/>
        <v>110.95890410958904</v>
      </c>
      <c r="K68" s="14">
        <f t="shared" si="1"/>
        <v>40.5</v>
      </c>
      <c r="L68" s="14">
        <f t="shared" si="2"/>
        <v>-251.5999999999999</v>
      </c>
      <c r="M68" s="14">
        <f t="shared" si="3"/>
        <v>76.29992464204975</v>
      </c>
    </row>
    <row r="69" spans="1:13" s="4" customFormat="1" ht="15.75">
      <c r="A69" s="76"/>
      <c r="B69" s="57"/>
      <c r="C69" s="44"/>
      <c r="D69" s="2" t="s">
        <v>39</v>
      </c>
      <c r="E69" s="3">
        <f>SUM(E67)</f>
        <v>1061.6</v>
      </c>
      <c r="F69" s="3">
        <f>SUM(F67)</f>
        <v>2000</v>
      </c>
      <c r="G69" s="3">
        <f>SUM(G67)</f>
        <v>730</v>
      </c>
      <c r="H69" s="3">
        <f>SUM(H67)</f>
        <v>810</v>
      </c>
      <c r="I69" s="14">
        <f t="shared" si="0"/>
        <v>80</v>
      </c>
      <c r="J69" s="14">
        <f t="shared" si="4"/>
        <v>110.95890410958904</v>
      </c>
      <c r="K69" s="14">
        <f t="shared" si="1"/>
        <v>40.5</v>
      </c>
      <c r="L69" s="14">
        <f t="shared" si="2"/>
        <v>-251.5999999999999</v>
      </c>
      <c r="M69" s="14">
        <f t="shared" si="3"/>
        <v>76.29992464204975</v>
      </c>
    </row>
    <row r="70" spans="1:13" s="4" customFormat="1" ht="31.5">
      <c r="A70" s="76"/>
      <c r="B70" s="57"/>
      <c r="C70" s="44"/>
      <c r="D70" s="2" t="s">
        <v>40</v>
      </c>
      <c r="E70" s="3">
        <f>E71-E65</f>
        <v>1605.6999999999998</v>
      </c>
      <c r="F70" s="3">
        <f>F71-F65</f>
        <v>2130</v>
      </c>
      <c r="G70" s="3">
        <f>G71-G65</f>
        <v>763</v>
      </c>
      <c r="H70" s="3">
        <f>H71-H65</f>
        <v>1028.4</v>
      </c>
      <c r="I70" s="14">
        <f t="shared" si="0"/>
        <v>265.4000000000001</v>
      </c>
      <c r="J70" s="14">
        <f t="shared" si="4"/>
        <v>134.78374836173</v>
      </c>
      <c r="K70" s="14">
        <f t="shared" si="1"/>
        <v>48.28169014084507</v>
      </c>
      <c r="L70" s="14">
        <f t="shared" si="2"/>
        <v>-577.2999999999997</v>
      </c>
      <c r="M70" s="14">
        <f t="shared" si="3"/>
        <v>64.04683315687863</v>
      </c>
    </row>
    <row r="71" spans="1:13" s="4" customFormat="1" ht="15.75">
      <c r="A71" s="77"/>
      <c r="B71" s="58"/>
      <c r="C71" s="44"/>
      <c r="D71" s="2" t="s">
        <v>59</v>
      </c>
      <c r="E71" s="3">
        <f>E66+E69</f>
        <v>1605.6999999999998</v>
      </c>
      <c r="F71" s="3">
        <f>F66+F69</f>
        <v>2130</v>
      </c>
      <c r="G71" s="3">
        <f>G66+G69</f>
        <v>763</v>
      </c>
      <c r="H71" s="3">
        <f>H66+H69</f>
        <v>1028.4</v>
      </c>
      <c r="I71" s="14">
        <f aca="true" t="shared" si="5" ref="I71:I134">H71-G71</f>
        <v>265.4000000000001</v>
      </c>
      <c r="J71" s="14">
        <f t="shared" si="4"/>
        <v>134.78374836173</v>
      </c>
      <c r="K71" s="14">
        <f aca="true" t="shared" si="6" ref="K71:K134">H71/F71*100</f>
        <v>48.28169014084507</v>
      </c>
      <c r="L71" s="14">
        <f aca="true" t="shared" si="7" ref="L71:L134">H71-E71</f>
        <v>-577.2999999999997</v>
      </c>
      <c r="M71" s="14">
        <f aca="true" t="shared" si="8" ref="M71:M134">H71/E71*100</f>
        <v>64.04683315687863</v>
      </c>
    </row>
    <row r="72" spans="1:13" s="4" customFormat="1" ht="23.25">
      <c r="A72" s="75" t="s">
        <v>62</v>
      </c>
      <c r="B72" s="56" t="s">
        <v>63</v>
      </c>
      <c r="C72" s="43" t="s">
        <v>10</v>
      </c>
      <c r="D72" s="22" t="s">
        <v>11</v>
      </c>
      <c r="E72" s="3"/>
      <c r="F72" s="3"/>
      <c r="G72" s="3"/>
      <c r="H72" s="14">
        <v>26.1</v>
      </c>
      <c r="I72" s="14">
        <f t="shared" si="5"/>
        <v>26.1</v>
      </c>
      <c r="J72" s="14"/>
      <c r="K72" s="14"/>
      <c r="L72" s="14">
        <f t="shared" si="7"/>
        <v>26.1</v>
      </c>
      <c r="M72" s="14"/>
    </row>
    <row r="73" spans="1:13" ht="31.5" customHeight="1">
      <c r="A73" s="76"/>
      <c r="B73" s="57"/>
      <c r="C73" s="43" t="s">
        <v>220</v>
      </c>
      <c r="D73" s="13" t="s">
        <v>221</v>
      </c>
      <c r="E73" s="14">
        <v>3</v>
      </c>
      <c r="F73" s="14"/>
      <c r="G73" s="14"/>
      <c r="H73" s="14">
        <v>0</v>
      </c>
      <c r="I73" s="14">
        <f t="shared" si="5"/>
        <v>0</v>
      </c>
      <c r="J73" s="14"/>
      <c r="K73" s="14"/>
      <c r="L73" s="14">
        <f t="shared" si="7"/>
        <v>-3</v>
      </c>
      <c r="M73" s="14">
        <f t="shared" si="8"/>
        <v>0</v>
      </c>
    </row>
    <row r="74" spans="1:13" ht="23.25">
      <c r="A74" s="76"/>
      <c r="B74" s="57"/>
      <c r="C74" s="43" t="s">
        <v>22</v>
      </c>
      <c r="D74" s="23" t="s">
        <v>23</v>
      </c>
      <c r="E74" s="14">
        <f>E76</f>
        <v>0</v>
      </c>
      <c r="F74" s="14">
        <f>F76</f>
        <v>0</v>
      </c>
      <c r="G74" s="14">
        <f>G76</f>
        <v>0</v>
      </c>
      <c r="H74" s="14">
        <f>H76+H75</f>
        <v>6.2</v>
      </c>
      <c r="I74" s="14">
        <f t="shared" si="5"/>
        <v>6.2</v>
      </c>
      <c r="J74" s="14"/>
      <c r="K74" s="14"/>
      <c r="L74" s="14">
        <f t="shared" si="7"/>
        <v>6.2</v>
      </c>
      <c r="M74" s="14"/>
    </row>
    <row r="75" spans="1:13" ht="47.25" hidden="1">
      <c r="A75" s="76"/>
      <c r="B75" s="57"/>
      <c r="C75" s="42" t="s">
        <v>224</v>
      </c>
      <c r="D75" s="24" t="s">
        <v>225</v>
      </c>
      <c r="E75" s="14"/>
      <c r="F75" s="14"/>
      <c r="G75" s="14"/>
      <c r="H75" s="14">
        <v>1</v>
      </c>
      <c r="I75" s="14">
        <f t="shared" si="5"/>
        <v>1</v>
      </c>
      <c r="J75" s="14" t="e">
        <f aca="true" t="shared" si="9" ref="J75:J134">H75/G75*100</f>
        <v>#DIV/0!</v>
      </c>
      <c r="K75" s="14" t="e">
        <f t="shared" si="6"/>
        <v>#DIV/0!</v>
      </c>
      <c r="L75" s="14">
        <f t="shared" si="7"/>
        <v>1</v>
      </c>
      <c r="M75" s="14" t="e">
        <f t="shared" si="8"/>
        <v>#DIV/0!</v>
      </c>
    </row>
    <row r="76" spans="1:13" ht="47.25" hidden="1">
      <c r="A76" s="76"/>
      <c r="B76" s="57"/>
      <c r="C76" s="42" t="s">
        <v>24</v>
      </c>
      <c r="D76" s="24" t="s">
        <v>25</v>
      </c>
      <c r="E76" s="14"/>
      <c r="F76" s="14"/>
      <c r="G76" s="14"/>
      <c r="H76" s="14">
        <v>5.2</v>
      </c>
      <c r="I76" s="14">
        <f t="shared" si="5"/>
        <v>5.2</v>
      </c>
      <c r="J76" s="14" t="e">
        <f t="shared" si="9"/>
        <v>#DIV/0!</v>
      </c>
      <c r="K76" s="14" t="e">
        <f t="shared" si="6"/>
        <v>#DIV/0!</v>
      </c>
      <c r="L76" s="14">
        <f t="shared" si="7"/>
        <v>5.2</v>
      </c>
      <c r="M76" s="14" t="e">
        <f t="shared" si="8"/>
        <v>#DIV/0!</v>
      </c>
    </row>
    <row r="77" spans="1:13" ht="23.25" hidden="1">
      <c r="A77" s="76"/>
      <c r="B77" s="57"/>
      <c r="C77" s="43" t="s">
        <v>26</v>
      </c>
      <c r="D77" s="23" t="s">
        <v>27</v>
      </c>
      <c r="E77" s="14"/>
      <c r="F77" s="14"/>
      <c r="G77" s="14"/>
      <c r="H77" s="14"/>
      <c r="I77" s="14">
        <f t="shared" si="5"/>
        <v>0</v>
      </c>
      <c r="J77" s="14" t="e">
        <f t="shared" si="9"/>
        <v>#DIV/0!</v>
      </c>
      <c r="K77" s="14" t="e">
        <f t="shared" si="6"/>
        <v>#DIV/0!</v>
      </c>
      <c r="L77" s="14">
        <f t="shared" si="7"/>
        <v>0</v>
      </c>
      <c r="M77" s="14" t="e">
        <f t="shared" si="8"/>
        <v>#DIV/0!</v>
      </c>
    </row>
    <row r="78" spans="1:13" ht="23.25">
      <c r="A78" s="76"/>
      <c r="B78" s="57"/>
      <c r="C78" s="43" t="s">
        <v>28</v>
      </c>
      <c r="D78" s="23" t="s">
        <v>29</v>
      </c>
      <c r="E78" s="14"/>
      <c r="F78" s="14">
        <v>249.5</v>
      </c>
      <c r="G78" s="14">
        <v>249.5</v>
      </c>
      <c r="H78" s="14">
        <v>249.5</v>
      </c>
      <c r="I78" s="14">
        <f t="shared" si="5"/>
        <v>0</v>
      </c>
      <c r="J78" s="14">
        <f t="shared" si="9"/>
        <v>100</v>
      </c>
      <c r="K78" s="14">
        <f t="shared" si="6"/>
        <v>100</v>
      </c>
      <c r="L78" s="14">
        <f t="shared" si="7"/>
        <v>249.5</v>
      </c>
      <c r="M78" s="14"/>
    </row>
    <row r="79" spans="1:13" ht="23.25" hidden="1">
      <c r="A79" s="76"/>
      <c r="B79" s="57"/>
      <c r="C79" s="43" t="s">
        <v>33</v>
      </c>
      <c r="D79" s="23" t="s">
        <v>34</v>
      </c>
      <c r="E79" s="14"/>
      <c r="F79" s="14"/>
      <c r="G79" s="14"/>
      <c r="H79" s="14"/>
      <c r="I79" s="14">
        <f t="shared" si="5"/>
        <v>0</v>
      </c>
      <c r="J79" s="14" t="e">
        <f t="shared" si="9"/>
        <v>#DIV/0!</v>
      </c>
      <c r="K79" s="14" t="e">
        <f t="shared" si="6"/>
        <v>#DIV/0!</v>
      </c>
      <c r="L79" s="14">
        <f t="shared" si="7"/>
        <v>0</v>
      </c>
      <c r="M79" s="14" t="e">
        <f t="shared" si="8"/>
        <v>#DIV/0!</v>
      </c>
    </row>
    <row r="80" spans="1:13" s="4" customFormat="1" ht="15.75">
      <c r="A80" s="76"/>
      <c r="B80" s="57"/>
      <c r="C80" s="47"/>
      <c r="D80" s="2" t="s">
        <v>36</v>
      </c>
      <c r="E80" s="3">
        <f>SUM(E72:E74,E77:E79)</f>
        <v>3</v>
      </c>
      <c r="F80" s="3">
        <f>SUM(F72:F74,F77:F79)</f>
        <v>249.5</v>
      </c>
      <c r="G80" s="3">
        <f>SUM(G72:G74,G77:G79)</f>
        <v>249.5</v>
      </c>
      <c r="H80" s="3">
        <f>SUM(H72:H74,H77:H79)</f>
        <v>281.8</v>
      </c>
      <c r="I80" s="14">
        <f t="shared" si="5"/>
        <v>32.30000000000001</v>
      </c>
      <c r="J80" s="14">
        <f t="shared" si="9"/>
        <v>112.94589178356713</v>
      </c>
      <c r="K80" s="14">
        <f t="shared" si="6"/>
        <v>112.94589178356713</v>
      </c>
      <c r="L80" s="14">
        <f t="shared" si="7"/>
        <v>278.8</v>
      </c>
      <c r="M80" s="14">
        <f t="shared" si="8"/>
        <v>9393.333333333334</v>
      </c>
    </row>
    <row r="81" spans="1:13" ht="23.25">
      <c r="A81" s="76"/>
      <c r="B81" s="57"/>
      <c r="C81" s="43" t="s">
        <v>64</v>
      </c>
      <c r="D81" s="23" t="s">
        <v>65</v>
      </c>
      <c r="E81" s="14">
        <v>7087.3</v>
      </c>
      <c r="F81" s="14">
        <v>17935.9</v>
      </c>
      <c r="G81" s="14">
        <v>8071.2</v>
      </c>
      <c r="H81" s="14">
        <v>4537.9</v>
      </c>
      <c r="I81" s="14">
        <f t="shared" si="5"/>
        <v>-3533.3</v>
      </c>
      <c r="J81" s="14">
        <f t="shared" si="9"/>
        <v>56.22336207751015</v>
      </c>
      <c r="K81" s="14">
        <f t="shared" si="6"/>
        <v>25.300653995617722</v>
      </c>
      <c r="L81" s="14">
        <f t="shared" si="7"/>
        <v>-2549.4000000000005</v>
      </c>
      <c r="M81" s="14">
        <f t="shared" si="8"/>
        <v>64.0286145640794</v>
      </c>
    </row>
    <row r="82" spans="1:13" ht="23.25">
      <c r="A82" s="76"/>
      <c r="B82" s="57"/>
      <c r="C82" s="43" t="s">
        <v>22</v>
      </c>
      <c r="D82" s="23" t="s">
        <v>23</v>
      </c>
      <c r="E82" s="14">
        <f>SUM(E83:E90)</f>
        <v>4575.8</v>
      </c>
      <c r="F82" s="14">
        <f>SUM(F83:F90)</f>
        <v>8305.4</v>
      </c>
      <c r="G82" s="14">
        <f>SUM(G83:G90)</f>
        <v>2692.4</v>
      </c>
      <c r="H82" s="14">
        <f>SUM(H83:H90)</f>
        <v>8092</v>
      </c>
      <c r="I82" s="14">
        <f t="shared" si="5"/>
        <v>5399.6</v>
      </c>
      <c r="J82" s="14">
        <f t="shared" si="9"/>
        <v>300.54969543901353</v>
      </c>
      <c r="K82" s="14">
        <f t="shared" si="6"/>
        <v>97.43058732872589</v>
      </c>
      <c r="L82" s="14">
        <f t="shared" si="7"/>
        <v>3516.2</v>
      </c>
      <c r="M82" s="14">
        <f t="shared" si="8"/>
        <v>176.8433935049609</v>
      </c>
    </row>
    <row r="83" spans="1:13" s="4" customFormat="1" ht="31.5" hidden="1">
      <c r="A83" s="76"/>
      <c r="B83" s="57"/>
      <c r="C83" s="42" t="s">
        <v>66</v>
      </c>
      <c r="D83" s="24" t="s">
        <v>67</v>
      </c>
      <c r="E83" s="14">
        <v>379.4</v>
      </c>
      <c r="F83" s="14">
        <v>1200</v>
      </c>
      <c r="G83" s="14">
        <v>300</v>
      </c>
      <c r="H83" s="14">
        <v>1709.5</v>
      </c>
      <c r="I83" s="14">
        <f t="shared" si="5"/>
        <v>1409.5</v>
      </c>
      <c r="J83" s="14">
        <f t="shared" si="9"/>
        <v>569.8333333333334</v>
      </c>
      <c r="K83" s="14">
        <f t="shared" si="6"/>
        <v>142.45833333333334</v>
      </c>
      <c r="L83" s="14">
        <f t="shared" si="7"/>
        <v>1330.1</v>
      </c>
      <c r="M83" s="14">
        <f t="shared" si="8"/>
        <v>450.57986294148657</v>
      </c>
    </row>
    <row r="84" spans="1:13" s="4" customFormat="1" ht="47.25" hidden="1">
      <c r="A84" s="76"/>
      <c r="B84" s="57"/>
      <c r="C84" s="42" t="s">
        <v>184</v>
      </c>
      <c r="D84" s="24" t="s">
        <v>185</v>
      </c>
      <c r="E84" s="14"/>
      <c r="F84" s="14"/>
      <c r="G84" s="14"/>
      <c r="H84" s="14"/>
      <c r="I84" s="14">
        <f t="shared" si="5"/>
        <v>0</v>
      </c>
      <c r="J84" s="14" t="e">
        <f t="shared" si="9"/>
        <v>#DIV/0!</v>
      </c>
      <c r="K84" s="14" t="e">
        <f t="shared" si="6"/>
        <v>#DIV/0!</v>
      </c>
      <c r="L84" s="14">
        <f t="shared" si="7"/>
        <v>0</v>
      </c>
      <c r="M84" s="14" t="e">
        <f t="shared" si="8"/>
        <v>#DIV/0!</v>
      </c>
    </row>
    <row r="85" spans="1:13" s="4" customFormat="1" ht="47.25" hidden="1">
      <c r="A85" s="76"/>
      <c r="B85" s="57"/>
      <c r="C85" s="42" t="s">
        <v>68</v>
      </c>
      <c r="D85" s="24" t="s">
        <v>69</v>
      </c>
      <c r="E85" s="14">
        <v>425.4</v>
      </c>
      <c r="F85" s="14">
        <v>740.4</v>
      </c>
      <c r="G85" s="14">
        <v>292</v>
      </c>
      <c r="H85" s="14">
        <v>155.9</v>
      </c>
      <c r="I85" s="14">
        <f t="shared" si="5"/>
        <v>-136.1</v>
      </c>
      <c r="J85" s="14">
        <f t="shared" si="9"/>
        <v>53.39041095890411</v>
      </c>
      <c r="K85" s="14">
        <f t="shared" si="6"/>
        <v>21.056185845488926</v>
      </c>
      <c r="L85" s="14">
        <f t="shared" si="7"/>
        <v>-269.5</v>
      </c>
      <c r="M85" s="14">
        <f t="shared" si="8"/>
        <v>36.64786083685943</v>
      </c>
    </row>
    <row r="86" spans="1:13" s="4" customFormat="1" ht="31.5" hidden="1">
      <c r="A86" s="76"/>
      <c r="B86" s="57"/>
      <c r="C86" s="42" t="s">
        <v>70</v>
      </c>
      <c r="D86" s="24" t="s">
        <v>71</v>
      </c>
      <c r="E86" s="14"/>
      <c r="F86" s="14"/>
      <c r="G86" s="14"/>
      <c r="H86" s="14">
        <v>50</v>
      </c>
      <c r="I86" s="14">
        <f t="shared" si="5"/>
        <v>50</v>
      </c>
      <c r="J86" s="14" t="e">
        <f t="shared" si="9"/>
        <v>#DIV/0!</v>
      </c>
      <c r="K86" s="14" t="e">
        <f t="shared" si="6"/>
        <v>#DIV/0!</v>
      </c>
      <c r="L86" s="14">
        <f t="shared" si="7"/>
        <v>50</v>
      </c>
      <c r="M86" s="14" t="e">
        <f t="shared" si="8"/>
        <v>#DIV/0!</v>
      </c>
    </row>
    <row r="87" spans="1:13" s="4" customFormat="1" ht="31.5" hidden="1">
      <c r="A87" s="76"/>
      <c r="B87" s="57"/>
      <c r="C87" s="42" t="s">
        <v>72</v>
      </c>
      <c r="D87" s="24" t="s">
        <v>73</v>
      </c>
      <c r="E87" s="14">
        <v>1167.6</v>
      </c>
      <c r="F87" s="14">
        <v>2500</v>
      </c>
      <c r="G87" s="14">
        <v>825</v>
      </c>
      <c r="H87" s="14">
        <v>1628.1</v>
      </c>
      <c r="I87" s="14">
        <f t="shared" si="5"/>
        <v>803.0999999999999</v>
      </c>
      <c r="J87" s="14">
        <f t="shared" si="9"/>
        <v>197.34545454545454</v>
      </c>
      <c r="K87" s="14">
        <f t="shared" si="6"/>
        <v>65.124</v>
      </c>
      <c r="L87" s="14">
        <f t="shared" si="7"/>
        <v>460.5</v>
      </c>
      <c r="M87" s="14">
        <f t="shared" si="8"/>
        <v>139.4398766700925</v>
      </c>
    </row>
    <row r="88" spans="1:13" s="4" customFormat="1" ht="31.5" hidden="1">
      <c r="A88" s="76"/>
      <c r="B88" s="57"/>
      <c r="C88" s="42" t="s">
        <v>74</v>
      </c>
      <c r="D88" s="24" t="s">
        <v>75</v>
      </c>
      <c r="E88" s="14"/>
      <c r="F88" s="14"/>
      <c r="G88" s="14"/>
      <c r="H88" s="14"/>
      <c r="I88" s="14">
        <f t="shared" si="5"/>
        <v>0</v>
      </c>
      <c r="J88" s="14" t="e">
        <f t="shared" si="9"/>
        <v>#DIV/0!</v>
      </c>
      <c r="K88" s="14" t="e">
        <f t="shared" si="6"/>
        <v>#DIV/0!</v>
      </c>
      <c r="L88" s="14">
        <f t="shared" si="7"/>
        <v>0</v>
      </c>
      <c r="M88" s="14" t="e">
        <f t="shared" si="8"/>
        <v>#DIV/0!</v>
      </c>
    </row>
    <row r="89" spans="1:13" s="4" customFormat="1" ht="31.5" hidden="1">
      <c r="A89" s="76"/>
      <c r="B89" s="57"/>
      <c r="C89" s="42" t="s">
        <v>76</v>
      </c>
      <c r="D89" s="24" t="s">
        <v>77</v>
      </c>
      <c r="E89" s="14"/>
      <c r="F89" s="14"/>
      <c r="G89" s="14"/>
      <c r="H89" s="14"/>
      <c r="I89" s="14">
        <f t="shared" si="5"/>
        <v>0</v>
      </c>
      <c r="J89" s="14" t="e">
        <f t="shared" si="9"/>
        <v>#DIV/0!</v>
      </c>
      <c r="K89" s="14" t="e">
        <f t="shared" si="6"/>
        <v>#DIV/0!</v>
      </c>
      <c r="L89" s="14">
        <f t="shared" si="7"/>
        <v>0</v>
      </c>
      <c r="M89" s="14" t="e">
        <f t="shared" si="8"/>
        <v>#DIV/0!</v>
      </c>
    </row>
    <row r="90" spans="1:13" ht="47.25" hidden="1">
      <c r="A90" s="76"/>
      <c r="B90" s="57"/>
      <c r="C90" s="42" t="s">
        <v>24</v>
      </c>
      <c r="D90" s="24" t="s">
        <v>25</v>
      </c>
      <c r="E90" s="14">
        <v>2603.4</v>
      </c>
      <c r="F90" s="14">
        <v>3865</v>
      </c>
      <c r="G90" s="14">
        <v>1275.4</v>
      </c>
      <c r="H90" s="14">
        <v>4548.5</v>
      </c>
      <c r="I90" s="14">
        <f t="shared" si="5"/>
        <v>3273.1</v>
      </c>
      <c r="J90" s="14">
        <f t="shared" si="9"/>
        <v>356.63321310961265</v>
      </c>
      <c r="K90" s="14">
        <f t="shared" si="6"/>
        <v>117.6843467011643</v>
      </c>
      <c r="L90" s="14">
        <f t="shared" si="7"/>
        <v>1945.1</v>
      </c>
      <c r="M90" s="14">
        <f t="shared" si="8"/>
        <v>174.71383575324575</v>
      </c>
    </row>
    <row r="91" spans="1:13" s="4" customFormat="1" ht="15.75">
      <c r="A91" s="76"/>
      <c r="B91" s="57"/>
      <c r="C91" s="45"/>
      <c r="D91" s="2" t="s">
        <v>39</v>
      </c>
      <c r="E91" s="3">
        <f>SUM(E81:E82)</f>
        <v>11663.1</v>
      </c>
      <c r="F91" s="3">
        <f>SUM(F81:F82)</f>
        <v>26241.300000000003</v>
      </c>
      <c r="G91" s="3">
        <f>SUM(G81:G82)</f>
        <v>10763.6</v>
      </c>
      <c r="H91" s="3">
        <f>SUM(H81:H82)</f>
        <v>12629.9</v>
      </c>
      <c r="I91" s="14">
        <f t="shared" si="5"/>
        <v>1866.2999999999993</v>
      </c>
      <c r="J91" s="14">
        <f t="shared" si="9"/>
        <v>117.33899438849456</v>
      </c>
      <c r="K91" s="14">
        <f t="shared" si="6"/>
        <v>48.12985637144501</v>
      </c>
      <c r="L91" s="14">
        <f t="shared" si="7"/>
        <v>966.7999999999993</v>
      </c>
      <c r="M91" s="14">
        <f t="shared" si="8"/>
        <v>108.28939132820605</v>
      </c>
    </row>
    <row r="92" spans="1:13" s="4" customFormat="1" ht="15.75">
      <c r="A92" s="77"/>
      <c r="B92" s="58"/>
      <c r="C92" s="45"/>
      <c r="D92" s="2" t="s">
        <v>59</v>
      </c>
      <c r="E92" s="3">
        <f>E80+E91</f>
        <v>11666.1</v>
      </c>
      <c r="F92" s="3">
        <f>F80+F91</f>
        <v>26490.800000000003</v>
      </c>
      <c r="G92" s="3">
        <f>G80+G91</f>
        <v>11013.1</v>
      </c>
      <c r="H92" s="3">
        <f>H80+H91</f>
        <v>12911.699999999999</v>
      </c>
      <c r="I92" s="14">
        <f t="shared" si="5"/>
        <v>1898.5999999999985</v>
      </c>
      <c r="J92" s="14">
        <f t="shared" si="9"/>
        <v>117.23946935921765</v>
      </c>
      <c r="K92" s="14">
        <f t="shared" si="6"/>
        <v>48.7403173932082</v>
      </c>
      <c r="L92" s="14">
        <f t="shared" si="7"/>
        <v>1245.5999999999985</v>
      </c>
      <c r="M92" s="14">
        <f t="shared" si="8"/>
        <v>110.67709003008717</v>
      </c>
    </row>
    <row r="93" spans="1:13" ht="23.25">
      <c r="A93" s="75" t="s">
        <v>78</v>
      </c>
      <c r="B93" s="56" t="s">
        <v>79</v>
      </c>
      <c r="C93" s="43" t="s">
        <v>10</v>
      </c>
      <c r="D93" s="22" t="s">
        <v>11</v>
      </c>
      <c r="E93" s="29">
        <v>5659.7</v>
      </c>
      <c r="F93" s="29"/>
      <c r="G93" s="29"/>
      <c r="H93" s="29"/>
      <c r="I93" s="14">
        <f t="shared" si="5"/>
        <v>0</v>
      </c>
      <c r="J93" s="14"/>
      <c r="K93" s="14"/>
      <c r="L93" s="14">
        <f t="shared" si="7"/>
        <v>-5659.7</v>
      </c>
      <c r="M93" s="14">
        <f t="shared" si="8"/>
        <v>0</v>
      </c>
    </row>
    <row r="94" spans="1:13" ht="31.5">
      <c r="A94" s="76"/>
      <c r="B94" s="57"/>
      <c r="C94" s="43" t="s">
        <v>220</v>
      </c>
      <c r="D94" s="13" t="s">
        <v>221</v>
      </c>
      <c r="E94" s="29">
        <v>349.6</v>
      </c>
      <c r="F94" s="29"/>
      <c r="G94" s="29"/>
      <c r="H94" s="29">
        <v>309.1</v>
      </c>
      <c r="I94" s="14">
        <f t="shared" si="5"/>
        <v>309.1</v>
      </c>
      <c r="J94" s="14"/>
      <c r="K94" s="14"/>
      <c r="L94" s="14">
        <f t="shared" si="7"/>
        <v>-40.5</v>
      </c>
      <c r="M94" s="14">
        <f t="shared" si="8"/>
        <v>88.41533180778032</v>
      </c>
    </row>
    <row r="95" spans="1:13" ht="94.5">
      <c r="A95" s="76"/>
      <c r="B95" s="57"/>
      <c r="C95" s="42" t="s">
        <v>218</v>
      </c>
      <c r="D95" s="24" t="s">
        <v>217</v>
      </c>
      <c r="E95" s="29">
        <v>30.1</v>
      </c>
      <c r="F95" s="29"/>
      <c r="G95" s="29"/>
      <c r="H95" s="29">
        <v>12.9</v>
      </c>
      <c r="I95" s="14">
        <f t="shared" si="5"/>
        <v>12.9</v>
      </c>
      <c r="J95" s="14"/>
      <c r="K95" s="14"/>
      <c r="L95" s="14">
        <f t="shared" si="7"/>
        <v>-17.200000000000003</v>
      </c>
      <c r="M95" s="14">
        <f t="shared" si="8"/>
        <v>42.857142857142854</v>
      </c>
    </row>
    <row r="96" spans="1:13" ht="23.25">
      <c r="A96" s="76"/>
      <c r="B96" s="57"/>
      <c r="C96" s="43" t="s">
        <v>22</v>
      </c>
      <c r="D96" s="23" t="s">
        <v>23</v>
      </c>
      <c r="E96" s="14">
        <f>E97</f>
        <v>86.2</v>
      </c>
      <c r="F96" s="14">
        <f>F97</f>
        <v>0</v>
      </c>
      <c r="G96" s="14">
        <f>G97</f>
        <v>0</v>
      </c>
      <c r="H96" s="14">
        <f>H97</f>
        <v>2060.4</v>
      </c>
      <c r="I96" s="14">
        <f t="shared" si="5"/>
        <v>2060.4</v>
      </c>
      <c r="J96" s="14"/>
      <c r="K96" s="14"/>
      <c r="L96" s="14">
        <f t="shared" si="7"/>
        <v>1974.2</v>
      </c>
      <c r="M96" s="14">
        <f t="shared" si="8"/>
        <v>2390.2552204176336</v>
      </c>
    </row>
    <row r="97" spans="1:13" ht="47.25" hidden="1">
      <c r="A97" s="76"/>
      <c r="B97" s="57"/>
      <c r="C97" s="42" t="s">
        <v>24</v>
      </c>
      <c r="D97" s="24" t="s">
        <v>25</v>
      </c>
      <c r="E97" s="14">
        <v>86.2</v>
      </c>
      <c r="F97" s="14"/>
      <c r="G97" s="14"/>
      <c r="H97" s="14">
        <v>2060.4</v>
      </c>
      <c r="I97" s="14">
        <f t="shared" si="5"/>
        <v>2060.4</v>
      </c>
      <c r="J97" s="14"/>
      <c r="K97" s="14"/>
      <c r="L97" s="14">
        <f t="shared" si="7"/>
        <v>1974.2</v>
      </c>
      <c r="M97" s="14">
        <f t="shared" si="8"/>
        <v>2390.2552204176336</v>
      </c>
    </row>
    <row r="98" spans="1:13" ht="23.25" hidden="1">
      <c r="A98" s="76"/>
      <c r="B98" s="57"/>
      <c r="C98" s="43" t="s">
        <v>26</v>
      </c>
      <c r="D98" s="23" t="s">
        <v>27</v>
      </c>
      <c r="E98" s="31"/>
      <c r="F98" s="29"/>
      <c r="G98" s="29"/>
      <c r="H98" s="29"/>
      <c r="I98" s="14">
        <f t="shared" si="5"/>
        <v>0</v>
      </c>
      <c r="J98" s="14"/>
      <c r="K98" s="14"/>
      <c r="L98" s="14">
        <f t="shared" si="7"/>
        <v>0</v>
      </c>
      <c r="M98" s="14" t="e">
        <f t="shared" si="8"/>
        <v>#DIV/0!</v>
      </c>
    </row>
    <row r="99" spans="1:13" ht="23.25">
      <c r="A99" s="76"/>
      <c r="B99" s="57"/>
      <c r="C99" s="43" t="s">
        <v>28</v>
      </c>
      <c r="D99" s="23" t="s">
        <v>29</v>
      </c>
      <c r="E99" s="31"/>
      <c r="F99" s="29"/>
      <c r="G99" s="29"/>
      <c r="H99" s="29">
        <v>24</v>
      </c>
      <c r="I99" s="14">
        <f t="shared" si="5"/>
        <v>24</v>
      </c>
      <c r="J99" s="14"/>
      <c r="K99" s="14"/>
      <c r="L99" s="14">
        <f t="shared" si="7"/>
        <v>24</v>
      </c>
      <c r="M99" s="14"/>
    </row>
    <row r="100" spans="1:13" ht="23.25">
      <c r="A100" s="76"/>
      <c r="B100" s="57"/>
      <c r="C100" s="43" t="s">
        <v>31</v>
      </c>
      <c r="D100" s="23" t="s">
        <v>32</v>
      </c>
      <c r="E100" s="29">
        <v>3004.6</v>
      </c>
      <c r="F100" s="29">
        <v>107989.1</v>
      </c>
      <c r="G100" s="29">
        <v>70899.3</v>
      </c>
      <c r="H100" s="29">
        <v>1098.7</v>
      </c>
      <c r="I100" s="14">
        <f t="shared" si="5"/>
        <v>-69800.6</v>
      </c>
      <c r="J100" s="14">
        <f t="shared" si="9"/>
        <v>1.5496626906048436</v>
      </c>
      <c r="K100" s="14">
        <f t="shared" si="6"/>
        <v>1.017417498617916</v>
      </c>
      <c r="L100" s="14">
        <f t="shared" si="7"/>
        <v>-1905.8999999999999</v>
      </c>
      <c r="M100" s="14">
        <f t="shared" si="8"/>
        <v>36.56726352925514</v>
      </c>
    </row>
    <row r="101" spans="1:13" ht="23.25">
      <c r="A101" s="76"/>
      <c r="B101" s="57"/>
      <c r="C101" s="43" t="s">
        <v>33</v>
      </c>
      <c r="D101" s="23" t="s">
        <v>80</v>
      </c>
      <c r="E101" s="29">
        <v>41629.9</v>
      </c>
      <c r="F101" s="29">
        <v>1251903.5</v>
      </c>
      <c r="G101" s="29">
        <f>462439.9+17691.6+786+66.6</f>
        <v>480984.1</v>
      </c>
      <c r="H101" s="29">
        <v>463578.2</v>
      </c>
      <c r="I101" s="14">
        <f t="shared" si="5"/>
        <v>-17405.899999999965</v>
      </c>
      <c r="J101" s="14">
        <f t="shared" si="9"/>
        <v>96.38119014744979</v>
      </c>
      <c r="K101" s="14">
        <f t="shared" si="6"/>
        <v>37.029866918656275</v>
      </c>
      <c r="L101" s="14">
        <f t="shared" si="7"/>
        <v>421948.3</v>
      </c>
      <c r="M101" s="14">
        <f t="shared" si="8"/>
        <v>1113.570294427803</v>
      </c>
    </row>
    <row r="102" spans="1:13" ht="23.25">
      <c r="A102" s="76"/>
      <c r="B102" s="57"/>
      <c r="C102" s="43" t="s">
        <v>51</v>
      </c>
      <c r="D102" s="24" t="s">
        <v>52</v>
      </c>
      <c r="E102" s="29"/>
      <c r="F102" s="29">
        <v>20712.8</v>
      </c>
      <c r="G102" s="29"/>
      <c r="H102" s="29"/>
      <c r="I102" s="14">
        <f t="shared" si="5"/>
        <v>0</v>
      </c>
      <c r="J102" s="14"/>
      <c r="K102" s="14">
        <f t="shared" si="6"/>
        <v>0</v>
      </c>
      <c r="L102" s="14">
        <f t="shared" si="7"/>
        <v>0</v>
      </c>
      <c r="M102" s="14"/>
    </row>
    <row r="103" spans="1:13" ht="31.5">
      <c r="A103" s="76"/>
      <c r="B103" s="57"/>
      <c r="C103" s="43" t="s">
        <v>211</v>
      </c>
      <c r="D103" s="22" t="s">
        <v>214</v>
      </c>
      <c r="E103" s="29"/>
      <c r="F103" s="29"/>
      <c r="G103" s="29"/>
      <c r="H103" s="29">
        <v>52953.5</v>
      </c>
      <c r="I103" s="14">
        <f t="shared" si="5"/>
        <v>52953.5</v>
      </c>
      <c r="J103" s="14"/>
      <c r="K103" s="14"/>
      <c r="L103" s="14">
        <f t="shared" si="7"/>
        <v>52953.5</v>
      </c>
      <c r="M103" s="14"/>
    </row>
    <row r="104" spans="1:13" ht="23.25">
      <c r="A104" s="76"/>
      <c r="B104" s="57"/>
      <c r="C104" s="43" t="s">
        <v>35</v>
      </c>
      <c r="D104" s="23" t="s">
        <v>30</v>
      </c>
      <c r="E104" s="29">
        <v>-337</v>
      </c>
      <c r="F104" s="29"/>
      <c r="G104" s="29"/>
      <c r="H104" s="29">
        <v>-72040.6</v>
      </c>
      <c r="I104" s="14">
        <f t="shared" si="5"/>
        <v>-72040.6</v>
      </c>
      <c r="J104" s="14"/>
      <c r="K104" s="14"/>
      <c r="L104" s="14">
        <f t="shared" si="7"/>
        <v>-71703.6</v>
      </c>
      <c r="M104" s="14">
        <f t="shared" si="8"/>
        <v>21377.032640949557</v>
      </c>
    </row>
    <row r="105" spans="1:13" s="4" customFormat="1" ht="15.75">
      <c r="A105" s="76"/>
      <c r="B105" s="57"/>
      <c r="C105" s="44"/>
      <c r="D105" s="2" t="s">
        <v>36</v>
      </c>
      <c r="E105" s="3">
        <f>SUM(E93:E96,E100:E104)</f>
        <v>50423.100000000006</v>
      </c>
      <c r="F105" s="3">
        <f>SUM(F93:F96,F98:F104)</f>
        <v>1380605.4000000001</v>
      </c>
      <c r="G105" s="3">
        <f>SUM(G93:G96,G98:G104)</f>
        <v>551883.4</v>
      </c>
      <c r="H105" s="3">
        <f>SUM(H93:H96,H98:H104)</f>
        <v>447996.19999999995</v>
      </c>
      <c r="I105" s="14">
        <f t="shared" si="5"/>
        <v>-103887.20000000007</v>
      </c>
      <c r="J105" s="14">
        <f t="shared" si="9"/>
        <v>81.17587881788072</v>
      </c>
      <c r="K105" s="14">
        <f t="shared" si="6"/>
        <v>32.449257405483124</v>
      </c>
      <c r="L105" s="14">
        <f t="shared" si="7"/>
        <v>397573.1</v>
      </c>
      <c r="M105" s="14">
        <f t="shared" si="8"/>
        <v>888.4741318958968</v>
      </c>
    </row>
    <row r="106" spans="1:13" ht="23.25">
      <c r="A106" s="76"/>
      <c r="B106" s="57"/>
      <c r="C106" s="43" t="s">
        <v>22</v>
      </c>
      <c r="D106" s="23" t="s">
        <v>23</v>
      </c>
      <c r="E106" s="14">
        <f>E107</f>
        <v>229</v>
      </c>
      <c r="F106" s="14">
        <f>F107</f>
        <v>300</v>
      </c>
      <c r="G106" s="14">
        <f>G107</f>
        <v>150</v>
      </c>
      <c r="H106" s="14">
        <f>H107</f>
        <v>734.9</v>
      </c>
      <c r="I106" s="14">
        <f t="shared" si="5"/>
        <v>584.9</v>
      </c>
      <c r="J106" s="14">
        <f t="shared" si="9"/>
        <v>489.9333333333333</v>
      </c>
      <c r="K106" s="14">
        <f t="shared" si="6"/>
        <v>244.96666666666664</v>
      </c>
      <c r="L106" s="14">
        <f t="shared" si="7"/>
        <v>505.9</v>
      </c>
      <c r="M106" s="14">
        <f t="shared" si="8"/>
        <v>320.9170305676856</v>
      </c>
    </row>
    <row r="107" spans="1:13" ht="47.25" hidden="1">
      <c r="A107" s="76"/>
      <c r="B107" s="57"/>
      <c r="C107" s="42" t="s">
        <v>24</v>
      </c>
      <c r="D107" s="24" t="s">
        <v>25</v>
      </c>
      <c r="E107" s="14">
        <v>229</v>
      </c>
      <c r="F107" s="14">
        <v>300</v>
      </c>
      <c r="G107" s="14">
        <v>150</v>
      </c>
      <c r="H107" s="14">
        <v>734.9</v>
      </c>
      <c r="I107" s="14">
        <f t="shared" si="5"/>
        <v>584.9</v>
      </c>
      <c r="J107" s="14">
        <f t="shared" si="9"/>
        <v>489.9333333333333</v>
      </c>
      <c r="K107" s="14">
        <f t="shared" si="6"/>
        <v>244.96666666666664</v>
      </c>
      <c r="L107" s="14">
        <f t="shared" si="7"/>
        <v>505.9</v>
      </c>
      <c r="M107" s="14">
        <f t="shared" si="8"/>
        <v>320.9170305676856</v>
      </c>
    </row>
    <row r="108" spans="1:13" s="4" customFormat="1" ht="15.75">
      <c r="A108" s="76"/>
      <c r="B108" s="57"/>
      <c r="C108" s="44"/>
      <c r="D108" s="2" t="s">
        <v>39</v>
      </c>
      <c r="E108" s="3">
        <f>SUM(E106)</f>
        <v>229</v>
      </c>
      <c r="F108" s="3">
        <f>SUM(F106)</f>
        <v>300</v>
      </c>
      <c r="G108" s="3">
        <f>SUM(G106)</f>
        <v>150</v>
      </c>
      <c r="H108" s="3">
        <f>SUM(H106)</f>
        <v>734.9</v>
      </c>
      <c r="I108" s="14">
        <f t="shared" si="5"/>
        <v>584.9</v>
      </c>
      <c r="J108" s="14">
        <f t="shared" si="9"/>
        <v>489.9333333333333</v>
      </c>
      <c r="K108" s="14">
        <f t="shared" si="6"/>
        <v>244.96666666666664</v>
      </c>
      <c r="L108" s="14">
        <f t="shared" si="7"/>
        <v>505.9</v>
      </c>
      <c r="M108" s="14">
        <f t="shared" si="8"/>
        <v>320.9170305676856</v>
      </c>
    </row>
    <row r="109" spans="1:13" s="4" customFormat="1" ht="31.5">
      <c r="A109" s="76"/>
      <c r="B109" s="57"/>
      <c r="C109" s="44"/>
      <c r="D109" s="2" t="s">
        <v>40</v>
      </c>
      <c r="E109" s="3">
        <f>E110-E104</f>
        <v>50989.100000000006</v>
      </c>
      <c r="F109" s="3">
        <f>F110-F104</f>
        <v>1380905.4000000001</v>
      </c>
      <c r="G109" s="3">
        <f>G110-G104</f>
        <v>552033.4</v>
      </c>
      <c r="H109" s="3">
        <f>H110-H104</f>
        <v>520771.69999999995</v>
      </c>
      <c r="I109" s="14">
        <f t="shared" si="5"/>
        <v>-31261.70000000007</v>
      </c>
      <c r="J109" s="14">
        <f t="shared" si="9"/>
        <v>94.33699120379309</v>
      </c>
      <c r="K109" s="14">
        <f t="shared" si="6"/>
        <v>37.71233713764896</v>
      </c>
      <c r="L109" s="14">
        <f t="shared" si="7"/>
        <v>469782.6</v>
      </c>
      <c r="M109" s="14">
        <f t="shared" si="8"/>
        <v>1021.3392666275732</v>
      </c>
    </row>
    <row r="110" spans="1:13" s="4" customFormat="1" ht="15.75">
      <c r="A110" s="77"/>
      <c r="B110" s="58"/>
      <c r="C110" s="44"/>
      <c r="D110" s="2" t="s">
        <v>59</v>
      </c>
      <c r="E110" s="3">
        <f>E105+E108</f>
        <v>50652.100000000006</v>
      </c>
      <c r="F110" s="3">
        <f>F105+F108</f>
        <v>1380905.4000000001</v>
      </c>
      <c r="G110" s="3">
        <f>G105+G108</f>
        <v>552033.4</v>
      </c>
      <c r="H110" s="3">
        <f>H105+H108</f>
        <v>448731.1</v>
      </c>
      <c r="I110" s="14">
        <f t="shared" si="5"/>
        <v>-103302.30000000005</v>
      </c>
      <c r="J110" s="14">
        <f t="shared" si="9"/>
        <v>81.28694749266982</v>
      </c>
      <c r="K110" s="14">
        <f t="shared" si="6"/>
        <v>32.49542655130467</v>
      </c>
      <c r="L110" s="14">
        <f t="shared" si="7"/>
        <v>398079</v>
      </c>
      <c r="M110" s="14">
        <f t="shared" si="8"/>
        <v>885.9081854454207</v>
      </c>
    </row>
    <row r="111" spans="1:13" s="4" customFormat="1" ht="15.75" customHeight="1">
      <c r="A111" s="75" t="s">
        <v>81</v>
      </c>
      <c r="B111" s="56" t="s">
        <v>82</v>
      </c>
      <c r="C111" s="43" t="s">
        <v>10</v>
      </c>
      <c r="D111" s="22" t="s">
        <v>11</v>
      </c>
      <c r="E111" s="14">
        <v>91.5</v>
      </c>
      <c r="F111" s="3"/>
      <c r="G111" s="3"/>
      <c r="H111" s="14"/>
      <c r="I111" s="14">
        <f t="shared" si="5"/>
        <v>0</v>
      </c>
      <c r="J111" s="14"/>
      <c r="K111" s="14"/>
      <c r="L111" s="14">
        <f t="shared" si="7"/>
        <v>-91.5</v>
      </c>
      <c r="M111" s="14">
        <f t="shared" si="8"/>
        <v>0</v>
      </c>
    </row>
    <row r="112" spans="1:13" s="4" customFormat="1" ht="31.5">
      <c r="A112" s="76"/>
      <c r="B112" s="57"/>
      <c r="C112" s="43" t="s">
        <v>220</v>
      </c>
      <c r="D112" s="13" t="s">
        <v>221</v>
      </c>
      <c r="E112" s="14">
        <v>58.1</v>
      </c>
      <c r="F112" s="3"/>
      <c r="G112" s="3"/>
      <c r="H112" s="14">
        <v>56.7</v>
      </c>
      <c r="I112" s="14">
        <f t="shared" si="5"/>
        <v>56.7</v>
      </c>
      <c r="J112" s="14"/>
      <c r="K112" s="14"/>
      <c r="L112" s="14">
        <f t="shared" si="7"/>
        <v>-1.3999999999999986</v>
      </c>
      <c r="M112" s="14">
        <f t="shared" si="8"/>
        <v>97.59036144578313</v>
      </c>
    </row>
    <row r="113" spans="1:13" s="4" customFormat="1" ht="94.5">
      <c r="A113" s="76"/>
      <c r="B113" s="57"/>
      <c r="C113" s="42" t="s">
        <v>218</v>
      </c>
      <c r="D113" s="24" t="s">
        <v>217</v>
      </c>
      <c r="E113" s="14">
        <v>15.7</v>
      </c>
      <c r="F113" s="3"/>
      <c r="G113" s="3"/>
      <c r="H113" s="14"/>
      <c r="I113" s="14">
        <f t="shared" si="5"/>
        <v>0</v>
      </c>
      <c r="J113" s="14"/>
      <c r="K113" s="14"/>
      <c r="L113" s="14">
        <f t="shared" si="7"/>
        <v>-15.7</v>
      </c>
      <c r="M113" s="14">
        <f t="shared" si="8"/>
        <v>0</v>
      </c>
    </row>
    <row r="114" spans="1:13" ht="15.75" customHeight="1" hidden="1">
      <c r="A114" s="76"/>
      <c r="B114" s="57"/>
      <c r="C114" s="43" t="s">
        <v>22</v>
      </c>
      <c r="D114" s="23" t="s">
        <v>23</v>
      </c>
      <c r="E114" s="14">
        <f>SUM(E115:E116)</f>
        <v>0</v>
      </c>
      <c r="F114" s="14">
        <f>SUM(F115:F116)</f>
        <v>0</v>
      </c>
      <c r="G114" s="14">
        <f>SUM(G115:G116)</f>
        <v>0</v>
      </c>
      <c r="H114" s="14">
        <f>SUM(H115:H116)</f>
        <v>0</v>
      </c>
      <c r="I114" s="14">
        <f t="shared" si="5"/>
        <v>0</v>
      </c>
      <c r="J114" s="14" t="e">
        <f t="shared" si="9"/>
        <v>#DIV/0!</v>
      </c>
      <c r="K114" s="14" t="e">
        <f t="shared" si="6"/>
        <v>#DIV/0!</v>
      </c>
      <c r="L114" s="14">
        <f t="shared" si="7"/>
        <v>0</v>
      </c>
      <c r="M114" s="14" t="e">
        <f t="shared" si="8"/>
        <v>#DIV/0!</v>
      </c>
    </row>
    <row r="115" spans="1:13" ht="31.5" hidden="1">
      <c r="A115" s="76"/>
      <c r="B115" s="57"/>
      <c r="C115" s="42" t="s">
        <v>44</v>
      </c>
      <c r="D115" s="24" t="s">
        <v>45</v>
      </c>
      <c r="E115" s="14"/>
      <c r="F115" s="14"/>
      <c r="G115" s="14"/>
      <c r="H115" s="14"/>
      <c r="I115" s="14">
        <f t="shared" si="5"/>
        <v>0</v>
      </c>
      <c r="J115" s="14" t="e">
        <f t="shared" si="9"/>
        <v>#DIV/0!</v>
      </c>
      <c r="K115" s="14" t="e">
        <f t="shared" si="6"/>
        <v>#DIV/0!</v>
      </c>
      <c r="L115" s="14">
        <f t="shared" si="7"/>
        <v>0</v>
      </c>
      <c r="M115" s="14" t="e">
        <f t="shared" si="8"/>
        <v>#DIV/0!</v>
      </c>
    </row>
    <row r="116" spans="1:13" ht="47.25" hidden="1">
      <c r="A116" s="76"/>
      <c r="B116" s="57"/>
      <c r="C116" s="42" t="s">
        <v>24</v>
      </c>
      <c r="D116" s="24" t="s">
        <v>25</v>
      </c>
      <c r="E116" s="14"/>
      <c r="F116" s="14"/>
      <c r="G116" s="14"/>
      <c r="H116" s="14"/>
      <c r="I116" s="14">
        <f t="shared" si="5"/>
        <v>0</v>
      </c>
      <c r="J116" s="14" t="e">
        <f t="shared" si="9"/>
        <v>#DIV/0!</v>
      </c>
      <c r="K116" s="14" t="e">
        <f t="shared" si="6"/>
        <v>#DIV/0!</v>
      </c>
      <c r="L116" s="14">
        <f t="shared" si="7"/>
        <v>0</v>
      </c>
      <c r="M116" s="14" t="e">
        <f t="shared" si="8"/>
        <v>#DIV/0!</v>
      </c>
    </row>
    <row r="117" spans="1:13" ht="23.25" hidden="1">
      <c r="A117" s="76"/>
      <c r="B117" s="57"/>
      <c r="C117" s="43" t="s">
        <v>26</v>
      </c>
      <c r="D117" s="23" t="s">
        <v>27</v>
      </c>
      <c r="E117" s="14"/>
      <c r="F117" s="14"/>
      <c r="G117" s="14"/>
      <c r="H117" s="14"/>
      <c r="I117" s="14">
        <f t="shared" si="5"/>
        <v>0</v>
      </c>
      <c r="J117" s="14" t="e">
        <f t="shared" si="9"/>
        <v>#DIV/0!</v>
      </c>
      <c r="K117" s="14" t="e">
        <f t="shared" si="6"/>
        <v>#DIV/0!</v>
      </c>
      <c r="L117" s="14">
        <f t="shared" si="7"/>
        <v>0</v>
      </c>
      <c r="M117" s="14" t="e">
        <f t="shared" si="8"/>
        <v>#DIV/0!</v>
      </c>
    </row>
    <row r="118" spans="1:13" ht="23.25">
      <c r="A118" s="76"/>
      <c r="B118" s="57"/>
      <c r="C118" s="43" t="s">
        <v>28</v>
      </c>
      <c r="D118" s="23" t="s">
        <v>29</v>
      </c>
      <c r="E118" s="14"/>
      <c r="F118" s="14">
        <v>730</v>
      </c>
      <c r="G118" s="14">
        <v>730</v>
      </c>
      <c r="H118" s="14"/>
      <c r="I118" s="14">
        <f t="shared" si="5"/>
        <v>-730</v>
      </c>
      <c r="J118" s="14">
        <f t="shared" si="9"/>
        <v>0</v>
      </c>
      <c r="K118" s="14">
        <f t="shared" si="6"/>
        <v>0</v>
      </c>
      <c r="L118" s="14">
        <f t="shared" si="7"/>
        <v>0</v>
      </c>
      <c r="M118" s="14"/>
    </row>
    <row r="119" spans="1:13" ht="23.25">
      <c r="A119" s="76"/>
      <c r="B119" s="57"/>
      <c r="C119" s="43" t="s">
        <v>31</v>
      </c>
      <c r="D119" s="23" t="s">
        <v>32</v>
      </c>
      <c r="E119" s="14">
        <v>151</v>
      </c>
      <c r="F119" s="14">
        <v>566.3</v>
      </c>
      <c r="G119" s="14">
        <v>111.2</v>
      </c>
      <c r="H119" s="14">
        <v>166.9</v>
      </c>
      <c r="I119" s="14">
        <f t="shared" si="5"/>
        <v>55.7</v>
      </c>
      <c r="J119" s="14">
        <f t="shared" si="9"/>
        <v>150.08992805755398</v>
      </c>
      <c r="K119" s="14">
        <f t="shared" si="6"/>
        <v>29.47201130143034</v>
      </c>
      <c r="L119" s="14">
        <f t="shared" si="7"/>
        <v>15.900000000000006</v>
      </c>
      <c r="M119" s="14">
        <f t="shared" si="8"/>
        <v>110.52980132450332</v>
      </c>
    </row>
    <row r="120" spans="1:13" ht="23.25" hidden="1">
      <c r="A120" s="76"/>
      <c r="B120" s="57"/>
      <c r="C120" s="43" t="s">
        <v>33</v>
      </c>
      <c r="D120" s="23" t="s">
        <v>80</v>
      </c>
      <c r="E120" s="14"/>
      <c r="F120" s="14"/>
      <c r="G120" s="14"/>
      <c r="H120" s="14"/>
      <c r="I120" s="14">
        <f t="shared" si="5"/>
        <v>0</v>
      </c>
      <c r="J120" s="14" t="e">
        <f t="shared" si="9"/>
        <v>#DIV/0!</v>
      </c>
      <c r="K120" s="14" t="e">
        <f t="shared" si="6"/>
        <v>#DIV/0!</v>
      </c>
      <c r="L120" s="14">
        <f t="shared" si="7"/>
        <v>0</v>
      </c>
      <c r="M120" s="14" t="e">
        <f t="shared" si="8"/>
        <v>#DIV/0!</v>
      </c>
    </row>
    <row r="121" spans="1:13" ht="23.25">
      <c r="A121" s="76"/>
      <c r="B121" s="57"/>
      <c r="C121" s="43" t="s">
        <v>51</v>
      </c>
      <c r="D121" s="24" t="s">
        <v>52</v>
      </c>
      <c r="E121" s="14"/>
      <c r="F121" s="14">
        <v>2456.2</v>
      </c>
      <c r="G121" s="14"/>
      <c r="H121" s="14"/>
      <c r="I121" s="14">
        <f t="shared" si="5"/>
        <v>0</v>
      </c>
      <c r="J121" s="14"/>
      <c r="K121" s="14">
        <f t="shared" si="6"/>
        <v>0</v>
      </c>
      <c r="L121" s="14">
        <f t="shared" si="7"/>
        <v>0</v>
      </c>
      <c r="M121" s="14"/>
    </row>
    <row r="122" spans="1:13" ht="31.5">
      <c r="A122" s="76"/>
      <c r="B122" s="57"/>
      <c r="C122" s="43" t="s">
        <v>211</v>
      </c>
      <c r="D122" s="22" t="s">
        <v>214</v>
      </c>
      <c r="E122" s="14"/>
      <c r="F122" s="14"/>
      <c r="G122" s="14"/>
      <c r="H122" s="14">
        <v>3648.4</v>
      </c>
      <c r="I122" s="14">
        <f t="shared" si="5"/>
        <v>3648.4</v>
      </c>
      <c r="J122" s="14"/>
      <c r="K122" s="14"/>
      <c r="L122" s="14">
        <f t="shared" si="7"/>
        <v>3648.4</v>
      </c>
      <c r="M122" s="14"/>
    </row>
    <row r="123" spans="1:13" ht="23.25" hidden="1">
      <c r="A123" s="76"/>
      <c r="B123" s="57"/>
      <c r="C123" s="43" t="s">
        <v>35</v>
      </c>
      <c r="D123" s="23" t="s">
        <v>30</v>
      </c>
      <c r="E123" s="14"/>
      <c r="F123" s="14"/>
      <c r="G123" s="14"/>
      <c r="H123" s="14"/>
      <c r="I123" s="14">
        <f t="shared" si="5"/>
        <v>0</v>
      </c>
      <c r="J123" s="14" t="e">
        <f t="shared" si="9"/>
        <v>#DIV/0!</v>
      </c>
      <c r="K123" s="14" t="e">
        <f t="shared" si="6"/>
        <v>#DIV/0!</v>
      </c>
      <c r="L123" s="14">
        <f t="shared" si="7"/>
        <v>0</v>
      </c>
      <c r="M123" s="14" t="e">
        <f t="shared" si="8"/>
        <v>#DIV/0!</v>
      </c>
    </row>
    <row r="124" spans="1:13" s="4" customFormat="1" ht="15.75">
      <c r="A124" s="76"/>
      <c r="B124" s="57"/>
      <c r="C124" s="45"/>
      <c r="D124" s="2" t="s">
        <v>36</v>
      </c>
      <c r="E124" s="3">
        <f>SUM(E111:E114,E117:E123)</f>
        <v>316.29999999999995</v>
      </c>
      <c r="F124" s="3">
        <f>SUM(F111:F114,F117:F123)</f>
        <v>3752.5</v>
      </c>
      <c r="G124" s="3">
        <f>SUM(G111:G114,G117:G123)</f>
        <v>841.2</v>
      </c>
      <c r="H124" s="3">
        <f>SUM(H111:H114,H117:H123)</f>
        <v>3872</v>
      </c>
      <c r="I124" s="14">
        <f t="shared" si="5"/>
        <v>3030.8</v>
      </c>
      <c r="J124" s="14">
        <f t="shared" si="9"/>
        <v>460.2948169281978</v>
      </c>
      <c r="K124" s="14">
        <f t="shared" si="6"/>
        <v>103.18454363757495</v>
      </c>
      <c r="L124" s="14">
        <f t="shared" si="7"/>
        <v>3555.7</v>
      </c>
      <c r="M124" s="14">
        <f t="shared" si="8"/>
        <v>1224.1542839076828</v>
      </c>
    </row>
    <row r="125" spans="1:13" ht="23.25">
      <c r="A125" s="76"/>
      <c r="B125" s="57"/>
      <c r="C125" s="43" t="s">
        <v>22</v>
      </c>
      <c r="D125" s="23" t="s">
        <v>23</v>
      </c>
      <c r="E125" s="14">
        <f>E126</f>
        <v>5</v>
      </c>
      <c r="F125" s="14">
        <f>F126</f>
        <v>12</v>
      </c>
      <c r="G125" s="14">
        <f>G126</f>
        <v>0</v>
      </c>
      <c r="H125" s="14">
        <f>H126</f>
        <v>0</v>
      </c>
      <c r="I125" s="14">
        <f t="shared" si="5"/>
        <v>0</v>
      </c>
      <c r="J125" s="14"/>
      <c r="K125" s="14">
        <f t="shared" si="6"/>
        <v>0</v>
      </c>
      <c r="L125" s="14">
        <f t="shared" si="7"/>
        <v>-5</v>
      </c>
      <c r="M125" s="14">
        <f t="shared" si="8"/>
        <v>0</v>
      </c>
    </row>
    <row r="126" spans="1:13" ht="47.25" hidden="1">
      <c r="A126" s="76"/>
      <c r="B126" s="57"/>
      <c r="C126" s="42" t="s">
        <v>24</v>
      </c>
      <c r="D126" s="24" t="s">
        <v>25</v>
      </c>
      <c r="E126" s="14">
        <v>5</v>
      </c>
      <c r="F126" s="14">
        <v>12</v>
      </c>
      <c r="G126" s="14"/>
      <c r="H126" s="14"/>
      <c r="I126" s="14">
        <f t="shared" si="5"/>
        <v>0</v>
      </c>
      <c r="J126" s="14"/>
      <c r="K126" s="14">
        <f t="shared" si="6"/>
        <v>0</v>
      </c>
      <c r="L126" s="14">
        <f t="shared" si="7"/>
        <v>-5</v>
      </c>
      <c r="M126" s="14">
        <f t="shared" si="8"/>
        <v>0</v>
      </c>
    </row>
    <row r="127" spans="1:13" s="4" customFormat="1" ht="15.75">
      <c r="A127" s="76"/>
      <c r="B127" s="57"/>
      <c r="C127" s="48"/>
      <c r="D127" s="2" t="s">
        <v>39</v>
      </c>
      <c r="E127" s="3">
        <f>E125</f>
        <v>5</v>
      </c>
      <c r="F127" s="3">
        <f>F125</f>
        <v>12</v>
      </c>
      <c r="G127" s="3">
        <f>G125</f>
        <v>0</v>
      </c>
      <c r="H127" s="3">
        <f>H125</f>
        <v>0</v>
      </c>
      <c r="I127" s="14">
        <f t="shared" si="5"/>
        <v>0</v>
      </c>
      <c r="J127" s="14"/>
      <c r="K127" s="14">
        <f t="shared" si="6"/>
        <v>0</v>
      </c>
      <c r="L127" s="14">
        <f t="shared" si="7"/>
        <v>-5</v>
      </c>
      <c r="M127" s="14">
        <f t="shared" si="8"/>
        <v>0</v>
      </c>
    </row>
    <row r="128" spans="1:13" s="4" customFormat="1" ht="31.5">
      <c r="A128" s="76"/>
      <c r="B128" s="57"/>
      <c r="C128" s="45"/>
      <c r="D128" s="2" t="s">
        <v>40</v>
      </c>
      <c r="E128" s="3">
        <f>E129-E123</f>
        <v>321.29999999999995</v>
      </c>
      <c r="F128" s="3">
        <f>F129-F123</f>
        <v>3764.5</v>
      </c>
      <c r="G128" s="3">
        <f>G129-G123</f>
        <v>841.2</v>
      </c>
      <c r="H128" s="3">
        <f>H129-H123</f>
        <v>3872</v>
      </c>
      <c r="I128" s="14">
        <f t="shared" si="5"/>
        <v>3030.8</v>
      </c>
      <c r="J128" s="14">
        <f t="shared" si="9"/>
        <v>460.2948169281978</v>
      </c>
      <c r="K128" s="14">
        <f t="shared" si="6"/>
        <v>102.85562491698765</v>
      </c>
      <c r="L128" s="14">
        <f t="shared" si="7"/>
        <v>3550.7</v>
      </c>
      <c r="M128" s="14">
        <f t="shared" si="8"/>
        <v>1205.1042639277935</v>
      </c>
    </row>
    <row r="129" spans="1:13" s="4" customFormat="1" ht="15.75">
      <c r="A129" s="77"/>
      <c r="B129" s="58"/>
      <c r="C129" s="47"/>
      <c r="D129" s="2" t="s">
        <v>59</v>
      </c>
      <c r="E129" s="3">
        <f>E124+E127</f>
        <v>321.29999999999995</v>
      </c>
      <c r="F129" s="3">
        <f>F124+F127</f>
        <v>3764.5</v>
      </c>
      <c r="G129" s="3">
        <f>G124+G127</f>
        <v>841.2</v>
      </c>
      <c r="H129" s="3">
        <f>H124+H127</f>
        <v>3872</v>
      </c>
      <c r="I129" s="14">
        <f t="shared" si="5"/>
        <v>3030.8</v>
      </c>
      <c r="J129" s="14">
        <f t="shared" si="9"/>
        <v>460.2948169281978</v>
      </c>
      <c r="K129" s="14">
        <f t="shared" si="6"/>
        <v>102.85562491698765</v>
      </c>
      <c r="L129" s="14">
        <f t="shared" si="7"/>
        <v>3550.7</v>
      </c>
      <c r="M129" s="14">
        <f t="shared" si="8"/>
        <v>1205.1042639277935</v>
      </c>
    </row>
    <row r="130" spans="1:13" s="4" customFormat="1" ht="31.5" customHeight="1" hidden="1">
      <c r="A130" s="56">
        <v>926</v>
      </c>
      <c r="B130" s="56" t="s">
        <v>83</v>
      </c>
      <c r="C130" s="43" t="s">
        <v>16</v>
      </c>
      <c r="D130" s="13" t="s">
        <v>17</v>
      </c>
      <c r="E130" s="14"/>
      <c r="F130" s="14"/>
      <c r="G130" s="14"/>
      <c r="H130" s="14"/>
      <c r="I130" s="14">
        <f t="shared" si="5"/>
        <v>0</v>
      </c>
      <c r="J130" s="14" t="e">
        <f t="shared" si="9"/>
        <v>#DIV/0!</v>
      </c>
      <c r="K130" s="14" t="e">
        <f t="shared" si="6"/>
        <v>#DIV/0!</v>
      </c>
      <c r="L130" s="14">
        <f t="shared" si="7"/>
        <v>0</v>
      </c>
      <c r="M130" s="14" t="e">
        <f t="shared" si="8"/>
        <v>#DIV/0!</v>
      </c>
    </row>
    <row r="131" spans="1:13" s="4" customFormat="1" ht="23.25">
      <c r="A131" s="57"/>
      <c r="B131" s="57"/>
      <c r="C131" s="43" t="s">
        <v>26</v>
      </c>
      <c r="D131" s="23" t="s">
        <v>27</v>
      </c>
      <c r="E131" s="14">
        <v>14.4</v>
      </c>
      <c r="F131" s="14"/>
      <c r="G131" s="14"/>
      <c r="H131" s="14"/>
      <c r="I131" s="14">
        <f t="shared" si="5"/>
        <v>0</v>
      </c>
      <c r="J131" s="14"/>
      <c r="K131" s="14"/>
      <c r="L131" s="14">
        <f t="shared" si="7"/>
        <v>-14.4</v>
      </c>
      <c r="M131" s="14">
        <f t="shared" si="8"/>
        <v>0</v>
      </c>
    </row>
    <row r="132" spans="1:13" s="4" customFormat="1" ht="23.25">
      <c r="A132" s="57"/>
      <c r="B132" s="57"/>
      <c r="C132" s="43" t="s">
        <v>31</v>
      </c>
      <c r="D132" s="23" t="s">
        <v>32</v>
      </c>
      <c r="E132" s="14"/>
      <c r="F132" s="14">
        <v>14.4</v>
      </c>
      <c r="G132" s="14">
        <v>9.6</v>
      </c>
      <c r="H132" s="14">
        <v>14.4</v>
      </c>
      <c r="I132" s="14">
        <f t="shared" si="5"/>
        <v>4.800000000000001</v>
      </c>
      <c r="J132" s="14">
        <f t="shared" si="9"/>
        <v>150</v>
      </c>
      <c r="K132" s="14">
        <f t="shared" si="6"/>
        <v>100</v>
      </c>
      <c r="L132" s="14">
        <f t="shared" si="7"/>
        <v>14.4</v>
      </c>
      <c r="M132" s="14"/>
    </row>
    <row r="133" spans="1:13" s="4" customFormat="1" ht="23.25" hidden="1">
      <c r="A133" s="57"/>
      <c r="B133" s="57"/>
      <c r="C133" s="43" t="s">
        <v>33</v>
      </c>
      <c r="D133" s="23" t="s">
        <v>80</v>
      </c>
      <c r="E133" s="14"/>
      <c r="F133" s="14"/>
      <c r="G133" s="14"/>
      <c r="H133" s="14"/>
      <c r="I133" s="14">
        <f t="shared" si="5"/>
        <v>0</v>
      </c>
      <c r="J133" s="14" t="e">
        <f t="shared" si="9"/>
        <v>#DIV/0!</v>
      </c>
      <c r="K133" s="14" t="e">
        <f t="shared" si="6"/>
        <v>#DIV/0!</v>
      </c>
      <c r="L133" s="14">
        <f t="shared" si="7"/>
        <v>0</v>
      </c>
      <c r="M133" s="14" t="e">
        <f t="shared" si="8"/>
        <v>#DIV/0!</v>
      </c>
    </row>
    <row r="134" spans="1:13" s="4" customFormat="1" ht="15.75">
      <c r="A134" s="58"/>
      <c r="B134" s="58"/>
      <c r="C134" s="47"/>
      <c r="D134" s="2" t="s">
        <v>59</v>
      </c>
      <c r="E134" s="3">
        <f>SUM(E130:E133)</f>
        <v>14.4</v>
      </c>
      <c r="F134" s="3">
        <f>SUM(F130:F133)</f>
        <v>14.4</v>
      </c>
      <c r="G134" s="3">
        <f>SUM(G130:G133)</f>
        <v>9.6</v>
      </c>
      <c r="H134" s="3">
        <f>SUM(H130:H133)</f>
        <v>14.4</v>
      </c>
      <c r="I134" s="14">
        <f t="shared" si="5"/>
        <v>4.800000000000001</v>
      </c>
      <c r="J134" s="14">
        <f t="shared" si="9"/>
        <v>150</v>
      </c>
      <c r="K134" s="14">
        <f t="shared" si="6"/>
        <v>100</v>
      </c>
      <c r="L134" s="14">
        <f t="shared" si="7"/>
        <v>0</v>
      </c>
      <c r="M134" s="14">
        <f t="shared" si="8"/>
        <v>100</v>
      </c>
    </row>
    <row r="135" spans="1:13" ht="15.75" customHeight="1">
      <c r="A135" s="75" t="s">
        <v>84</v>
      </c>
      <c r="B135" s="56" t="s">
        <v>85</v>
      </c>
      <c r="C135" s="43" t="s">
        <v>10</v>
      </c>
      <c r="D135" s="22" t="s">
        <v>11</v>
      </c>
      <c r="E135" s="29">
        <v>1841.1</v>
      </c>
      <c r="F135" s="29"/>
      <c r="G135" s="29"/>
      <c r="H135" s="29"/>
      <c r="I135" s="14">
        <f aca="true" t="shared" si="10" ref="I135:I198">H135-G135</f>
        <v>0</v>
      </c>
      <c r="J135" s="14"/>
      <c r="K135" s="14"/>
      <c r="L135" s="14">
        <f aca="true" t="shared" si="11" ref="L135:L198">H135-E135</f>
        <v>-1841.1</v>
      </c>
      <c r="M135" s="14">
        <f aca="true" t="shared" si="12" ref="M135:M198">H135/E135*100</f>
        <v>0</v>
      </c>
    </row>
    <row r="136" spans="1:13" ht="31.5">
      <c r="A136" s="76"/>
      <c r="B136" s="57"/>
      <c r="C136" s="43" t="s">
        <v>220</v>
      </c>
      <c r="D136" s="13" t="s">
        <v>221</v>
      </c>
      <c r="E136" s="29">
        <v>1687.2</v>
      </c>
      <c r="F136" s="29"/>
      <c r="G136" s="29"/>
      <c r="H136" s="29">
        <v>1277.7</v>
      </c>
      <c r="I136" s="14">
        <f t="shared" si="10"/>
        <v>1277.7</v>
      </c>
      <c r="J136" s="14"/>
      <c r="K136" s="14"/>
      <c r="L136" s="14">
        <f t="shared" si="11"/>
        <v>-409.5</v>
      </c>
      <c r="M136" s="14">
        <f t="shared" si="12"/>
        <v>75.7290184921764</v>
      </c>
    </row>
    <row r="137" spans="1:13" ht="94.5" hidden="1">
      <c r="A137" s="76"/>
      <c r="B137" s="57"/>
      <c r="C137" s="42" t="s">
        <v>18</v>
      </c>
      <c r="D137" s="25" t="s">
        <v>19</v>
      </c>
      <c r="E137" s="29"/>
      <c r="F137" s="29"/>
      <c r="G137" s="29"/>
      <c r="H137" s="29"/>
      <c r="I137" s="14">
        <f t="shared" si="10"/>
        <v>0</v>
      </c>
      <c r="J137" s="14"/>
      <c r="K137" s="14"/>
      <c r="L137" s="14">
        <f t="shared" si="11"/>
        <v>0</v>
      </c>
      <c r="M137" s="14" t="e">
        <f t="shared" si="12"/>
        <v>#DIV/0!</v>
      </c>
    </row>
    <row r="138" spans="1:13" ht="23.25">
      <c r="A138" s="76"/>
      <c r="B138" s="57"/>
      <c r="C138" s="43" t="s">
        <v>22</v>
      </c>
      <c r="D138" s="23" t="s">
        <v>23</v>
      </c>
      <c r="E138" s="29">
        <f>E140+E139</f>
        <v>278.9</v>
      </c>
      <c r="F138" s="29">
        <f>F140+F139</f>
        <v>0</v>
      </c>
      <c r="G138" s="29">
        <f>G140+G139</f>
        <v>0</v>
      </c>
      <c r="H138" s="29">
        <f>H140+H139</f>
        <v>10.4</v>
      </c>
      <c r="I138" s="14">
        <f t="shared" si="10"/>
        <v>10.4</v>
      </c>
      <c r="J138" s="14"/>
      <c r="K138" s="14"/>
      <c r="L138" s="14">
        <f t="shared" si="11"/>
        <v>-268.5</v>
      </c>
      <c r="M138" s="14">
        <f t="shared" si="12"/>
        <v>3.7289351021871644</v>
      </c>
    </row>
    <row r="139" spans="1:13" ht="47.25" hidden="1">
      <c r="A139" s="76"/>
      <c r="B139" s="57"/>
      <c r="C139" s="42" t="s">
        <v>224</v>
      </c>
      <c r="D139" s="24" t="s">
        <v>225</v>
      </c>
      <c r="E139" s="29"/>
      <c r="F139" s="29"/>
      <c r="G139" s="29"/>
      <c r="H139" s="29">
        <v>10.4</v>
      </c>
      <c r="I139" s="14">
        <f t="shared" si="10"/>
        <v>10.4</v>
      </c>
      <c r="J139" s="14"/>
      <c r="K139" s="14"/>
      <c r="L139" s="14">
        <f t="shared" si="11"/>
        <v>10.4</v>
      </c>
      <c r="M139" s="14" t="e">
        <f t="shared" si="12"/>
        <v>#DIV/0!</v>
      </c>
    </row>
    <row r="140" spans="1:13" ht="47.25" hidden="1">
      <c r="A140" s="76"/>
      <c r="B140" s="57"/>
      <c r="C140" s="42" t="s">
        <v>24</v>
      </c>
      <c r="D140" s="24" t="s">
        <v>25</v>
      </c>
      <c r="E140" s="29">
        <v>278.9</v>
      </c>
      <c r="F140" s="29"/>
      <c r="G140" s="29"/>
      <c r="H140" s="29"/>
      <c r="I140" s="14">
        <f t="shared" si="10"/>
        <v>0</v>
      </c>
      <c r="J140" s="14"/>
      <c r="K140" s="14"/>
      <c r="L140" s="14">
        <f t="shared" si="11"/>
        <v>-278.9</v>
      </c>
      <c r="M140" s="14">
        <f t="shared" si="12"/>
        <v>0</v>
      </c>
    </row>
    <row r="141" spans="1:13" ht="23.25">
      <c r="A141" s="76"/>
      <c r="B141" s="57"/>
      <c r="C141" s="43" t="s">
        <v>26</v>
      </c>
      <c r="D141" s="23" t="s">
        <v>27</v>
      </c>
      <c r="E141" s="29">
        <v>27.8</v>
      </c>
      <c r="F141" s="29"/>
      <c r="G141" s="29"/>
      <c r="H141" s="29">
        <v>-21.2</v>
      </c>
      <c r="I141" s="14">
        <f t="shared" si="10"/>
        <v>-21.2</v>
      </c>
      <c r="J141" s="14"/>
      <c r="K141" s="14"/>
      <c r="L141" s="14">
        <f t="shared" si="11"/>
        <v>-49</v>
      </c>
      <c r="M141" s="14">
        <f t="shared" si="12"/>
        <v>-76.25899280575538</v>
      </c>
    </row>
    <row r="142" spans="1:13" ht="23.25">
      <c r="A142" s="76"/>
      <c r="B142" s="57"/>
      <c r="C142" s="43" t="s">
        <v>28</v>
      </c>
      <c r="D142" s="23" t="s">
        <v>29</v>
      </c>
      <c r="E142" s="29"/>
      <c r="F142" s="29">
        <v>4.4</v>
      </c>
      <c r="G142" s="29">
        <v>4.4</v>
      </c>
      <c r="H142" s="29">
        <v>243.7</v>
      </c>
      <c r="I142" s="14">
        <f t="shared" si="10"/>
        <v>239.29999999999998</v>
      </c>
      <c r="J142" s="14">
        <f aca="true" t="shared" si="13" ref="J142:J205">H142/G142*100</f>
        <v>5538.636363636362</v>
      </c>
      <c r="K142" s="14">
        <f aca="true" t="shared" si="14" ref="K142:K205">H142/F142*100</f>
        <v>5538.636363636362</v>
      </c>
      <c r="L142" s="14">
        <f t="shared" si="11"/>
        <v>243.7</v>
      </c>
      <c r="M142" s="14"/>
    </row>
    <row r="143" spans="1:13" ht="23.25">
      <c r="A143" s="76"/>
      <c r="B143" s="57"/>
      <c r="C143" s="43" t="s">
        <v>31</v>
      </c>
      <c r="D143" s="23" t="s">
        <v>32</v>
      </c>
      <c r="E143" s="29">
        <v>29506.3</v>
      </c>
      <c r="F143" s="29">
        <v>600679</v>
      </c>
      <c r="G143" s="29">
        <v>954.3</v>
      </c>
      <c r="H143" s="29">
        <v>20327.8</v>
      </c>
      <c r="I143" s="14">
        <f t="shared" si="10"/>
        <v>19373.5</v>
      </c>
      <c r="J143" s="14">
        <f t="shared" si="13"/>
        <v>2130.1267945090644</v>
      </c>
      <c r="K143" s="14">
        <f t="shared" si="14"/>
        <v>3.3841369516830118</v>
      </c>
      <c r="L143" s="14">
        <f t="shared" si="11"/>
        <v>-9178.5</v>
      </c>
      <c r="M143" s="14">
        <f t="shared" si="12"/>
        <v>68.89308384988968</v>
      </c>
    </row>
    <row r="144" spans="1:13" ht="23.25">
      <c r="A144" s="76"/>
      <c r="B144" s="57"/>
      <c r="C144" s="43" t="s">
        <v>33</v>
      </c>
      <c r="D144" s="23" t="s">
        <v>80</v>
      </c>
      <c r="E144" s="29">
        <v>1232286.9</v>
      </c>
      <c r="F144" s="29">
        <v>3067535.4</v>
      </c>
      <c r="G144" s="29">
        <v>1315739.5</v>
      </c>
      <c r="H144" s="29">
        <v>1639053.9</v>
      </c>
      <c r="I144" s="14">
        <f t="shared" si="10"/>
        <v>323314.3999999999</v>
      </c>
      <c r="J144" s="14">
        <f t="shared" si="13"/>
        <v>124.57282767599513</v>
      </c>
      <c r="K144" s="14">
        <f t="shared" si="14"/>
        <v>53.4322733488259</v>
      </c>
      <c r="L144" s="14">
        <f t="shared" si="11"/>
        <v>406767</v>
      </c>
      <c r="M144" s="14">
        <f t="shared" si="12"/>
        <v>133.00911500398163</v>
      </c>
    </row>
    <row r="145" spans="1:13" ht="23.25">
      <c r="A145" s="76"/>
      <c r="B145" s="57"/>
      <c r="C145" s="43" t="s">
        <v>51</v>
      </c>
      <c r="D145" s="24" t="s">
        <v>52</v>
      </c>
      <c r="E145" s="29">
        <v>5036.2</v>
      </c>
      <c r="F145" s="29">
        <f>9878.6+2020</f>
        <v>11898.6</v>
      </c>
      <c r="G145" s="29">
        <v>289</v>
      </c>
      <c r="H145" s="29"/>
      <c r="I145" s="14">
        <f t="shared" si="10"/>
        <v>-289</v>
      </c>
      <c r="J145" s="14"/>
      <c r="K145" s="14">
        <f t="shared" si="14"/>
        <v>0</v>
      </c>
      <c r="L145" s="14">
        <f t="shared" si="11"/>
        <v>-5036.2</v>
      </c>
      <c r="M145" s="14">
        <f t="shared" si="12"/>
        <v>0</v>
      </c>
    </row>
    <row r="146" spans="1:13" ht="31.5">
      <c r="A146" s="76"/>
      <c r="B146" s="57"/>
      <c r="C146" s="43" t="s">
        <v>211</v>
      </c>
      <c r="D146" s="22" t="s">
        <v>214</v>
      </c>
      <c r="E146" s="29"/>
      <c r="F146" s="29"/>
      <c r="G146" s="29"/>
      <c r="H146" s="29">
        <v>14932.3</v>
      </c>
      <c r="I146" s="14">
        <f t="shared" si="10"/>
        <v>14932.3</v>
      </c>
      <c r="J146" s="14"/>
      <c r="K146" s="14"/>
      <c r="L146" s="14">
        <f t="shared" si="11"/>
        <v>14932.3</v>
      </c>
      <c r="M146" s="14"/>
    </row>
    <row r="147" spans="1:13" ht="23.25">
      <c r="A147" s="76"/>
      <c r="B147" s="57"/>
      <c r="C147" s="43" t="s">
        <v>35</v>
      </c>
      <c r="D147" s="23" t="s">
        <v>30</v>
      </c>
      <c r="E147" s="29">
        <v>-19299.8</v>
      </c>
      <c r="F147" s="29"/>
      <c r="G147" s="29"/>
      <c r="H147" s="29">
        <v>-31479.4</v>
      </c>
      <c r="I147" s="14">
        <f t="shared" si="10"/>
        <v>-31479.4</v>
      </c>
      <c r="J147" s="14"/>
      <c r="K147" s="14"/>
      <c r="L147" s="14">
        <f t="shared" si="11"/>
        <v>-12179.600000000002</v>
      </c>
      <c r="M147" s="14">
        <f t="shared" si="12"/>
        <v>163.10738971388307</v>
      </c>
    </row>
    <row r="148" spans="1:13" s="4" customFormat="1" ht="31.5">
      <c r="A148" s="76"/>
      <c r="B148" s="57"/>
      <c r="C148" s="45"/>
      <c r="D148" s="2" t="s">
        <v>40</v>
      </c>
      <c r="E148" s="5">
        <f>E149-E147</f>
        <v>1270664.4</v>
      </c>
      <c r="F148" s="5">
        <f>F149-F147</f>
        <v>3680117.4</v>
      </c>
      <c r="G148" s="5">
        <f>G149-G147</f>
        <v>1316987.2</v>
      </c>
      <c r="H148" s="5">
        <f>H149-H147</f>
        <v>1675824.5999999999</v>
      </c>
      <c r="I148" s="14">
        <f t="shared" si="10"/>
        <v>358837.3999999999</v>
      </c>
      <c r="J148" s="14">
        <f t="shared" si="13"/>
        <v>127.24684036412806</v>
      </c>
      <c r="K148" s="14">
        <f t="shared" si="14"/>
        <v>45.53725921895861</v>
      </c>
      <c r="L148" s="14">
        <f t="shared" si="11"/>
        <v>405160.19999999995</v>
      </c>
      <c r="M148" s="14">
        <f t="shared" si="12"/>
        <v>131.88569696294317</v>
      </c>
    </row>
    <row r="149" spans="1:13" s="4" customFormat="1" ht="15.75">
      <c r="A149" s="77"/>
      <c r="B149" s="58"/>
      <c r="C149" s="47"/>
      <c r="D149" s="2" t="s">
        <v>59</v>
      </c>
      <c r="E149" s="3">
        <f>SUM(E135:E138,E141:E147)</f>
        <v>1251364.5999999999</v>
      </c>
      <c r="F149" s="3">
        <f>SUM(F135:F138,F141:F147)</f>
        <v>3680117.4</v>
      </c>
      <c r="G149" s="3">
        <f>SUM(G135:G138,G141:G147)</f>
        <v>1316987.2</v>
      </c>
      <c r="H149" s="3">
        <f>SUM(H135:H138,H141:H147)</f>
        <v>1644345.2</v>
      </c>
      <c r="I149" s="14">
        <f t="shared" si="10"/>
        <v>327358</v>
      </c>
      <c r="J149" s="14">
        <f t="shared" si="13"/>
        <v>124.85658174961762</v>
      </c>
      <c r="K149" s="14">
        <f t="shared" si="14"/>
        <v>44.68186802953623</v>
      </c>
      <c r="L149" s="14">
        <f t="shared" si="11"/>
        <v>392980.6000000001</v>
      </c>
      <c r="M149" s="14">
        <f t="shared" si="12"/>
        <v>131.40416470147872</v>
      </c>
    </row>
    <row r="150" spans="1:13" s="4" customFormat="1" ht="31.5" customHeight="1">
      <c r="A150" s="75" t="s">
        <v>86</v>
      </c>
      <c r="B150" s="56" t="s">
        <v>87</v>
      </c>
      <c r="C150" s="43" t="s">
        <v>220</v>
      </c>
      <c r="D150" s="13" t="s">
        <v>221</v>
      </c>
      <c r="E150" s="14">
        <v>14.9</v>
      </c>
      <c r="F150" s="3"/>
      <c r="G150" s="3"/>
      <c r="H150" s="14">
        <v>12.1</v>
      </c>
      <c r="I150" s="14">
        <f t="shared" si="10"/>
        <v>12.1</v>
      </c>
      <c r="J150" s="14"/>
      <c r="K150" s="14"/>
      <c r="L150" s="14">
        <f t="shared" si="11"/>
        <v>-2.8000000000000007</v>
      </c>
      <c r="M150" s="14">
        <f t="shared" si="12"/>
        <v>81.20805369127517</v>
      </c>
    </row>
    <row r="151" spans="1:13" ht="23.25">
      <c r="A151" s="76"/>
      <c r="B151" s="57"/>
      <c r="C151" s="43" t="s">
        <v>22</v>
      </c>
      <c r="D151" s="23" t="s">
        <v>23</v>
      </c>
      <c r="E151" s="14">
        <f>E153+E152</f>
        <v>3.6</v>
      </c>
      <c r="F151" s="14">
        <f>F153+F152</f>
        <v>16.2</v>
      </c>
      <c r="G151" s="14">
        <f>G153+G152</f>
        <v>4.23</v>
      </c>
      <c r="H151" s="14">
        <f>H153+H152</f>
        <v>96.2</v>
      </c>
      <c r="I151" s="14">
        <f t="shared" si="10"/>
        <v>91.97</v>
      </c>
      <c r="J151" s="14">
        <f t="shared" si="13"/>
        <v>2274.231678486997</v>
      </c>
      <c r="K151" s="14">
        <f t="shared" si="14"/>
        <v>593.8271604938273</v>
      </c>
      <c r="L151" s="14">
        <f t="shared" si="11"/>
        <v>92.60000000000001</v>
      </c>
      <c r="M151" s="14">
        <f t="shared" si="12"/>
        <v>2672.222222222222</v>
      </c>
    </row>
    <row r="152" spans="1:13" ht="47.25" hidden="1">
      <c r="A152" s="76"/>
      <c r="B152" s="57"/>
      <c r="C152" s="42" t="s">
        <v>224</v>
      </c>
      <c r="D152" s="24" t="s">
        <v>225</v>
      </c>
      <c r="E152" s="14"/>
      <c r="F152" s="14"/>
      <c r="G152" s="14"/>
      <c r="H152" s="14"/>
      <c r="I152" s="14">
        <f t="shared" si="10"/>
        <v>0</v>
      </c>
      <c r="J152" s="14" t="e">
        <f t="shared" si="13"/>
        <v>#DIV/0!</v>
      </c>
      <c r="K152" s="14" t="e">
        <f t="shared" si="14"/>
        <v>#DIV/0!</v>
      </c>
      <c r="L152" s="14">
        <f t="shared" si="11"/>
        <v>0</v>
      </c>
      <c r="M152" s="14" t="e">
        <f t="shared" si="12"/>
        <v>#DIV/0!</v>
      </c>
    </row>
    <row r="153" spans="1:13" ht="47.25" hidden="1">
      <c r="A153" s="76"/>
      <c r="B153" s="57"/>
      <c r="C153" s="42" t="s">
        <v>24</v>
      </c>
      <c r="D153" s="24" t="s">
        <v>25</v>
      </c>
      <c r="E153" s="14">
        <v>3.6</v>
      </c>
      <c r="F153" s="14">
        <v>16.2</v>
      </c>
      <c r="G153" s="14">
        <v>4.23</v>
      </c>
      <c r="H153" s="14">
        <v>96.2</v>
      </c>
      <c r="I153" s="14">
        <f t="shared" si="10"/>
        <v>91.97</v>
      </c>
      <c r="J153" s="14">
        <f t="shared" si="13"/>
        <v>2274.231678486997</v>
      </c>
      <c r="K153" s="14">
        <f t="shared" si="14"/>
        <v>593.8271604938273</v>
      </c>
      <c r="L153" s="14">
        <f t="shared" si="11"/>
        <v>92.60000000000001</v>
      </c>
      <c r="M153" s="14">
        <f t="shared" si="12"/>
        <v>2672.222222222222</v>
      </c>
    </row>
    <row r="154" spans="1:13" ht="23.25">
      <c r="A154" s="76"/>
      <c r="B154" s="57"/>
      <c r="C154" s="43" t="s">
        <v>26</v>
      </c>
      <c r="D154" s="23" t="s">
        <v>27</v>
      </c>
      <c r="E154" s="14">
        <v>5.1</v>
      </c>
      <c r="F154" s="14"/>
      <c r="G154" s="14"/>
      <c r="H154" s="14">
        <v>11.2</v>
      </c>
      <c r="I154" s="14">
        <f t="shared" si="10"/>
        <v>11.2</v>
      </c>
      <c r="J154" s="14"/>
      <c r="K154" s="14"/>
      <c r="L154" s="14">
        <f t="shared" si="11"/>
        <v>6.1</v>
      </c>
      <c r="M154" s="14">
        <f t="shared" si="12"/>
        <v>219.60784313725492</v>
      </c>
    </row>
    <row r="155" spans="1:13" ht="23.25">
      <c r="A155" s="76"/>
      <c r="B155" s="57"/>
      <c r="C155" s="43" t="s">
        <v>28</v>
      </c>
      <c r="D155" s="23" t="s">
        <v>29</v>
      </c>
      <c r="E155" s="14">
        <v>267.6</v>
      </c>
      <c r="F155" s="54"/>
      <c r="G155" s="54"/>
      <c r="H155" s="14"/>
      <c r="I155" s="14">
        <f t="shared" si="10"/>
        <v>0</v>
      </c>
      <c r="J155" s="14"/>
      <c r="K155" s="14"/>
      <c r="L155" s="14">
        <f t="shared" si="11"/>
        <v>-267.6</v>
      </c>
      <c r="M155" s="14">
        <f t="shared" si="12"/>
        <v>0</v>
      </c>
    </row>
    <row r="156" spans="1:13" ht="23.25" hidden="1">
      <c r="A156" s="76"/>
      <c r="B156" s="57"/>
      <c r="C156" s="43" t="s">
        <v>31</v>
      </c>
      <c r="D156" s="23" t="s">
        <v>32</v>
      </c>
      <c r="E156" s="31"/>
      <c r="F156" s="14"/>
      <c r="G156" s="14"/>
      <c r="H156" s="14"/>
      <c r="I156" s="14">
        <f t="shared" si="10"/>
        <v>0</v>
      </c>
      <c r="J156" s="14" t="e">
        <f t="shared" si="13"/>
        <v>#DIV/0!</v>
      </c>
      <c r="K156" s="14" t="e">
        <f t="shared" si="14"/>
        <v>#DIV/0!</v>
      </c>
      <c r="L156" s="14">
        <f t="shared" si="11"/>
        <v>0</v>
      </c>
      <c r="M156" s="14" t="e">
        <f t="shared" si="12"/>
        <v>#DIV/0!</v>
      </c>
    </row>
    <row r="157" spans="1:13" ht="23.25">
      <c r="A157" s="76"/>
      <c r="B157" s="57"/>
      <c r="C157" s="43" t="s">
        <v>33</v>
      </c>
      <c r="D157" s="23" t="s">
        <v>80</v>
      </c>
      <c r="E157" s="14">
        <v>1530.5</v>
      </c>
      <c r="F157" s="14">
        <v>3371.8</v>
      </c>
      <c r="G157" s="14">
        <v>1440.2</v>
      </c>
      <c r="H157" s="14">
        <v>1819.9</v>
      </c>
      <c r="I157" s="14">
        <f t="shared" si="10"/>
        <v>379.70000000000005</v>
      </c>
      <c r="J157" s="14">
        <f t="shared" si="13"/>
        <v>126.3643938341897</v>
      </c>
      <c r="K157" s="14">
        <f t="shared" si="14"/>
        <v>53.97413844237499</v>
      </c>
      <c r="L157" s="14">
        <f t="shared" si="11"/>
        <v>289.4000000000001</v>
      </c>
      <c r="M157" s="14">
        <f t="shared" si="12"/>
        <v>118.90885331590984</v>
      </c>
    </row>
    <row r="158" spans="1:13" ht="23.25" hidden="1">
      <c r="A158" s="76"/>
      <c r="B158" s="57"/>
      <c r="C158" s="43" t="s">
        <v>51</v>
      </c>
      <c r="D158" s="24" t="s">
        <v>52</v>
      </c>
      <c r="E158" s="14"/>
      <c r="F158" s="14"/>
      <c r="G158" s="14"/>
      <c r="H158" s="14"/>
      <c r="I158" s="14">
        <f t="shared" si="10"/>
        <v>0</v>
      </c>
      <c r="J158" s="14" t="e">
        <f t="shared" si="13"/>
        <v>#DIV/0!</v>
      </c>
      <c r="K158" s="14" t="e">
        <f t="shared" si="14"/>
        <v>#DIV/0!</v>
      </c>
      <c r="L158" s="14">
        <f t="shared" si="11"/>
        <v>0</v>
      </c>
      <c r="M158" s="14" t="e">
        <f t="shared" si="12"/>
        <v>#DIV/0!</v>
      </c>
    </row>
    <row r="159" spans="1:13" ht="23.25">
      <c r="A159" s="76"/>
      <c r="B159" s="57"/>
      <c r="C159" s="43" t="s">
        <v>35</v>
      </c>
      <c r="D159" s="23" t="s">
        <v>30</v>
      </c>
      <c r="E159" s="14">
        <v>-25.6</v>
      </c>
      <c r="F159" s="14"/>
      <c r="G159" s="14"/>
      <c r="H159" s="14"/>
      <c r="I159" s="14">
        <f t="shared" si="10"/>
        <v>0</v>
      </c>
      <c r="J159" s="14"/>
      <c r="K159" s="14"/>
      <c r="L159" s="14">
        <f t="shared" si="11"/>
        <v>25.6</v>
      </c>
      <c r="M159" s="14">
        <f t="shared" si="12"/>
        <v>0</v>
      </c>
    </row>
    <row r="160" spans="1:13" s="4" customFormat="1" ht="31.5">
      <c r="A160" s="76"/>
      <c r="B160" s="57"/>
      <c r="C160" s="45"/>
      <c r="D160" s="2" t="s">
        <v>40</v>
      </c>
      <c r="E160" s="3">
        <f>E161-E159</f>
        <v>1821.7</v>
      </c>
      <c r="F160" s="3">
        <f>F161-F159</f>
        <v>3388</v>
      </c>
      <c r="G160" s="3">
        <f>G161-G159</f>
        <v>1444.43</v>
      </c>
      <c r="H160" s="3">
        <f>H161-H159</f>
        <v>1939.4</v>
      </c>
      <c r="I160" s="14">
        <f t="shared" si="10"/>
        <v>494.97</v>
      </c>
      <c r="J160" s="14">
        <f t="shared" si="13"/>
        <v>134.26749652111906</v>
      </c>
      <c r="K160" s="14">
        <f t="shared" si="14"/>
        <v>57.243211334120424</v>
      </c>
      <c r="L160" s="14">
        <f t="shared" si="11"/>
        <v>117.70000000000005</v>
      </c>
      <c r="M160" s="14">
        <f t="shared" si="12"/>
        <v>106.46099796893012</v>
      </c>
    </row>
    <row r="161" spans="1:13" s="4" customFormat="1" ht="15.75">
      <c r="A161" s="77"/>
      <c r="B161" s="58"/>
      <c r="C161" s="44"/>
      <c r="D161" s="2" t="s">
        <v>59</v>
      </c>
      <c r="E161" s="5">
        <f>SUM(E150:E151,E154:E159)</f>
        <v>1796.1000000000001</v>
      </c>
      <c r="F161" s="5">
        <f>SUM(F150:F151,F154:F159)</f>
        <v>3388</v>
      </c>
      <c r="G161" s="5">
        <f>SUM(G150:G151,G154:G159)</f>
        <v>1444.43</v>
      </c>
      <c r="H161" s="5">
        <f>SUM(H150:H151,H154:H159)</f>
        <v>1939.4</v>
      </c>
      <c r="I161" s="14">
        <f t="shared" si="10"/>
        <v>494.97</v>
      </c>
      <c r="J161" s="14">
        <f t="shared" si="13"/>
        <v>134.26749652111906</v>
      </c>
      <c r="K161" s="14">
        <f t="shared" si="14"/>
        <v>57.243211334120424</v>
      </c>
      <c r="L161" s="14">
        <f t="shared" si="11"/>
        <v>143.29999999999995</v>
      </c>
      <c r="M161" s="14">
        <f t="shared" si="12"/>
        <v>107.97839763932966</v>
      </c>
    </row>
    <row r="162" spans="1:13" ht="31.5" customHeight="1">
      <c r="A162" s="75" t="s">
        <v>88</v>
      </c>
      <c r="B162" s="56" t="s">
        <v>89</v>
      </c>
      <c r="C162" s="43" t="s">
        <v>16</v>
      </c>
      <c r="D162" s="13" t="s">
        <v>17</v>
      </c>
      <c r="E162" s="14">
        <v>88.5</v>
      </c>
      <c r="F162" s="14"/>
      <c r="G162" s="14"/>
      <c r="H162" s="14"/>
      <c r="I162" s="14">
        <f t="shared" si="10"/>
        <v>0</v>
      </c>
      <c r="J162" s="14"/>
      <c r="K162" s="14"/>
      <c r="L162" s="14">
        <f t="shared" si="11"/>
        <v>-88.5</v>
      </c>
      <c r="M162" s="14">
        <f t="shared" si="12"/>
        <v>0</v>
      </c>
    </row>
    <row r="163" spans="1:13" ht="23.25" hidden="1">
      <c r="A163" s="76"/>
      <c r="B163" s="57"/>
      <c r="C163" s="43" t="s">
        <v>90</v>
      </c>
      <c r="D163" s="23" t="s">
        <v>91</v>
      </c>
      <c r="E163" s="14"/>
      <c r="F163" s="14"/>
      <c r="G163" s="14"/>
      <c r="H163" s="14"/>
      <c r="I163" s="14">
        <f t="shared" si="10"/>
        <v>0</v>
      </c>
      <c r="J163" s="14" t="e">
        <f t="shared" si="13"/>
        <v>#DIV/0!</v>
      </c>
      <c r="K163" s="14" t="e">
        <f t="shared" si="14"/>
        <v>#DIV/0!</v>
      </c>
      <c r="L163" s="14">
        <f t="shared" si="11"/>
        <v>0</v>
      </c>
      <c r="M163" s="14" t="e">
        <f t="shared" si="12"/>
        <v>#DIV/0!</v>
      </c>
    </row>
    <row r="164" spans="1:13" ht="23.25">
      <c r="A164" s="76"/>
      <c r="B164" s="57"/>
      <c r="C164" s="43" t="s">
        <v>22</v>
      </c>
      <c r="D164" s="23" t="s">
        <v>23</v>
      </c>
      <c r="E164" s="14">
        <f>E166+E165</f>
        <v>510</v>
      </c>
      <c r="F164" s="14">
        <f>F166+F165</f>
        <v>51.4</v>
      </c>
      <c r="G164" s="14">
        <f>G166+G165</f>
        <v>18.1</v>
      </c>
      <c r="H164" s="14">
        <f>H166+H165</f>
        <v>106</v>
      </c>
      <c r="I164" s="14">
        <f t="shared" si="10"/>
        <v>87.9</v>
      </c>
      <c r="J164" s="14">
        <f t="shared" si="13"/>
        <v>585.6353591160221</v>
      </c>
      <c r="K164" s="14">
        <f t="shared" si="14"/>
        <v>206.22568093385217</v>
      </c>
      <c r="L164" s="14">
        <f t="shared" si="11"/>
        <v>-404</v>
      </c>
      <c r="M164" s="14">
        <f t="shared" si="12"/>
        <v>20.784313725490197</v>
      </c>
    </row>
    <row r="165" spans="1:13" ht="47.25" hidden="1">
      <c r="A165" s="76"/>
      <c r="B165" s="57"/>
      <c r="C165" s="42" t="s">
        <v>224</v>
      </c>
      <c r="D165" s="24" t="s">
        <v>225</v>
      </c>
      <c r="E165" s="14">
        <v>510</v>
      </c>
      <c r="F165" s="14"/>
      <c r="G165" s="14"/>
      <c r="H165" s="14"/>
      <c r="I165" s="14">
        <f t="shared" si="10"/>
        <v>0</v>
      </c>
      <c r="J165" s="14" t="e">
        <f t="shared" si="13"/>
        <v>#DIV/0!</v>
      </c>
      <c r="K165" s="14" t="e">
        <f t="shared" si="14"/>
        <v>#DIV/0!</v>
      </c>
      <c r="L165" s="14">
        <f t="shared" si="11"/>
        <v>-510</v>
      </c>
      <c r="M165" s="14">
        <f t="shared" si="12"/>
        <v>0</v>
      </c>
    </row>
    <row r="166" spans="1:13" ht="47.25" hidden="1">
      <c r="A166" s="76"/>
      <c r="B166" s="57"/>
      <c r="C166" s="42" t="s">
        <v>24</v>
      </c>
      <c r="D166" s="24" t="s">
        <v>25</v>
      </c>
      <c r="E166" s="14"/>
      <c r="F166" s="14">
        <v>51.4</v>
      </c>
      <c r="G166" s="14">
        <v>18.1</v>
      </c>
      <c r="H166" s="14">
        <v>106</v>
      </c>
      <c r="I166" s="14">
        <f t="shared" si="10"/>
        <v>87.9</v>
      </c>
      <c r="J166" s="14">
        <f t="shared" si="13"/>
        <v>585.6353591160221</v>
      </c>
      <c r="K166" s="14">
        <f t="shared" si="14"/>
        <v>206.22568093385217</v>
      </c>
      <c r="L166" s="14">
        <f t="shared" si="11"/>
        <v>106</v>
      </c>
      <c r="M166" s="14" t="e">
        <f t="shared" si="12"/>
        <v>#DIV/0!</v>
      </c>
    </row>
    <row r="167" spans="1:13" ht="23.25">
      <c r="A167" s="76"/>
      <c r="B167" s="57"/>
      <c r="C167" s="43" t="s">
        <v>26</v>
      </c>
      <c r="D167" s="23" t="s">
        <v>27</v>
      </c>
      <c r="E167" s="14"/>
      <c r="F167" s="14"/>
      <c r="G167" s="14"/>
      <c r="H167" s="14">
        <v>6.5</v>
      </c>
      <c r="I167" s="14">
        <f t="shared" si="10"/>
        <v>6.5</v>
      </c>
      <c r="J167" s="14"/>
      <c r="K167" s="14"/>
      <c r="L167" s="14">
        <f t="shared" si="11"/>
        <v>6.5</v>
      </c>
      <c r="M167" s="14"/>
    </row>
    <row r="168" spans="1:13" ht="23.25" hidden="1">
      <c r="A168" s="76"/>
      <c r="B168" s="57"/>
      <c r="C168" s="43" t="s">
        <v>28</v>
      </c>
      <c r="D168" s="23" t="s">
        <v>29</v>
      </c>
      <c r="E168" s="14"/>
      <c r="F168" s="14"/>
      <c r="G168" s="14"/>
      <c r="H168" s="14"/>
      <c r="I168" s="14">
        <f t="shared" si="10"/>
        <v>0</v>
      </c>
      <c r="J168" s="14" t="e">
        <f t="shared" si="13"/>
        <v>#DIV/0!</v>
      </c>
      <c r="K168" s="14" t="e">
        <f t="shared" si="14"/>
        <v>#DIV/0!</v>
      </c>
      <c r="L168" s="14">
        <f t="shared" si="11"/>
        <v>0</v>
      </c>
      <c r="M168" s="14" t="e">
        <f t="shared" si="12"/>
        <v>#DIV/0!</v>
      </c>
    </row>
    <row r="169" spans="1:13" ht="23.25" hidden="1">
      <c r="A169" s="76"/>
      <c r="B169" s="57"/>
      <c r="C169" s="43" t="s">
        <v>31</v>
      </c>
      <c r="D169" s="23" t="s">
        <v>32</v>
      </c>
      <c r="E169" s="14"/>
      <c r="F169" s="14"/>
      <c r="G169" s="14"/>
      <c r="H169" s="14"/>
      <c r="I169" s="14">
        <f t="shared" si="10"/>
        <v>0</v>
      </c>
      <c r="J169" s="14" t="e">
        <f t="shared" si="13"/>
        <v>#DIV/0!</v>
      </c>
      <c r="K169" s="14" t="e">
        <f t="shared" si="14"/>
        <v>#DIV/0!</v>
      </c>
      <c r="L169" s="14">
        <f t="shared" si="11"/>
        <v>0</v>
      </c>
      <c r="M169" s="14" t="e">
        <f t="shared" si="12"/>
        <v>#DIV/0!</v>
      </c>
    </row>
    <row r="170" spans="1:13" ht="23.25">
      <c r="A170" s="76"/>
      <c r="B170" s="57"/>
      <c r="C170" s="43" t="s">
        <v>33</v>
      </c>
      <c r="D170" s="23" t="s">
        <v>80</v>
      </c>
      <c r="E170" s="14">
        <v>2436.4</v>
      </c>
      <c r="F170" s="14">
        <v>6083.4</v>
      </c>
      <c r="G170" s="14">
        <v>2293.1</v>
      </c>
      <c r="H170" s="14">
        <v>2811.7</v>
      </c>
      <c r="I170" s="14">
        <f t="shared" si="10"/>
        <v>518.5999999999999</v>
      </c>
      <c r="J170" s="14">
        <f t="shared" si="13"/>
        <v>122.61567310627535</v>
      </c>
      <c r="K170" s="14">
        <f t="shared" si="14"/>
        <v>46.21921951540257</v>
      </c>
      <c r="L170" s="14">
        <f t="shared" si="11"/>
        <v>375.2999999999997</v>
      </c>
      <c r="M170" s="14">
        <f t="shared" si="12"/>
        <v>115.40387456903628</v>
      </c>
    </row>
    <row r="171" spans="1:13" ht="23.25" hidden="1">
      <c r="A171" s="76"/>
      <c r="B171" s="57"/>
      <c r="C171" s="43" t="s">
        <v>51</v>
      </c>
      <c r="D171" s="24" t="s">
        <v>52</v>
      </c>
      <c r="E171" s="14"/>
      <c r="F171" s="14"/>
      <c r="G171" s="14"/>
      <c r="H171" s="14"/>
      <c r="I171" s="14">
        <f t="shared" si="10"/>
        <v>0</v>
      </c>
      <c r="J171" s="14" t="e">
        <f t="shared" si="13"/>
        <v>#DIV/0!</v>
      </c>
      <c r="K171" s="14" t="e">
        <f t="shared" si="14"/>
        <v>#DIV/0!</v>
      </c>
      <c r="L171" s="14">
        <f t="shared" si="11"/>
        <v>0</v>
      </c>
      <c r="M171" s="14" t="e">
        <f t="shared" si="12"/>
        <v>#DIV/0!</v>
      </c>
    </row>
    <row r="172" spans="1:13" ht="23.25">
      <c r="A172" s="76"/>
      <c r="B172" s="57"/>
      <c r="C172" s="43" t="s">
        <v>35</v>
      </c>
      <c r="D172" s="23" t="s">
        <v>30</v>
      </c>
      <c r="E172" s="14">
        <v>-247.4</v>
      </c>
      <c r="F172" s="14"/>
      <c r="G172" s="14"/>
      <c r="H172" s="14">
        <v>-44.6</v>
      </c>
      <c r="I172" s="14">
        <f t="shared" si="10"/>
        <v>-44.6</v>
      </c>
      <c r="J172" s="14"/>
      <c r="K172" s="14"/>
      <c r="L172" s="14">
        <f t="shared" si="11"/>
        <v>202.8</v>
      </c>
      <c r="M172" s="14">
        <f t="shared" si="12"/>
        <v>18.027485852869845</v>
      </c>
    </row>
    <row r="173" spans="1:13" s="4" customFormat="1" ht="31.5">
      <c r="A173" s="76"/>
      <c r="B173" s="57"/>
      <c r="C173" s="45"/>
      <c r="D173" s="2" t="s">
        <v>40</v>
      </c>
      <c r="E173" s="3">
        <f>E174-E172</f>
        <v>3034.9</v>
      </c>
      <c r="F173" s="3">
        <f>F174-F172</f>
        <v>6134.799999999999</v>
      </c>
      <c r="G173" s="3">
        <f>G174-G172</f>
        <v>2311.2</v>
      </c>
      <c r="H173" s="3">
        <f>H174-H172</f>
        <v>2924.2</v>
      </c>
      <c r="I173" s="14">
        <f t="shared" si="10"/>
        <v>613</v>
      </c>
      <c r="J173" s="14">
        <f t="shared" si="13"/>
        <v>126.52301834544826</v>
      </c>
      <c r="K173" s="14">
        <f t="shared" si="14"/>
        <v>47.66577557540588</v>
      </c>
      <c r="L173" s="14">
        <f t="shared" si="11"/>
        <v>-110.70000000000027</v>
      </c>
      <c r="M173" s="14">
        <f t="shared" si="12"/>
        <v>96.35243335859501</v>
      </c>
    </row>
    <row r="174" spans="1:13" s="4" customFormat="1" ht="15.75">
      <c r="A174" s="77"/>
      <c r="B174" s="58"/>
      <c r="C174" s="44"/>
      <c r="D174" s="2" t="s">
        <v>59</v>
      </c>
      <c r="E174" s="5">
        <f>SUM(E162:E164,E167:E172)</f>
        <v>2787.5</v>
      </c>
      <c r="F174" s="5">
        <f>SUM(F162:F164,F167:F172)</f>
        <v>6134.799999999999</v>
      </c>
      <c r="G174" s="5">
        <f>SUM(G162:G164,G167:G172)</f>
        <v>2311.2</v>
      </c>
      <c r="H174" s="5">
        <f>SUM(H162:H164,H167:H172)</f>
        <v>2879.6</v>
      </c>
      <c r="I174" s="14">
        <f t="shared" si="10"/>
        <v>568.4000000000001</v>
      </c>
      <c r="J174" s="14">
        <f t="shared" si="13"/>
        <v>124.5932848736587</v>
      </c>
      <c r="K174" s="14">
        <f t="shared" si="14"/>
        <v>46.93877551020408</v>
      </c>
      <c r="L174" s="14">
        <f t="shared" si="11"/>
        <v>92.09999999999991</v>
      </c>
      <c r="M174" s="14">
        <f t="shared" si="12"/>
        <v>103.30403587443946</v>
      </c>
    </row>
    <row r="175" spans="1:13" ht="31.5" customHeight="1">
      <c r="A175" s="75" t="s">
        <v>92</v>
      </c>
      <c r="B175" s="56" t="s">
        <v>93</v>
      </c>
      <c r="C175" s="43" t="s">
        <v>220</v>
      </c>
      <c r="D175" s="13" t="s">
        <v>221</v>
      </c>
      <c r="E175" s="14">
        <v>3.5</v>
      </c>
      <c r="F175" s="14"/>
      <c r="G175" s="14"/>
      <c r="H175" s="14">
        <v>28.6</v>
      </c>
      <c r="I175" s="14">
        <f t="shared" si="10"/>
        <v>28.6</v>
      </c>
      <c r="J175" s="14"/>
      <c r="K175" s="14"/>
      <c r="L175" s="14">
        <f t="shared" si="11"/>
        <v>25.1</v>
      </c>
      <c r="M175" s="14">
        <f t="shared" si="12"/>
        <v>817.1428571428572</v>
      </c>
    </row>
    <row r="176" spans="1:13" ht="23.25" hidden="1">
      <c r="A176" s="76"/>
      <c r="B176" s="57"/>
      <c r="C176" s="43" t="s">
        <v>90</v>
      </c>
      <c r="D176" s="23" t="s">
        <v>91</v>
      </c>
      <c r="E176" s="14"/>
      <c r="F176" s="14"/>
      <c r="G176" s="14"/>
      <c r="H176" s="14"/>
      <c r="I176" s="14">
        <f t="shared" si="10"/>
        <v>0</v>
      </c>
      <c r="J176" s="14" t="e">
        <f t="shared" si="13"/>
        <v>#DIV/0!</v>
      </c>
      <c r="K176" s="14" t="e">
        <f t="shared" si="14"/>
        <v>#DIV/0!</v>
      </c>
      <c r="L176" s="14">
        <f t="shared" si="11"/>
        <v>0</v>
      </c>
      <c r="M176" s="14" t="e">
        <f t="shared" si="12"/>
        <v>#DIV/0!</v>
      </c>
    </row>
    <row r="177" spans="1:13" ht="23.25">
      <c r="A177" s="76"/>
      <c r="B177" s="57"/>
      <c r="C177" s="43" t="s">
        <v>22</v>
      </c>
      <c r="D177" s="23" t="s">
        <v>23</v>
      </c>
      <c r="E177" s="14">
        <f>E178</f>
        <v>792.3</v>
      </c>
      <c r="F177" s="14">
        <f>F178</f>
        <v>39.6</v>
      </c>
      <c r="G177" s="14">
        <f>G178</f>
        <v>12</v>
      </c>
      <c r="H177" s="14">
        <f>H178</f>
        <v>182.9</v>
      </c>
      <c r="I177" s="14">
        <f t="shared" si="10"/>
        <v>170.9</v>
      </c>
      <c r="J177" s="14">
        <f t="shared" si="13"/>
        <v>1524.1666666666667</v>
      </c>
      <c r="K177" s="14">
        <f t="shared" si="14"/>
        <v>461.86868686868684</v>
      </c>
      <c r="L177" s="14">
        <f t="shared" si="11"/>
        <v>-609.4</v>
      </c>
      <c r="M177" s="14">
        <f t="shared" si="12"/>
        <v>23.084690142622748</v>
      </c>
    </row>
    <row r="178" spans="1:13" ht="47.25" hidden="1">
      <c r="A178" s="76"/>
      <c r="B178" s="57"/>
      <c r="C178" s="42" t="s">
        <v>24</v>
      </c>
      <c r="D178" s="24" t="s">
        <v>25</v>
      </c>
      <c r="E178" s="14">
        <v>792.3</v>
      </c>
      <c r="F178" s="14">
        <v>39.6</v>
      </c>
      <c r="G178" s="14">
        <v>12</v>
      </c>
      <c r="H178" s="14">
        <v>182.9</v>
      </c>
      <c r="I178" s="14">
        <f t="shared" si="10"/>
        <v>170.9</v>
      </c>
      <c r="J178" s="14">
        <f t="shared" si="13"/>
        <v>1524.1666666666667</v>
      </c>
      <c r="K178" s="14">
        <f t="shared" si="14"/>
        <v>461.86868686868684</v>
      </c>
      <c r="L178" s="14">
        <f t="shared" si="11"/>
        <v>-609.4</v>
      </c>
      <c r="M178" s="14">
        <f t="shared" si="12"/>
        <v>23.084690142622748</v>
      </c>
    </row>
    <row r="179" spans="1:13" ht="23.25" hidden="1">
      <c r="A179" s="76"/>
      <c r="B179" s="57"/>
      <c r="C179" s="43" t="s">
        <v>26</v>
      </c>
      <c r="D179" s="23" t="s">
        <v>27</v>
      </c>
      <c r="E179" s="14"/>
      <c r="F179" s="14"/>
      <c r="G179" s="14"/>
      <c r="H179" s="14"/>
      <c r="I179" s="14">
        <f t="shared" si="10"/>
        <v>0</v>
      </c>
      <c r="J179" s="14" t="e">
        <f t="shared" si="13"/>
        <v>#DIV/0!</v>
      </c>
      <c r="K179" s="14" t="e">
        <f t="shared" si="14"/>
        <v>#DIV/0!</v>
      </c>
      <c r="L179" s="14">
        <f t="shared" si="11"/>
        <v>0</v>
      </c>
      <c r="M179" s="14" t="e">
        <f t="shared" si="12"/>
        <v>#DIV/0!</v>
      </c>
    </row>
    <row r="180" spans="1:13" ht="23.25">
      <c r="A180" s="76"/>
      <c r="B180" s="57"/>
      <c r="C180" s="43" t="s">
        <v>28</v>
      </c>
      <c r="D180" s="23" t="s">
        <v>29</v>
      </c>
      <c r="E180" s="14">
        <v>15.4</v>
      </c>
      <c r="F180" s="14"/>
      <c r="G180" s="14"/>
      <c r="H180" s="14"/>
      <c r="I180" s="14">
        <f t="shared" si="10"/>
        <v>0</v>
      </c>
      <c r="J180" s="14"/>
      <c r="K180" s="14"/>
      <c r="L180" s="14">
        <f t="shared" si="11"/>
        <v>-15.4</v>
      </c>
      <c r="M180" s="14">
        <f t="shared" si="12"/>
        <v>0</v>
      </c>
    </row>
    <row r="181" spans="1:13" ht="23.25" hidden="1">
      <c r="A181" s="76"/>
      <c r="B181" s="57"/>
      <c r="C181" s="43" t="s">
        <v>31</v>
      </c>
      <c r="D181" s="23" t="s">
        <v>32</v>
      </c>
      <c r="E181" s="14"/>
      <c r="F181" s="14"/>
      <c r="G181" s="14"/>
      <c r="H181" s="14"/>
      <c r="I181" s="14">
        <f t="shared" si="10"/>
        <v>0</v>
      </c>
      <c r="J181" s="14" t="e">
        <f t="shared" si="13"/>
        <v>#DIV/0!</v>
      </c>
      <c r="K181" s="14" t="e">
        <f t="shared" si="14"/>
        <v>#DIV/0!</v>
      </c>
      <c r="L181" s="14">
        <f t="shared" si="11"/>
        <v>0</v>
      </c>
      <c r="M181" s="14" t="e">
        <f t="shared" si="12"/>
        <v>#DIV/0!</v>
      </c>
    </row>
    <row r="182" spans="1:13" ht="23.25">
      <c r="A182" s="76"/>
      <c r="B182" s="57"/>
      <c r="C182" s="43" t="s">
        <v>33</v>
      </c>
      <c r="D182" s="23" t="s">
        <v>80</v>
      </c>
      <c r="E182" s="14">
        <v>2649.1</v>
      </c>
      <c r="F182" s="14">
        <v>5783.4</v>
      </c>
      <c r="G182" s="14">
        <v>2436.4</v>
      </c>
      <c r="H182" s="14">
        <v>2951.7</v>
      </c>
      <c r="I182" s="14">
        <f t="shared" si="10"/>
        <v>515.2999999999997</v>
      </c>
      <c r="J182" s="14">
        <f t="shared" si="13"/>
        <v>121.15005746182892</v>
      </c>
      <c r="K182" s="14">
        <f t="shared" si="14"/>
        <v>51.037452017844174</v>
      </c>
      <c r="L182" s="14">
        <f t="shared" si="11"/>
        <v>302.5999999999999</v>
      </c>
      <c r="M182" s="14">
        <f t="shared" si="12"/>
        <v>111.42274734815598</v>
      </c>
    </row>
    <row r="183" spans="1:13" ht="23.25" hidden="1">
      <c r="A183" s="76"/>
      <c r="B183" s="57"/>
      <c r="C183" s="43" t="s">
        <v>51</v>
      </c>
      <c r="D183" s="24" t="s">
        <v>52</v>
      </c>
      <c r="E183" s="14"/>
      <c r="F183" s="14"/>
      <c r="G183" s="14"/>
      <c r="H183" s="14"/>
      <c r="I183" s="14">
        <f t="shared" si="10"/>
        <v>0</v>
      </c>
      <c r="J183" s="14" t="e">
        <f t="shared" si="13"/>
        <v>#DIV/0!</v>
      </c>
      <c r="K183" s="14" t="e">
        <f t="shared" si="14"/>
        <v>#DIV/0!</v>
      </c>
      <c r="L183" s="14">
        <f t="shared" si="11"/>
        <v>0</v>
      </c>
      <c r="M183" s="14" t="e">
        <f t="shared" si="12"/>
        <v>#DIV/0!</v>
      </c>
    </row>
    <row r="184" spans="1:13" ht="23.25">
      <c r="A184" s="76"/>
      <c r="B184" s="57"/>
      <c r="C184" s="43" t="s">
        <v>35</v>
      </c>
      <c r="D184" s="23" t="s">
        <v>30</v>
      </c>
      <c r="E184" s="14">
        <v>-2047.2</v>
      </c>
      <c r="F184" s="14"/>
      <c r="G184" s="14"/>
      <c r="H184" s="14">
        <v>-4</v>
      </c>
      <c r="I184" s="14">
        <f t="shared" si="10"/>
        <v>-4</v>
      </c>
      <c r="J184" s="14"/>
      <c r="K184" s="14"/>
      <c r="L184" s="14">
        <f t="shared" si="11"/>
        <v>2043.2</v>
      </c>
      <c r="M184" s="14">
        <f t="shared" si="12"/>
        <v>0.19538882375928096</v>
      </c>
    </row>
    <row r="185" spans="1:13" s="4" customFormat="1" ht="31.5">
      <c r="A185" s="76"/>
      <c r="B185" s="57"/>
      <c r="C185" s="45"/>
      <c r="D185" s="2" t="s">
        <v>40</v>
      </c>
      <c r="E185" s="3">
        <f>E186-E184</f>
        <v>3460.2999999999997</v>
      </c>
      <c r="F185" s="3">
        <f>F186-F184</f>
        <v>5823</v>
      </c>
      <c r="G185" s="3">
        <f>G186-G184</f>
        <v>2448.4</v>
      </c>
      <c r="H185" s="3">
        <f>H186-H184</f>
        <v>3163.2</v>
      </c>
      <c r="I185" s="14">
        <f t="shared" si="10"/>
        <v>714.7999999999997</v>
      </c>
      <c r="J185" s="14">
        <f t="shared" si="13"/>
        <v>129.19457604966507</v>
      </c>
      <c r="K185" s="14">
        <f t="shared" si="14"/>
        <v>54.32251416795466</v>
      </c>
      <c r="L185" s="14">
        <f t="shared" si="11"/>
        <v>-297.0999999999999</v>
      </c>
      <c r="M185" s="14">
        <f t="shared" si="12"/>
        <v>91.41403924515215</v>
      </c>
    </row>
    <row r="186" spans="1:13" s="4" customFormat="1" ht="15.75">
      <c r="A186" s="77"/>
      <c r="B186" s="58"/>
      <c r="C186" s="44"/>
      <c r="D186" s="2" t="s">
        <v>59</v>
      </c>
      <c r="E186" s="5">
        <f>SUM(E175:E177,E179:E184)</f>
        <v>1413.0999999999997</v>
      </c>
      <c r="F186" s="5">
        <f>SUM(F175:F177,F179:F184)</f>
        <v>5823</v>
      </c>
      <c r="G186" s="5">
        <f>SUM(G175:G177,G179:G184)</f>
        <v>2448.4</v>
      </c>
      <c r="H186" s="5">
        <f>SUM(H175:H177,H179:H184)</f>
        <v>3159.2</v>
      </c>
      <c r="I186" s="14">
        <f t="shared" si="10"/>
        <v>710.7999999999997</v>
      </c>
      <c r="J186" s="14">
        <f t="shared" si="13"/>
        <v>129.03120405162554</v>
      </c>
      <c r="K186" s="14">
        <f t="shared" si="14"/>
        <v>54.253821054439285</v>
      </c>
      <c r="L186" s="14">
        <f t="shared" si="11"/>
        <v>1746.1000000000001</v>
      </c>
      <c r="M186" s="14">
        <f t="shared" si="12"/>
        <v>223.56521123770437</v>
      </c>
    </row>
    <row r="187" spans="1:13" ht="31.5" customHeight="1">
      <c r="A187" s="75" t="s">
        <v>94</v>
      </c>
      <c r="B187" s="56" t="s">
        <v>95</v>
      </c>
      <c r="C187" s="43" t="s">
        <v>220</v>
      </c>
      <c r="D187" s="13" t="s">
        <v>221</v>
      </c>
      <c r="E187" s="14">
        <v>25.5</v>
      </c>
      <c r="F187" s="14"/>
      <c r="G187" s="14"/>
      <c r="H187" s="14">
        <v>-10.3</v>
      </c>
      <c r="I187" s="14">
        <f t="shared" si="10"/>
        <v>-10.3</v>
      </c>
      <c r="J187" s="14"/>
      <c r="K187" s="14"/>
      <c r="L187" s="14">
        <f t="shared" si="11"/>
        <v>-35.8</v>
      </c>
      <c r="M187" s="14"/>
    </row>
    <row r="188" spans="1:13" ht="23.25" hidden="1">
      <c r="A188" s="76"/>
      <c r="B188" s="57"/>
      <c r="C188" s="43" t="s">
        <v>90</v>
      </c>
      <c r="D188" s="23" t="s">
        <v>91</v>
      </c>
      <c r="E188" s="14"/>
      <c r="F188" s="14"/>
      <c r="G188" s="14"/>
      <c r="H188" s="14"/>
      <c r="I188" s="14">
        <f t="shared" si="10"/>
        <v>0</v>
      </c>
      <c r="J188" s="14" t="e">
        <f t="shared" si="13"/>
        <v>#DIV/0!</v>
      </c>
      <c r="K188" s="14" t="e">
        <f t="shared" si="14"/>
        <v>#DIV/0!</v>
      </c>
      <c r="L188" s="14">
        <f t="shared" si="11"/>
        <v>0</v>
      </c>
      <c r="M188" s="14" t="e">
        <f t="shared" si="12"/>
        <v>#DIV/0!</v>
      </c>
    </row>
    <row r="189" spans="1:13" ht="23.25">
      <c r="A189" s="76"/>
      <c r="B189" s="57"/>
      <c r="C189" s="43" t="s">
        <v>22</v>
      </c>
      <c r="D189" s="23" t="s">
        <v>23</v>
      </c>
      <c r="E189" s="14">
        <f>SUM(E190:E191)</f>
        <v>8.8</v>
      </c>
      <c r="F189" s="14">
        <f>SUM(F190:F191)</f>
        <v>35.7</v>
      </c>
      <c r="G189" s="14">
        <f>SUM(G190:G191)</f>
        <v>15.93</v>
      </c>
      <c r="H189" s="14">
        <f>SUM(H190:H191)</f>
        <v>14.6</v>
      </c>
      <c r="I189" s="14">
        <f t="shared" si="10"/>
        <v>-1.33</v>
      </c>
      <c r="J189" s="14">
        <f t="shared" si="13"/>
        <v>91.65097300690522</v>
      </c>
      <c r="K189" s="14">
        <f t="shared" si="14"/>
        <v>40.896358543417364</v>
      </c>
      <c r="L189" s="14">
        <f t="shared" si="11"/>
        <v>5.799999999999999</v>
      </c>
      <c r="M189" s="14">
        <f t="shared" si="12"/>
        <v>165.9090909090909</v>
      </c>
    </row>
    <row r="190" spans="1:13" ht="47.25" hidden="1">
      <c r="A190" s="76"/>
      <c r="B190" s="57"/>
      <c r="C190" s="42" t="s">
        <v>224</v>
      </c>
      <c r="D190" s="24" t="s">
        <v>225</v>
      </c>
      <c r="E190" s="14"/>
      <c r="F190" s="14"/>
      <c r="G190" s="14"/>
      <c r="H190" s="14"/>
      <c r="I190" s="14">
        <f t="shared" si="10"/>
        <v>0</v>
      </c>
      <c r="J190" s="14" t="e">
        <f t="shared" si="13"/>
        <v>#DIV/0!</v>
      </c>
      <c r="K190" s="14" t="e">
        <f t="shared" si="14"/>
        <v>#DIV/0!</v>
      </c>
      <c r="L190" s="14">
        <f t="shared" si="11"/>
        <v>0</v>
      </c>
      <c r="M190" s="14" t="e">
        <f t="shared" si="12"/>
        <v>#DIV/0!</v>
      </c>
    </row>
    <row r="191" spans="1:13" ht="47.25" hidden="1">
      <c r="A191" s="76"/>
      <c r="B191" s="57"/>
      <c r="C191" s="42" t="s">
        <v>24</v>
      </c>
      <c r="D191" s="24" t="s">
        <v>25</v>
      </c>
      <c r="E191" s="14">
        <v>8.8</v>
      </c>
      <c r="F191" s="14">
        <v>35.7</v>
      </c>
      <c r="G191" s="14">
        <v>15.93</v>
      </c>
      <c r="H191" s="14">
        <v>14.6</v>
      </c>
      <c r="I191" s="14">
        <f t="shared" si="10"/>
        <v>-1.33</v>
      </c>
      <c r="J191" s="14">
        <f t="shared" si="13"/>
        <v>91.65097300690522</v>
      </c>
      <c r="K191" s="14">
        <f t="shared" si="14"/>
        <v>40.896358543417364</v>
      </c>
      <c r="L191" s="14">
        <f t="shared" si="11"/>
        <v>5.799999999999999</v>
      </c>
      <c r="M191" s="14">
        <f t="shared" si="12"/>
        <v>165.9090909090909</v>
      </c>
    </row>
    <row r="192" spans="1:13" ht="23.25" hidden="1">
      <c r="A192" s="76"/>
      <c r="B192" s="57"/>
      <c r="C192" s="43" t="s">
        <v>26</v>
      </c>
      <c r="D192" s="23" t="s">
        <v>27</v>
      </c>
      <c r="E192" s="14"/>
      <c r="F192" s="14"/>
      <c r="G192" s="14"/>
      <c r="H192" s="14"/>
      <c r="I192" s="14">
        <f t="shared" si="10"/>
        <v>0</v>
      </c>
      <c r="J192" s="14" t="e">
        <f t="shared" si="13"/>
        <v>#DIV/0!</v>
      </c>
      <c r="K192" s="14" t="e">
        <f t="shared" si="14"/>
        <v>#DIV/0!</v>
      </c>
      <c r="L192" s="14">
        <f t="shared" si="11"/>
        <v>0</v>
      </c>
      <c r="M192" s="14" t="e">
        <f t="shared" si="12"/>
        <v>#DIV/0!</v>
      </c>
    </row>
    <row r="193" spans="1:13" ht="23.25" hidden="1">
      <c r="A193" s="76"/>
      <c r="B193" s="57"/>
      <c r="C193" s="43" t="s">
        <v>28</v>
      </c>
      <c r="D193" s="23" t="s">
        <v>29</v>
      </c>
      <c r="E193" s="14"/>
      <c r="F193" s="14"/>
      <c r="G193" s="14"/>
      <c r="H193" s="14"/>
      <c r="I193" s="14">
        <f t="shared" si="10"/>
        <v>0</v>
      </c>
      <c r="J193" s="14" t="e">
        <f t="shared" si="13"/>
        <v>#DIV/0!</v>
      </c>
      <c r="K193" s="14" t="e">
        <f t="shared" si="14"/>
        <v>#DIV/0!</v>
      </c>
      <c r="L193" s="14">
        <f t="shared" si="11"/>
        <v>0</v>
      </c>
      <c r="M193" s="14" t="e">
        <f t="shared" si="12"/>
        <v>#DIV/0!</v>
      </c>
    </row>
    <row r="194" spans="1:13" ht="23.25" hidden="1">
      <c r="A194" s="76"/>
      <c r="B194" s="57"/>
      <c r="C194" s="43" t="s">
        <v>31</v>
      </c>
      <c r="D194" s="23" t="s">
        <v>32</v>
      </c>
      <c r="E194" s="14"/>
      <c r="F194" s="14"/>
      <c r="G194" s="14"/>
      <c r="H194" s="14"/>
      <c r="I194" s="14">
        <f t="shared" si="10"/>
        <v>0</v>
      </c>
      <c r="J194" s="14" t="e">
        <f t="shared" si="13"/>
        <v>#DIV/0!</v>
      </c>
      <c r="K194" s="14" t="e">
        <f t="shared" si="14"/>
        <v>#DIV/0!</v>
      </c>
      <c r="L194" s="14">
        <f t="shared" si="11"/>
        <v>0</v>
      </c>
      <c r="M194" s="14" t="e">
        <f t="shared" si="12"/>
        <v>#DIV/0!</v>
      </c>
    </row>
    <row r="195" spans="1:13" ht="23.25">
      <c r="A195" s="76"/>
      <c r="B195" s="57"/>
      <c r="C195" s="43" t="s">
        <v>33</v>
      </c>
      <c r="D195" s="23" t="s">
        <v>80</v>
      </c>
      <c r="E195" s="14">
        <v>2089.3</v>
      </c>
      <c r="F195" s="14">
        <v>4643.2</v>
      </c>
      <c r="G195" s="14">
        <v>1649.5</v>
      </c>
      <c r="H195" s="14">
        <v>2046.6</v>
      </c>
      <c r="I195" s="14">
        <f t="shared" si="10"/>
        <v>397.0999999999999</v>
      </c>
      <c r="J195" s="14">
        <f t="shared" si="13"/>
        <v>124.07396180660805</v>
      </c>
      <c r="K195" s="14">
        <f t="shared" si="14"/>
        <v>44.07736044107512</v>
      </c>
      <c r="L195" s="14">
        <f t="shared" si="11"/>
        <v>-42.70000000000027</v>
      </c>
      <c r="M195" s="14">
        <f t="shared" si="12"/>
        <v>97.95625329057577</v>
      </c>
    </row>
    <row r="196" spans="1:13" ht="23.25" hidden="1">
      <c r="A196" s="76"/>
      <c r="B196" s="57"/>
      <c r="C196" s="43" t="s">
        <v>51</v>
      </c>
      <c r="D196" s="24" t="s">
        <v>52</v>
      </c>
      <c r="E196" s="14"/>
      <c r="F196" s="14"/>
      <c r="G196" s="14"/>
      <c r="H196" s="14"/>
      <c r="I196" s="14">
        <f t="shared" si="10"/>
        <v>0</v>
      </c>
      <c r="J196" s="14" t="e">
        <f t="shared" si="13"/>
        <v>#DIV/0!</v>
      </c>
      <c r="K196" s="14" t="e">
        <f t="shared" si="14"/>
        <v>#DIV/0!</v>
      </c>
      <c r="L196" s="14">
        <f t="shared" si="11"/>
        <v>0</v>
      </c>
      <c r="M196" s="14" t="e">
        <f t="shared" si="12"/>
        <v>#DIV/0!</v>
      </c>
    </row>
    <row r="197" spans="1:13" ht="23.25">
      <c r="A197" s="76"/>
      <c r="B197" s="57"/>
      <c r="C197" s="43" t="s">
        <v>35</v>
      </c>
      <c r="D197" s="23" t="s">
        <v>30</v>
      </c>
      <c r="E197" s="14">
        <v>-293.1</v>
      </c>
      <c r="F197" s="14"/>
      <c r="G197" s="14"/>
      <c r="H197" s="14">
        <v>-52.2</v>
      </c>
      <c r="I197" s="14">
        <f t="shared" si="10"/>
        <v>-52.2</v>
      </c>
      <c r="J197" s="14"/>
      <c r="K197" s="14"/>
      <c r="L197" s="14">
        <f t="shared" si="11"/>
        <v>240.90000000000003</v>
      </c>
      <c r="M197" s="14">
        <f t="shared" si="12"/>
        <v>17.809621289662232</v>
      </c>
    </row>
    <row r="198" spans="1:13" s="4" customFormat="1" ht="31.5">
      <c r="A198" s="76"/>
      <c r="B198" s="57"/>
      <c r="C198" s="45"/>
      <c r="D198" s="2" t="s">
        <v>40</v>
      </c>
      <c r="E198" s="3">
        <f>E199-E197</f>
        <v>2123.6000000000004</v>
      </c>
      <c r="F198" s="3">
        <f>F199-F197</f>
        <v>4678.9</v>
      </c>
      <c r="G198" s="3">
        <f>G199-G197</f>
        <v>1665.43</v>
      </c>
      <c r="H198" s="3">
        <f>H199-H197</f>
        <v>2050.9</v>
      </c>
      <c r="I198" s="14">
        <f t="shared" si="10"/>
        <v>385.47</v>
      </c>
      <c r="J198" s="14">
        <f t="shared" si="13"/>
        <v>123.14537386740963</v>
      </c>
      <c r="K198" s="14">
        <f t="shared" si="14"/>
        <v>43.832952189617224</v>
      </c>
      <c r="L198" s="14">
        <f t="shared" si="11"/>
        <v>-72.70000000000027</v>
      </c>
      <c r="M198" s="14">
        <f t="shared" si="12"/>
        <v>96.57656809191937</v>
      </c>
    </row>
    <row r="199" spans="1:13" s="4" customFormat="1" ht="15.75">
      <c r="A199" s="77"/>
      <c r="B199" s="58"/>
      <c r="C199" s="44"/>
      <c r="D199" s="2" t="s">
        <v>59</v>
      </c>
      <c r="E199" s="5">
        <f>SUM(E187:E189,E192:E197)</f>
        <v>1830.5000000000005</v>
      </c>
      <c r="F199" s="5">
        <f>SUM(F187:F189,F192:F197)</f>
        <v>4678.9</v>
      </c>
      <c r="G199" s="5">
        <f>SUM(G187:G189,G192:G197)</f>
        <v>1665.43</v>
      </c>
      <c r="H199" s="5">
        <f>SUM(H187:H189,H192:H197)</f>
        <v>1998.7</v>
      </c>
      <c r="I199" s="14">
        <f aca="true" t="shared" si="15" ref="I199:I262">H199-G199</f>
        <v>333.27</v>
      </c>
      <c r="J199" s="14">
        <f t="shared" si="13"/>
        <v>120.01104819776273</v>
      </c>
      <c r="K199" s="14">
        <f t="shared" si="14"/>
        <v>42.71730534954797</v>
      </c>
      <c r="L199" s="14">
        <f aca="true" t="shared" si="16" ref="L199:L262">H199-E199</f>
        <v>168.1999999999996</v>
      </c>
      <c r="M199" s="14">
        <f aca="true" t="shared" si="17" ref="M199:M262">H199/E199*100</f>
        <v>109.18874624419554</v>
      </c>
    </row>
    <row r="200" spans="1:13" ht="31.5" customHeight="1">
      <c r="A200" s="75" t="s">
        <v>96</v>
      </c>
      <c r="B200" s="56" t="s">
        <v>97</v>
      </c>
      <c r="C200" s="43" t="s">
        <v>220</v>
      </c>
      <c r="D200" s="13" t="s">
        <v>221</v>
      </c>
      <c r="E200" s="14">
        <v>64.7</v>
      </c>
      <c r="F200" s="14"/>
      <c r="G200" s="14"/>
      <c r="H200" s="14">
        <v>22.9</v>
      </c>
      <c r="I200" s="14">
        <f t="shared" si="15"/>
        <v>22.9</v>
      </c>
      <c r="J200" s="14"/>
      <c r="K200" s="14"/>
      <c r="L200" s="14">
        <f t="shared" si="16"/>
        <v>-41.800000000000004</v>
      </c>
      <c r="M200" s="14">
        <f t="shared" si="17"/>
        <v>35.394126738794434</v>
      </c>
    </row>
    <row r="201" spans="1:13" ht="23.25" hidden="1">
      <c r="A201" s="76"/>
      <c r="B201" s="57"/>
      <c r="C201" s="43" t="s">
        <v>90</v>
      </c>
      <c r="D201" s="23" t="s">
        <v>91</v>
      </c>
      <c r="E201" s="14"/>
      <c r="F201" s="14"/>
      <c r="G201" s="14"/>
      <c r="H201" s="14"/>
      <c r="I201" s="14">
        <f t="shared" si="15"/>
        <v>0</v>
      </c>
      <c r="J201" s="14" t="e">
        <f t="shared" si="13"/>
        <v>#DIV/0!</v>
      </c>
      <c r="K201" s="14" t="e">
        <f t="shared" si="14"/>
        <v>#DIV/0!</v>
      </c>
      <c r="L201" s="14">
        <f t="shared" si="16"/>
        <v>0</v>
      </c>
      <c r="M201" s="14" t="e">
        <f t="shared" si="17"/>
        <v>#DIV/0!</v>
      </c>
    </row>
    <row r="202" spans="1:13" ht="23.25">
      <c r="A202" s="76"/>
      <c r="B202" s="57"/>
      <c r="C202" s="43" t="s">
        <v>22</v>
      </c>
      <c r="D202" s="23" t="s">
        <v>23</v>
      </c>
      <c r="E202" s="14">
        <f>E203</f>
        <v>0</v>
      </c>
      <c r="F202" s="14">
        <f>F203</f>
        <v>62</v>
      </c>
      <c r="G202" s="14">
        <f>G203</f>
        <v>20</v>
      </c>
      <c r="H202" s="14">
        <f>H203</f>
        <v>53.8</v>
      </c>
      <c r="I202" s="14">
        <f t="shared" si="15"/>
        <v>33.8</v>
      </c>
      <c r="J202" s="14">
        <f t="shared" si="13"/>
        <v>269</v>
      </c>
      <c r="K202" s="14">
        <f t="shared" si="14"/>
        <v>86.77419354838709</v>
      </c>
      <c r="L202" s="14">
        <f t="shared" si="16"/>
        <v>53.8</v>
      </c>
      <c r="M202" s="14"/>
    </row>
    <row r="203" spans="1:13" ht="47.25" hidden="1">
      <c r="A203" s="76"/>
      <c r="B203" s="57"/>
      <c r="C203" s="42" t="s">
        <v>24</v>
      </c>
      <c r="D203" s="24" t="s">
        <v>25</v>
      </c>
      <c r="E203" s="14"/>
      <c r="F203" s="14">
        <v>62</v>
      </c>
      <c r="G203" s="14">
        <v>20</v>
      </c>
      <c r="H203" s="14">
        <v>53.8</v>
      </c>
      <c r="I203" s="14">
        <f t="shared" si="15"/>
        <v>33.8</v>
      </c>
      <c r="J203" s="14">
        <f t="shared" si="13"/>
        <v>269</v>
      </c>
      <c r="K203" s="14">
        <f t="shared" si="14"/>
        <v>86.77419354838709</v>
      </c>
      <c r="L203" s="14">
        <f t="shared" si="16"/>
        <v>53.8</v>
      </c>
      <c r="M203" s="14" t="e">
        <f t="shared" si="17"/>
        <v>#DIV/0!</v>
      </c>
    </row>
    <row r="204" spans="1:13" ht="23.25">
      <c r="A204" s="76"/>
      <c r="B204" s="57"/>
      <c r="C204" s="43" t="s">
        <v>26</v>
      </c>
      <c r="D204" s="23" t="s">
        <v>27</v>
      </c>
      <c r="E204" s="14">
        <v>-0.1</v>
      </c>
      <c r="F204" s="14"/>
      <c r="G204" s="14"/>
      <c r="H204" s="14">
        <v>129.2</v>
      </c>
      <c r="I204" s="14">
        <f t="shared" si="15"/>
        <v>129.2</v>
      </c>
      <c r="J204" s="14"/>
      <c r="K204" s="14"/>
      <c r="L204" s="14">
        <f t="shared" si="16"/>
        <v>129.29999999999998</v>
      </c>
      <c r="M204" s="14">
        <f t="shared" si="17"/>
        <v>-129199.99999999997</v>
      </c>
    </row>
    <row r="205" spans="1:13" ht="23.25" hidden="1">
      <c r="A205" s="76"/>
      <c r="B205" s="57"/>
      <c r="C205" s="43" t="s">
        <v>28</v>
      </c>
      <c r="D205" s="23" t="s">
        <v>29</v>
      </c>
      <c r="E205" s="14"/>
      <c r="F205" s="14"/>
      <c r="G205" s="14"/>
      <c r="H205" s="14"/>
      <c r="I205" s="14">
        <f t="shared" si="15"/>
        <v>0</v>
      </c>
      <c r="J205" s="14" t="e">
        <f t="shared" si="13"/>
        <v>#DIV/0!</v>
      </c>
      <c r="K205" s="14" t="e">
        <f t="shared" si="14"/>
        <v>#DIV/0!</v>
      </c>
      <c r="L205" s="14">
        <f t="shared" si="16"/>
        <v>0</v>
      </c>
      <c r="M205" s="14" t="e">
        <f t="shared" si="17"/>
        <v>#DIV/0!</v>
      </c>
    </row>
    <row r="206" spans="1:13" ht="23.25" hidden="1">
      <c r="A206" s="76"/>
      <c r="B206" s="57"/>
      <c r="C206" s="43" t="s">
        <v>31</v>
      </c>
      <c r="D206" s="23" t="s">
        <v>32</v>
      </c>
      <c r="E206" s="14"/>
      <c r="F206" s="14"/>
      <c r="G206" s="14"/>
      <c r="H206" s="14"/>
      <c r="I206" s="14">
        <f t="shared" si="15"/>
        <v>0</v>
      </c>
      <c r="J206" s="14" t="e">
        <f aca="true" t="shared" si="18" ref="J206:J269">H206/G206*100</f>
        <v>#DIV/0!</v>
      </c>
      <c r="K206" s="14" t="e">
        <f aca="true" t="shared" si="19" ref="K206:K269">H206/F206*100</f>
        <v>#DIV/0!</v>
      </c>
      <c r="L206" s="14">
        <f t="shared" si="16"/>
        <v>0</v>
      </c>
      <c r="M206" s="14" t="e">
        <f t="shared" si="17"/>
        <v>#DIV/0!</v>
      </c>
    </row>
    <row r="207" spans="1:13" ht="23.25">
      <c r="A207" s="76"/>
      <c r="B207" s="57"/>
      <c r="C207" s="43" t="s">
        <v>33</v>
      </c>
      <c r="D207" s="23" t="s">
        <v>80</v>
      </c>
      <c r="E207" s="14">
        <v>2013.9</v>
      </c>
      <c r="F207" s="14">
        <v>4643.2</v>
      </c>
      <c r="G207" s="14">
        <v>1973.8</v>
      </c>
      <c r="H207" s="14">
        <v>2471.6</v>
      </c>
      <c r="I207" s="14">
        <f t="shared" si="15"/>
        <v>497.79999999999995</v>
      </c>
      <c r="J207" s="14">
        <f t="shared" si="18"/>
        <v>125.2203870706252</v>
      </c>
      <c r="K207" s="14">
        <f t="shared" si="19"/>
        <v>53.230530668504485</v>
      </c>
      <c r="L207" s="14">
        <f t="shared" si="16"/>
        <v>457.6999999999998</v>
      </c>
      <c r="M207" s="14">
        <f t="shared" si="17"/>
        <v>122.72704702318882</v>
      </c>
    </row>
    <row r="208" spans="1:13" ht="23.25" hidden="1">
      <c r="A208" s="76"/>
      <c r="B208" s="57"/>
      <c r="C208" s="43" t="s">
        <v>51</v>
      </c>
      <c r="D208" s="24" t="s">
        <v>52</v>
      </c>
      <c r="E208" s="14"/>
      <c r="F208" s="14"/>
      <c r="G208" s="14"/>
      <c r="H208" s="14"/>
      <c r="I208" s="14">
        <f t="shared" si="15"/>
        <v>0</v>
      </c>
      <c r="J208" s="14" t="e">
        <f t="shared" si="18"/>
        <v>#DIV/0!</v>
      </c>
      <c r="K208" s="14" t="e">
        <f t="shared" si="19"/>
        <v>#DIV/0!</v>
      </c>
      <c r="L208" s="14">
        <f t="shared" si="16"/>
        <v>0</v>
      </c>
      <c r="M208" s="14" t="e">
        <f t="shared" si="17"/>
        <v>#DIV/0!</v>
      </c>
    </row>
    <row r="209" spans="1:13" ht="23.25">
      <c r="A209" s="76"/>
      <c r="B209" s="57"/>
      <c r="C209" s="43" t="s">
        <v>35</v>
      </c>
      <c r="D209" s="23" t="s">
        <v>30</v>
      </c>
      <c r="E209" s="14">
        <v>-475.5</v>
      </c>
      <c r="F209" s="14"/>
      <c r="G209" s="14"/>
      <c r="H209" s="14"/>
      <c r="I209" s="14">
        <f t="shared" si="15"/>
        <v>0</v>
      </c>
      <c r="J209" s="14"/>
      <c r="K209" s="14"/>
      <c r="L209" s="14">
        <f t="shared" si="16"/>
        <v>475.5</v>
      </c>
      <c r="M209" s="14">
        <f t="shared" si="17"/>
        <v>0</v>
      </c>
    </row>
    <row r="210" spans="1:13" s="4" customFormat="1" ht="31.5">
      <c r="A210" s="76"/>
      <c r="B210" s="57"/>
      <c r="C210" s="45"/>
      <c r="D210" s="2" t="s">
        <v>40</v>
      </c>
      <c r="E210" s="3">
        <f>E211-E209</f>
        <v>2078.5</v>
      </c>
      <c r="F210" s="3">
        <f>F211-F209</f>
        <v>4705.2</v>
      </c>
      <c r="G210" s="3">
        <f>G211-G209</f>
        <v>1993.8</v>
      </c>
      <c r="H210" s="3">
        <f>H211-H209</f>
        <v>2677.5</v>
      </c>
      <c r="I210" s="14">
        <f t="shared" si="15"/>
        <v>683.7</v>
      </c>
      <c r="J210" s="14">
        <f t="shared" si="18"/>
        <v>134.29130303942222</v>
      </c>
      <c r="K210" s="14">
        <f t="shared" si="19"/>
        <v>56.90512624330528</v>
      </c>
      <c r="L210" s="14">
        <f t="shared" si="16"/>
        <v>599</v>
      </c>
      <c r="M210" s="14">
        <f t="shared" si="17"/>
        <v>128.81885975463075</v>
      </c>
    </row>
    <row r="211" spans="1:13" s="4" customFormat="1" ht="15.75">
      <c r="A211" s="77"/>
      <c r="B211" s="58"/>
      <c r="C211" s="44"/>
      <c r="D211" s="2" t="s">
        <v>59</v>
      </c>
      <c r="E211" s="5">
        <f>SUM(E200:E202,E204:E209)</f>
        <v>1603</v>
      </c>
      <c r="F211" s="5">
        <f>SUM(F200:F202,F204:F209)</f>
        <v>4705.2</v>
      </c>
      <c r="G211" s="5">
        <f>SUM(G200:G202,G204:G209)</f>
        <v>1993.8</v>
      </c>
      <c r="H211" s="5">
        <f>SUM(H200:H202,H204:H209)</f>
        <v>2677.5</v>
      </c>
      <c r="I211" s="14">
        <f t="shared" si="15"/>
        <v>683.7</v>
      </c>
      <c r="J211" s="14">
        <f t="shared" si="18"/>
        <v>134.29130303942222</v>
      </c>
      <c r="K211" s="14">
        <f t="shared" si="19"/>
        <v>56.90512624330528</v>
      </c>
      <c r="L211" s="14">
        <f t="shared" si="16"/>
        <v>1074.5</v>
      </c>
      <c r="M211" s="14">
        <f t="shared" si="17"/>
        <v>167.03056768558952</v>
      </c>
    </row>
    <row r="212" spans="1:13" ht="31.5" customHeight="1" hidden="1">
      <c r="A212" s="56">
        <v>936</v>
      </c>
      <c r="B212" s="56" t="s">
        <v>98</v>
      </c>
      <c r="C212" s="43" t="s">
        <v>16</v>
      </c>
      <c r="D212" s="13" t="s">
        <v>17</v>
      </c>
      <c r="E212" s="15"/>
      <c r="F212" s="15"/>
      <c r="G212" s="15"/>
      <c r="H212" s="15"/>
      <c r="I212" s="14">
        <f t="shared" si="15"/>
        <v>0</v>
      </c>
      <c r="J212" s="14" t="e">
        <f t="shared" si="18"/>
        <v>#DIV/0!</v>
      </c>
      <c r="K212" s="14" t="e">
        <f t="shared" si="19"/>
        <v>#DIV/0!</v>
      </c>
      <c r="L212" s="14">
        <f t="shared" si="16"/>
        <v>0</v>
      </c>
      <c r="M212" s="14" t="e">
        <f t="shared" si="17"/>
        <v>#DIV/0!</v>
      </c>
    </row>
    <row r="213" spans="1:13" s="4" customFormat="1" ht="23.25">
      <c r="A213" s="57"/>
      <c r="B213" s="57"/>
      <c r="C213" s="43" t="s">
        <v>22</v>
      </c>
      <c r="D213" s="23" t="s">
        <v>23</v>
      </c>
      <c r="E213" s="14">
        <f>E214</f>
        <v>0</v>
      </c>
      <c r="F213" s="14">
        <f>F214</f>
        <v>27.6</v>
      </c>
      <c r="G213" s="14">
        <f>G214</f>
        <v>13</v>
      </c>
      <c r="H213" s="14">
        <f>H214</f>
        <v>10</v>
      </c>
      <c r="I213" s="14">
        <f t="shared" si="15"/>
        <v>-3</v>
      </c>
      <c r="J213" s="14">
        <f t="shared" si="18"/>
        <v>76.92307692307693</v>
      </c>
      <c r="K213" s="14">
        <f t="shared" si="19"/>
        <v>36.231884057971016</v>
      </c>
      <c r="L213" s="14">
        <f t="shared" si="16"/>
        <v>10</v>
      </c>
      <c r="M213" s="14"/>
    </row>
    <row r="214" spans="1:13" s="4" customFormat="1" ht="47.25" hidden="1">
      <c r="A214" s="57"/>
      <c r="B214" s="57"/>
      <c r="C214" s="42" t="s">
        <v>24</v>
      </c>
      <c r="D214" s="24" t="s">
        <v>25</v>
      </c>
      <c r="E214" s="14"/>
      <c r="F214" s="14">
        <v>27.6</v>
      </c>
      <c r="G214" s="14">
        <v>13</v>
      </c>
      <c r="H214" s="14">
        <v>10</v>
      </c>
      <c r="I214" s="14">
        <f t="shared" si="15"/>
        <v>-3</v>
      </c>
      <c r="J214" s="14">
        <f t="shared" si="18"/>
        <v>76.92307692307693</v>
      </c>
      <c r="K214" s="14">
        <f t="shared" si="19"/>
        <v>36.231884057971016</v>
      </c>
      <c r="L214" s="14">
        <f t="shared" si="16"/>
        <v>10</v>
      </c>
      <c r="M214" s="14"/>
    </row>
    <row r="215" spans="1:13" ht="23.25" hidden="1">
      <c r="A215" s="57"/>
      <c r="B215" s="57"/>
      <c r="C215" s="43" t="s">
        <v>26</v>
      </c>
      <c r="D215" s="23" t="s">
        <v>27</v>
      </c>
      <c r="E215" s="14"/>
      <c r="F215" s="14"/>
      <c r="G215" s="14"/>
      <c r="H215" s="14"/>
      <c r="I215" s="14">
        <f t="shared" si="15"/>
        <v>0</v>
      </c>
      <c r="J215" s="14" t="e">
        <f t="shared" si="18"/>
        <v>#DIV/0!</v>
      </c>
      <c r="K215" s="14" t="e">
        <f t="shared" si="19"/>
        <v>#DIV/0!</v>
      </c>
      <c r="L215" s="14">
        <f t="shared" si="16"/>
        <v>0</v>
      </c>
      <c r="M215" s="14" t="e">
        <f t="shared" si="17"/>
        <v>#DIV/0!</v>
      </c>
    </row>
    <row r="216" spans="1:13" ht="23.25" hidden="1">
      <c r="A216" s="57"/>
      <c r="B216" s="57"/>
      <c r="C216" s="43" t="s">
        <v>28</v>
      </c>
      <c r="D216" s="23" t="s">
        <v>29</v>
      </c>
      <c r="E216" s="14"/>
      <c r="F216" s="14"/>
      <c r="G216" s="14"/>
      <c r="H216" s="14"/>
      <c r="I216" s="14">
        <f t="shared" si="15"/>
        <v>0</v>
      </c>
      <c r="J216" s="14" t="e">
        <f t="shared" si="18"/>
        <v>#DIV/0!</v>
      </c>
      <c r="K216" s="14" t="e">
        <f t="shared" si="19"/>
        <v>#DIV/0!</v>
      </c>
      <c r="L216" s="14">
        <f t="shared" si="16"/>
        <v>0</v>
      </c>
      <c r="M216" s="14" t="e">
        <f t="shared" si="17"/>
        <v>#DIV/0!</v>
      </c>
    </row>
    <row r="217" spans="1:13" ht="23.25">
      <c r="A217" s="57"/>
      <c r="B217" s="57"/>
      <c r="C217" s="43" t="s">
        <v>31</v>
      </c>
      <c r="D217" s="23" t="s">
        <v>32</v>
      </c>
      <c r="E217" s="14">
        <v>600</v>
      </c>
      <c r="F217" s="14"/>
      <c r="G217" s="14"/>
      <c r="H217" s="14"/>
      <c r="I217" s="14">
        <f t="shared" si="15"/>
        <v>0</v>
      </c>
      <c r="J217" s="14"/>
      <c r="K217" s="14"/>
      <c r="L217" s="14">
        <f t="shared" si="16"/>
        <v>-600</v>
      </c>
      <c r="M217" s="14">
        <f t="shared" si="17"/>
        <v>0</v>
      </c>
    </row>
    <row r="218" spans="1:13" ht="23.25">
      <c r="A218" s="57"/>
      <c r="B218" s="57"/>
      <c r="C218" s="43" t="s">
        <v>33</v>
      </c>
      <c r="D218" s="23" t="s">
        <v>80</v>
      </c>
      <c r="E218" s="14">
        <v>1641.2</v>
      </c>
      <c r="F218" s="14">
        <v>4002.8</v>
      </c>
      <c r="G218" s="14">
        <v>1342.9</v>
      </c>
      <c r="H218" s="14">
        <v>1635.4</v>
      </c>
      <c r="I218" s="14">
        <f t="shared" si="15"/>
        <v>292.5</v>
      </c>
      <c r="J218" s="14">
        <f t="shared" si="18"/>
        <v>121.78121974830592</v>
      </c>
      <c r="K218" s="14">
        <f t="shared" si="19"/>
        <v>40.85640051963625</v>
      </c>
      <c r="L218" s="14">
        <f t="shared" si="16"/>
        <v>-5.7999999999999545</v>
      </c>
      <c r="M218" s="14">
        <f t="shared" si="17"/>
        <v>99.64660004874483</v>
      </c>
    </row>
    <row r="219" spans="1:13" ht="23.25" hidden="1">
      <c r="A219" s="57"/>
      <c r="B219" s="57"/>
      <c r="C219" s="43" t="s">
        <v>51</v>
      </c>
      <c r="D219" s="24" t="s">
        <v>52</v>
      </c>
      <c r="E219" s="14"/>
      <c r="F219" s="14"/>
      <c r="G219" s="14"/>
      <c r="H219" s="14"/>
      <c r="I219" s="14">
        <f t="shared" si="15"/>
        <v>0</v>
      </c>
      <c r="J219" s="14" t="e">
        <f t="shared" si="18"/>
        <v>#DIV/0!</v>
      </c>
      <c r="K219" s="14" t="e">
        <f t="shared" si="19"/>
        <v>#DIV/0!</v>
      </c>
      <c r="L219" s="14">
        <f t="shared" si="16"/>
        <v>0</v>
      </c>
      <c r="M219" s="14" t="e">
        <f t="shared" si="17"/>
        <v>#DIV/0!</v>
      </c>
    </row>
    <row r="220" spans="1:13" ht="23.25">
      <c r="A220" s="57"/>
      <c r="B220" s="57"/>
      <c r="C220" s="43" t="s">
        <v>35</v>
      </c>
      <c r="D220" s="23" t="s">
        <v>30</v>
      </c>
      <c r="E220" s="14">
        <v>-273.8</v>
      </c>
      <c r="F220" s="14"/>
      <c r="G220" s="14"/>
      <c r="H220" s="14">
        <v>-3.3</v>
      </c>
      <c r="I220" s="14">
        <f t="shared" si="15"/>
        <v>-3.3</v>
      </c>
      <c r="J220" s="14"/>
      <c r="K220" s="14"/>
      <c r="L220" s="14">
        <f t="shared" si="16"/>
        <v>270.5</v>
      </c>
      <c r="M220" s="14">
        <f t="shared" si="17"/>
        <v>1.2052593133674214</v>
      </c>
    </row>
    <row r="221" spans="1:13" s="4" customFormat="1" ht="31.5">
      <c r="A221" s="57"/>
      <c r="B221" s="57"/>
      <c r="C221" s="45"/>
      <c r="D221" s="2" t="s">
        <v>40</v>
      </c>
      <c r="E221" s="3">
        <f>E222-E220</f>
        <v>2241.2</v>
      </c>
      <c r="F221" s="3">
        <f>F222-F220</f>
        <v>4030.4</v>
      </c>
      <c r="G221" s="3">
        <f>G222-G220</f>
        <v>1355.9</v>
      </c>
      <c r="H221" s="3">
        <f>H222-H220</f>
        <v>1645.4</v>
      </c>
      <c r="I221" s="14">
        <f t="shared" si="15"/>
        <v>289.5</v>
      </c>
      <c r="J221" s="14">
        <f t="shared" si="18"/>
        <v>121.35113208938712</v>
      </c>
      <c r="K221" s="14">
        <f t="shared" si="19"/>
        <v>40.824732036522434</v>
      </c>
      <c r="L221" s="14">
        <f t="shared" si="16"/>
        <v>-595.7999999999997</v>
      </c>
      <c r="M221" s="14">
        <f t="shared" si="17"/>
        <v>73.41602712832412</v>
      </c>
    </row>
    <row r="222" spans="1:13" s="4" customFormat="1" ht="15.75">
      <c r="A222" s="58"/>
      <c r="B222" s="58"/>
      <c r="C222" s="44"/>
      <c r="D222" s="2" t="s">
        <v>59</v>
      </c>
      <c r="E222" s="5">
        <f>SUM(E212,E213,E215:E220)</f>
        <v>1967.3999999999999</v>
      </c>
      <c r="F222" s="5">
        <f>SUM(F212,F213,F215:F220)</f>
        <v>4030.4</v>
      </c>
      <c r="G222" s="5">
        <f>SUM(G212,G213,G215:G220)</f>
        <v>1355.9</v>
      </c>
      <c r="H222" s="5">
        <f>SUM(H212,H213,H215:H220)</f>
        <v>1642.1000000000001</v>
      </c>
      <c r="I222" s="14">
        <f t="shared" si="15"/>
        <v>286.20000000000005</v>
      </c>
      <c r="J222" s="14">
        <f t="shared" si="18"/>
        <v>121.10775130909359</v>
      </c>
      <c r="K222" s="14">
        <f t="shared" si="19"/>
        <v>40.74285430726479</v>
      </c>
      <c r="L222" s="14">
        <f t="shared" si="16"/>
        <v>-325.2999999999997</v>
      </c>
      <c r="M222" s="14">
        <f t="shared" si="17"/>
        <v>83.46548744535937</v>
      </c>
    </row>
    <row r="223" spans="1:13" ht="15.75" customHeight="1">
      <c r="A223" s="75" t="s">
        <v>99</v>
      </c>
      <c r="B223" s="56" t="s">
        <v>100</v>
      </c>
      <c r="C223" s="43" t="s">
        <v>10</v>
      </c>
      <c r="D223" s="22" t="s">
        <v>11</v>
      </c>
      <c r="E223" s="14">
        <v>250</v>
      </c>
      <c r="F223" s="14"/>
      <c r="G223" s="14"/>
      <c r="H223" s="14"/>
      <c r="I223" s="14">
        <f t="shared" si="15"/>
        <v>0</v>
      </c>
      <c r="J223" s="14"/>
      <c r="K223" s="14"/>
      <c r="L223" s="14">
        <f t="shared" si="16"/>
        <v>-250</v>
      </c>
      <c r="M223" s="14">
        <f t="shared" si="17"/>
        <v>0</v>
      </c>
    </row>
    <row r="224" spans="1:13" ht="31.5">
      <c r="A224" s="76"/>
      <c r="B224" s="57"/>
      <c r="C224" s="43" t="s">
        <v>220</v>
      </c>
      <c r="D224" s="13" t="s">
        <v>221</v>
      </c>
      <c r="E224" s="14">
        <v>38.9</v>
      </c>
      <c r="F224" s="14"/>
      <c r="G224" s="14"/>
      <c r="H224" s="14">
        <v>19.3</v>
      </c>
      <c r="I224" s="14">
        <f t="shared" si="15"/>
        <v>19.3</v>
      </c>
      <c r="J224" s="14"/>
      <c r="K224" s="14"/>
      <c r="L224" s="14">
        <f t="shared" si="16"/>
        <v>-19.599999999999998</v>
      </c>
      <c r="M224" s="14">
        <f t="shared" si="17"/>
        <v>49.61439588688946</v>
      </c>
    </row>
    <row r="225" spans="1:13" ht="23.25" hidden="1">
      <c r="A225" s="76"/>
      <c r="B225" s="57"/>
      <c r="C225" s="43" t="s">
        <v>90</v>
      </c>
      <c r="D225" s="23" t="s">
        <v>91</v>
      </c>
      <c r="E225" s="14"/>
      <c r="F225" s="14"/>
      <c r="G225" s="14"/>
      <c r="H225" s="14"/>
      <c r="I225" s="14">
        <f t="shared" si="15"/>
        <v>0</v>
      </c>
      <c r="J225" s="14" t="e">
        <f t="shared" si="18"/>
        <v>#DIV/0!</v>
      </c>
      <c r="K225" s="14" t="e">
        <f t="shared" si="19"/>
        <v>#DIV/0!</v>
      </c>
      <c r="L225" s="14">
        <f t="shared" si="16"/>
        <v>0</v>
      </c>
      <c r="M225" s="14" t="e">
        <f t="shared" si="17"/>
        <v>#DIV/0!</v>
      </c>
    </row>
    <row r="226" spans="1:13" ht="23.25">
      <c r="A226" s="76"/>
      <c r="B226" s="57"/>
      <c r="C226" s="43" t="s">
        <v>22</v>
      </c>
      <c r="D226" s="23" t="s">
        <v>23</v>
      </c>
      <c r="E226" s="14">
        <f>E227</f>
        <v>13.7</v>
      </c>
      <c r="F226" s="14">
        <f>F227</f>
        <v>28.5</v>
      </c>
      <c r="G226" s="14">
        <f>G227</f>
        <v>0</v>
      </c>
      <c r="H226" s="14">
        <f>H227</f>
        <v>12.6</v>
      </c>
      <c r="I226" s="14">
        <f t="shared" si="15"/>
        <v>12.6</v>
      </c>
      <c r="J226" s="14"/>
      <c r="K226" s="14">
        <f t="shared" si="19"/>
        <v>44.21052631578947</v>
      </c>
      <c r="L226" s="14">
        <f t="shared" si="16"/>
        <v>-1.0999999999999996</v>
      </c>
      <c r="M226" s="14">
        <f t="shared" si="17"/>
        <v>91.97080291970804</v>
      </c>
    </row>
    <row r="227" spans="1:13" ht="47.25" hidden="1">
      <c r="A227" s="76"/>
      <c r="B227" s="57"/>
      <c r="C227" s="42" t="s">
        <v>24</v>
      </c>
      <c r="D227" s="24" t="s">
        <v>25</v>
      </c>
      <c r="E227" s="14">
        <v>13.7</v>
      </c>
      <c r="F227" s="14">
        <v>28.5</v>
      </c>
      <c r="G227" s="14"/>
      <c r="H227" s="14">
        <v>12.6</v>
      </c>
      <c r="I227" s="14">
        <f t="shared" si="15"/>
        <v>12.6</v>
      </c>
      <c r="J227" s="14" t="e">
        <f t="shared" si="18"/>
        <v>#DIV/0!</v>
      </c>
      <c r="K227" s="14">
        <f t="shared" si="19"/>
        <v>44.21052631578947</v>
      </c>
      <c r="L227" s="14">
        <f t="shared" si="16"/>
        <v>-1.0999999999999996</v>
      </c>
      <c r="M227" s="14">
        <f t="shared" si="17"/>
        <v>91.97080291970804</v>
      </c>
    </row>
    <row r="228" spans="1:13" ht="23.25">
      <c r="A228" s="76"/>
      <c r="B228" s="57"/>
      <c r="C228" s="43" t="s">
        <v>26</v>
      </c>
      <c r="D228" s="23" t="s">
        <v>27</v>
      </c>
      <c r="E228" s="14"/>
      <c r="F228" s="14"/>
      <c r="G228" s="14"/>
      <c r="H228" s="14">
        <v>0.4</v>
      </c>
      <c r="I228" s="14">
        <f t="shared" si="15"/>
        <v>0.4</v>
      </c>
      <c r="J228" s="14"/>
      <c r="K228" s="14"/>
      <c r="L228" s="14">
        <f t="shared" si="16"/>
        <v>0.4</v>
      </c>
      <c r="M228" s="14"/>
    </row>
    <row r="229" spans="1:13" ht="23.25" hidden="1">
      <c r="A229" s="76"/>
      <c r="B229" s="57"/>
      <c r="C229" s="43" t="s">
        <v>28</v>
      </c>
      <c r="D229" s="23" t="s">
        <v>29</v>
      </c>
      <c r="E229" s="14"/>
      <c r="F229" s="14"/>
      <c r="G229" s="14"/>
      <c r="H229" s="14"/>
      <c r="I229" s="14">
        <f t="shared" si="15"/>
        <v>0</v>
      </c>
      <c r="J229" s="14" t="e">
        <f t="shared" si="18"/>
        <v>#DIV/0!</v>
      </c>
      <c r="K229" s="14" t="e">
        <f t="shared" si="19"/>
        <v>#DIV/0!</v>
      </c>
      <c r="L229" s="14">
        <f t="shared" si="16"/>
        <v>0</v>
      </c>
      <c r="M229" s="14" t="e">
        <f t="shared" si="17"/>
        <v>#DIV/0!</v>
      </c>
    </row>
    <row r="230" spans="1:13" ht="23.25" hidden="1">
      <c r="A230" s="76"/>
      <c r="B230" s="57"/>
      <c r="C230" s="43" t="s">
        <v>31</v>
      </c>
      <c r="D230" s="23" t="s">
        <v>32</v>
      </c>
      <c r="E230" s="14"/>
      <c r="F230" s="14"/>
      <c r="G230" s="14"/>
      <c r="H230" s="14"/>
      <c r="I230" s="14">
        <f t="shared" si="15"/>
        <v>0</v>
      </c>
      <c r="J230" s="14" t="e">
        <f t="shared" si="18"/>
        <v>#DIV/0!</v>
      </c>
      <c r="K230" s="14" t="e">
        <f t="shared" si="19"/>
        <v>#DIV/0!</v>
      </c>
      <c r="L230" s="14">
        <f t="shared" si="16"/>
        <v>0</v>
      </c>
      <c r="M230" s="14" t="e">
        <f t="shared" si="17"/>
        <v>#DIV/0!</v>
      </c>
    </row>
    <row r="231" spans="1:13" ht="23.25">
      <c r="A231" s="76"/>
      <c r="B231" s="57"/>
      <c r="C231" s="43" t="s">
        <v>33</v>
      </c>
      <c r="D231" s="23" t="s">
        <v>80</v>
      </c>
      <c r="E231" s="14">
        <v>1988.9</v>
      </c>
      <c r="F231" s="14">
        <v>4102.8</v>
      </c>
      <c r="G231" s="14">
        <v>1710.2</v>
      </c>
      <c r="H231" s="14">
        <v>2178.4</v>
      </c>
      <c r="I231" s="14">
        <f t="shared" si="15"/>
        <v>468.20000000000005</v>
      </c>
      <c r="J231" s="14">
        <f t="shared" si="18"/>
        <v>127.376914980704</v>
      </c>
      <c r="K231" s="14">
        <f t="shared" si="19"/>
        <v>53.09544701179683</v>
      </c>
      <c r="L231" s="14">
        <f t="shared" si="16"/>
        <v>189.5</v>
      </c>
      <c r="M231" s="14">
        <f t="shared" si="17"/>
        <v>109.52787973251546</v>
      </c>
    </row>
    <row r="232" spans="1:13" ht="23.25" hidden="1">
      <c r="A232" s="76"/>
      <c r="B232" s="57"/>
      <c r="C232" s="43" t="s">
        <v>51</v>
      </c>
      <c r="D232" s="24" t="s">
        <v>52</v>
      </c>
      <c r="E232" s="14"/>
      <c r="F232" s="14"/>
      <c r="G232" s="14"/>
      <c r="H232" s="14"/>
      <c r="I232" s="14">
        <f t="shared" si="15"/>
        <v>0</v>
      </c>
      <c r="J232" s="14" t="e">
        <f t="shared" si="18"/>
        <v>#DIV/0!</v>
      </c>
      <c r="K232" s="14" t="e">
        <f t="shared" si="19"/>
        <v>#DIV/0!</v>
      </c>
      <c r="L232" s="14">
        <f t="shared" si="16"/>
        <v>0</v>
      </c>
      <c r="M232" s="14" t="e">
        <f t="shared" si="17"/>
        <v>#DIV/0!</v>
      </c>
    </row>
    <row r="233" spans="1:13" ht="23.25">
      <c r="A233" s="76"/>
      <c r="B233" s="57"/>
      <c r="C233" s="43" t="s">
        <v>35</v>
      </c>
      <c r="D233" s="23" t="s">
        <v>30</v>
      </c>
      <c r="E233" s="14">
        <v>-293.8</v>
      </c>
      <c r="F233" s="14"/>
      <c r="G233" s="14"/>
      <c r="H233" s="14">
        <v>-60.4</v>
      </c>
      <c r="I233" s="14">
        <f t="shared" si="15"/>
        <v>-60.4</v>
      </c>
      <c r="J233" s="14"/>
      <c r="K233" s="14"/>
      <c r="L233" s="14">
        <f t="shared" si="16"/>
        <v>233.4</v>
      </c>
      <c r="M233" s="14">
        <f t="shared" si="17"/>
        <v>20.558202859087814</v>
      </c>
    </row>
    <row r="234" spans="1:13" s="4" customFormat="1" ht="31.5">
      <c r="A234" s="76"/>
      <c r="B234" s="57"/>
      <c r="C234" s="45"/>
      <c r="D234" s="2" t="s">
        <v>40</v>
      </c>
      <c r="E234" s="3">
        <f>E235-E233</f>
        <v>2291.5</v>
      </c>
      <c r="F234" s="3">
        <f>F235-F233</f>
        <v>4131.3</v>
      </c>
      <c r="G234" s="3">
        <f>G235-G233</f>
        <v>1710.2</v>
      </c>
      <c r="H234" s="3">
        <f>H235-H233</f>
        <v>2210.7000000000003</v>
      </c>
      <c r="I234" s="14">
        <f t="shared" si="15"/>
        <v>500.5000000000002</v>
      </c>
      <c r="J234" s="14">
        <f t="shared" si="18"/>
        <v>129.26558297275176</v>
      </c>
      <c r="K234" s="14">
        <f t="shared" si="19"/>
        <v>53.51100137971099</v>
      </c>
      <c r="L234" s="14">
        <f t="shared" si="16"/>
        <v>-80.79999999999973</v>
      </c>
      <c r="M234" s="14">
        <f t="shared" si="17"/>
        <v>96.47392537639102</v>
      </c>
    </row>
    <row r="235" spans="1:13" s="4" customFormat="1" ht="15.75">
      <c r="A235" s="77"/>
      <c r="B235" s="58"/>
      <c r="C235" s="45"/>
      <c r="D235" s="2" t="s">
        <v>59</v>
      </c>
      <c r="E235" s="5">
        <f>SUM(E223:E226,E228:E233)</f>
        <v>1997.7</v>
      </c>
      <c r="F235" s="5">
        <f>SUM(F223:F226,F228:F233)</f>
        <v>4131.3</v>
      </c>
      <c r="G235" s="5">
        <f>SUM(G223:G226,G228:G233)</f>
        <v>1710.2</v>
      </c>
      <c r="H235" s="5">
        <f>SUM(H223:H226,H228:H233)</f>
        <v>2150.3</v>
      </c>
      <c r="I235" s="14">
        <f t="shared" si="15"/>
        <v>440.10000000000014</v>
      </c>
      <c r="J235" s="14">
        <f t="shared" si="18"/>
        <v>125.73383230031577</v>
      </c>
      <c r="K235" s="14">
        <f t="shared" si="19"/>
        <v>52.04899184276136</v>
      </c>
      <c r="L235" s="14">
        <f t="shared" si="16"/>
        <v>152.60000000000014</v>
      </c>
      <c r="M235" s="14">
        <f t="shared" si="17"/>
        <v>107.63878460229263</v>
      </c>
    </row>
    <row r="236" spans="1:13" ht="31.5">
      <c r="A236" s="75" t="s">
        <v>101</v>
      </c>
      <c r="B236" s="56" t="s">
        <v>102</v>
      </c>
      <c r="C236" s="43" t="s">
        <v>220</v>
      </c>
      <c r="D236" s="13" t="s">
        <v>221</v>
      </c>
      <c r="E236" s="14">
        <v>9.8</v>
      </c>
      <c r="F236" s="14"/>
      <c r="G236" s="14"/>
      <c r="H236" s="14">
        <v>8.3</v>
      </c>
      <c r="I236" s="14">
        <f t="shared" si="15"/>
        <v>8.3</v>
      </c>
      <c r="J236" s="14"/>
      <c r="K236" s="14"/>
      <c r="L236" s="14">
        <f t="shared" si="16"/>
        <v>-1.5</v>
      </c>
      <c r="M236" s="14">
        <f t="shared" si="17"/>
        <v>84.6938775510204</v>
      </c>
    </row>
    <row r="237" spans="1:13" ht="23.25" hidden="1">
      <c r="A237" s="76"/>
      <c r="B237" s="57"/>
      <c r="C237" s="43" t="s">
        <v>90</v>
      </c>
      <c r="D237" s="23" t="s">
        <v>91</v>
      </c>
      <c r="E237" s="14"/>
      <c r="F237" s="14"/>
      <c r="G237" s="14"/>
      <c r="H237" s="14"/>
      <c r="I237" s="14">
        <f t="shared" si="15"/>
        <v>0</v>
      </c>
      <c r="J237" s="14" t="e">
        <f t="shared" si="18"/>
        <v>#DIV/0!</v>
      </c>
      <c r="K237" s="14" t="e">
        <f t="shared" si="19"/>
        <v>#DIV/0!</v>
      </c>
      <c r="L237" s="14">
        <f t="shared" si="16"/>
        <v>0</v>
      </c>
      <c r="M237" s="14" t="e">
        <f t="shared" si="17"/>
        <v>#DIV/0!</v>
      </c>
    </row>
    <row r="238" spans="1:13" ht="15.75" customHeight="1" hidden="1">
      <c r="A238" s="76"/>
      <c r="B238" s="57"/>
      <c r="C238" s="43" t="s">
        <v>22</v>
      </c>
      <c r="D238" s="23" t="s">
        <v>23</v>
      </c>
      <c r="E238" s="14">
        <f>E239</f>
        <v>0</v>
      </c>
      <c r="F238" s="14">
        <f>F239</f>
        <v>0</v>
      </c>
      <c r="G238" s="14">
        <f>G239</f>
        <v>0</v>
      </c>
      <c r="H238" s="14">
        <f>H239</f>
        <v>0</v>
      </c>
      <c r="I238" s="14">
        <f t="shared" si="15"/>
        <v>0</v>
      </c>
      <c r="J238" s="14" t="e">
        <f t="shared" si="18"/>
        <v>#DIV/0!</v>
      </c>
      <c r="K238" s="14" t="e">
        <f t="shared" si="19"/>
        <v>#DIV/0!</v>
      </c>
      <c r="L238" s="14">
        <f t="shared" si="16"/>
        <v>0</v>
      </c>
      <c r="M238" s="14" t="e">
        <f t="shared" si="17"/>
        <v>#DIV/0!</v>
      </c>
    </row>
    <row r="239" spans="1:13" ht="47.25" hidden="1">
      <c r="A239" s="76"/>
      <c r="B239" s="57"/>
      <c r="C239" s="42" t="s">
        <v>24</v>
      </c>
      <c r="D239" s="24" t="s">
        <v>25</v>
      </c>
      <c r="E239" s="14"/>
      <c r="F239" s="14"/>
      <c r="G239" s="14"/>
      <c r="H239" s="14"/>
      <c r="I239" s="14">
        <f t="shared" si="15"/>
        <v>0</v>
      </c>
      <c r="J239" s="14" t="e">
        <f t="shared" si="18"/>
        <v>#DIV/0!</v>
      </c>
      <c r="K239" s="14" t="e">
        <f t="shared" si="19"/>
        <v>#DIV/0!</v>
      </c>
      <c r="L239" s="14">
        <f t="shared" si="16"/>
        <v>0</v>
      </c>
      <c r="M239" s="14" t="e">
        <f t="shared" si="17"/>
        <v>#DIV/0!</v>
      </c>
    </row>
    <row r="240" spans="1:13" ht="23.25">
      <c r="A240" s="76"/>
      <c r="B240" s="57"/>
      <c r="C240" s="43" t="s">
        <v>26</v>
      </c>
      <c r="D240" s="23" t="s">
        <v>27</v>
      </c>
      <c r="E240" s="18">
        <v>3.3</v>
      </c>
      <c r="F240" s="14"/>
      <c r="G240" s="14"/>
      <c r="H240" s="14">
        <v>-2.2</v>
      </c>
      <c r="I240" s="14">
        <f t="shared" si="15"/>
        <v>-2.2</v>
      </c>
      <c r="J240" s="14"/>
      <c r="K240" s="14"/>
      <c r="L240" s="14">
        <f t="shared" si="16"/>
        <v>-5.5</v>
      </c>
      <c r="M240" s="14">
        <f t="shared" si="17"/>
        <v>-66.66666666666667</v>
      </c>
    </row>
    <row r="241" spans="1:13" ht="23.25" hidden="1">
      <c r="A241" s="76"/>
      <c r="B241" s="57"/>
      <c r="C241" s="43" t="s">
        <v>28</v>
      </c>
      <c r="D241" s="23" t="s">
        <v>29</v>
      </c>
      <c r="E241" s="14"/>
      <c r="F241" s="14"/>
      <c r="G241" s="14"/>
      <c r="H241" s="14"/>
      <c r="I241" s="14">
        <f t="shared" si="15"/>
        <v>0</v>
      </c>
      <c r="J241" s="14" t="e">
        <f t="shared" si="18"/>
        <v>#DIV/0!</v>
      </c>
      <c r="K241" s="14" t="e">
        <f t="shared" si="19"/>
        <v>#DIV/0!</v>
      </c>
      <c r="L241" s="14">
        <f t="shared" si="16"/>
        <v>0</v>
      </c>
      <c r="M241" s="14" t="e">
        <f t="shared" si="17"/>
        <v>#DIV/0!</v>
      </c>
    </row>
    <row r="242" spans="1:13" ht="23.25" hidden="1">
      <c r="A242" s="76"/>
      <c r="B242" s="57"/>
      <c r="C242" s="43" t="s">
        <v>31</v>
      </c>
      <c r="D242" s="23" t="s">
        <v>32</v>
      </c>
      <c r="E242" s="14"/>
      <c r="F242" s="14"/>
      <c r="G242" s="14"/>
      <c r="H242" s="14"/>
      <c r="I242" s="14">
        <f t="shared" si="15"/>
        <v>0</v>
      </c>
      <c r="J242" s="14" t="e">
        <f t="shared" si="18"/>
        <v>#DIV/0!</v>
      </c>
      <c r="K242" s="14" t="e">
        <f t="shared" si="19"/>
        <v>#DIV/0!</v>
      </c>
      <c r="L242" s="14">
        <f t="shared" si="16"/>
        <v>0</v>
      </c>
      <c r="M242" s="14" t="e">
        <f t="shared" si="17"/>
        <v>#DIV/0!</v>
      </c>
    </row>
    <row r="243" spans="1:13" ht="23.25">
      <c r="A243" s="76"/>
      <c r="B243" s="57"/>
      <c r="C243" s="43" t="s">
        <v>33</v>
      </c>
      <c r="D243" s="23" t="s">
        <v>80</v>
      </c>
      <c r="E243" s="14">
        <v>297.3</v>
      </c>
      <c r="F243" s="14">
        <v>850</v>
      </c>
      <c r="G243" s="14">
        <v>207.7</v>
      </c>
      <c r="H243" s="14">
        <v>261</v>
      </c>
      <c r="I243" s="14">
        <f t="shared" si="15"/>
        <v>53.30000000000001</v>
      </c>
      <c r="J243" s="14">
        <f t="shared" si="18"/>
        <v>125.6620125180549</v>
      </c>
      <c r="K243" s="14">
        <f t="shared" si="19"/>
        <v>30.705882352941178</v>
      </c>
      <c r="L243" s="14">
        <f t="shared" si="16"/>
        <v>-36.30000000000001</v>
      </c>
      <c r="M243" s="14">
        <f t="shared" si="17"/>
        <v>87.79011099899091</v>
      </c>
    </row>
    <row r="244" spans="1:13" ht="23.25" hidden="1">
      <c r="A244" s="76"/>
      <c r="B244" s="57"/>
      <c r="C244" s="43" t="s">
        <v>51</v>
      </c>
      <c r="D244" s="24" t="s">
        <v>52</v>
      </c>
      <c r="E244" s="14"/>
      <c r="F244" s="14"/>
      <c r="G244" s="14"/>
      <c r="H244" s="14"/>
      <c r="I244" s="14">
        <f t="shared" si="15"/>
        <v>0</v>
      </c>
      <c r="J244" s="14" t="e">
        <f t="shared" si="18"/>
        <v>#DIV/0!</v>
      </c>
      <c r="K244" s="14" t="e">
        <f t="shared" si="19"/>
        <v>#DIV/0!</v>
      </c>
      <c r="L244" s="14">
        <f t="shared" si="16"/>
        <v>0</v>
      </c>
      <c r="M244" s="14" t="e">
        <f t="shared" si="17"/>
        <v>#DIV/0!</v>
      </c>
    </row>
    <row r="245" spans="1:13" ht="23.25">
      <c r="A245" s="76"/>
      <c r="B245" s="57"/>
      <c r="C245" s="43" t="s">
        <v>35</v>
      </c>
      <c r="D245" s="23" t="s">
        <v>30</v>
      </c>
      <c r="E245" s="14">
        <v>-0.9</v>
      </c>
      <c r="F245" s="14"/>
      <c r="G245" s="14"/>
      <c r="H245" s="14">
        <v>-6.5</v>
      </c>
      <c r="I245" s="14">
        <f t="shared" si="15"/>
        <v>-6.5</v>
      </c>
      <c r="J245" s="14"/>
      <c r="K245" s="14"/>
      <c r="L245" s="14">
        <f t="shared" si="16"/>
        <v>-5.6</v>
      </c>
      <c r="M245" s="14">
        <f t="shared" si="17"/>
        <v>722.2222222222223</v>
      </c>
    </row>
    <row r="246" spans="1:13" s="4" customFormat="1" ht="31.5">
      <c r="A246" s="76"/>
      <c r="B246" s="57"/>
      <c r="C246" s="45"/>
      <c r="D246" s="2" t="s">
        <v>40</v>
      </c>
      <c r="E246" s="3">
        <f>E247-E245</f>
        <v>310.40000000000003</v>
      </c>
      <c r="F246" s="3">
        <f>F247-F245</f>
        <v>850</v>
      </c>
      <c r="G246" s="3">
        <f>G247-G245</f>
        <v>207.7</v>
      </c>
      <c r="H246" s="3">
        <f>H247-H245</f>
        <v>267.1</v>
      </c>
      <c r="I246" s="14">
        <f t="shared" si="15"/>
        <v>59.400000000000034</v>
      </c>
      <c r="J246" s="14">
        <f t="shared" si="18"/>
        <v>128.59894077997114</v>
      </c>
      <c r="K246" s="14">
        <f t="shared" si="19"/>
        <v>31.42352941176471</v>
      </c>
      <c r="L246" s="14">
        <f t="shared" si="16"/>
        <v>-43.30000000000001</v>
      </c>
      <c r="M246" s="14">
        <f t="shared" si="17"/>
        <v>86.05025773195875</v>
      </c>
    </row>
    <row r="247" spans="1:13" s="4" customFormat="1" ht="15.75">
      <c r="A247" s="77"/>
      <c r="B247" s="58"/>
      <c r="C247" s="45"/>
      <c r="D247" s="2" t="s">
        <v>59</v>
      </c>
      <c r="E247" s="5">
        <f>SUM(E236:E238,E240:E245)</f>
        <v>309.50000000000006</v>
      </c>
      <c r="F247" s="5">
        <f>SUM(F236:F238,F240:F245)</f>
        <v>850</v>
      </c>
      <c r="G247" s="5">
        <f>SUM(G236:G238,G240:G245)</f>
        <v>207.7</v>
      </c>
      <c r="H247" s="5">
        <f>SUM(H236:H238,H240:H245)</f>
        <v>260.6</v>
      </c>
      <c r="I247" s="14">
        <f t="shared" si="15"/>
        <v>52.900000000000034</v>
      </c>
      <c r="J247" s="14">
        <f t="shared" si="18"/>
        <v>125.46942705825712</v>
      </c>
      <c r="K247" s="14">
        <f t="shared" si="19"/>
        <v>30.658823529411766</v>
      </c>
      <c r="L247" s="14">
        <f t="shared" si="16"/>
        <v>-48.900000000000034</v>
      </c>
      <c r="M247" s="14">
        <f t="shared" si="17"/>
        <v>84.20032310177706</v>
      </c>
    </row>
    <row r="248" spans="1:13" ht="78.75">
      <c r="A248" s="75" t="s">
        <v>103</v>
      </c>
      <c r="B248" s="56" t="s">
        <v>104</v>
      </c>
      <c r="C248" s="42" t="s">
        <v>14</v>
      </c>
      <c r="D248" s="24" t="s">
        <v>105</v>
      </c>
      <c r="E248" s="14">
        <v>725.4</v>
      </c>
      <c r="F248" s="14">
        <v>528.3</v>
      </c>
      <c r="G248" s="14">
        <v>198</v>
      </c>
      <c r="H248" s="14">
        <v>203.3</v>
      </c>
      <c r="I248" s="14">
        <f t="shared" si="15"/>
        <v>5.300000000000011</v>
      </c>
      <c r="J248" s="14">
        <f t="shared" si="18"/>
        <v>102.67676767676768</v>
      </c>
      <c r="K248" s="14">
        <f t="shared" si="19"/>
        <v>38.48192314972554</v>
      </c>
      <c r="L248" s="14">
        <f t="shared" si="16"/>
        <v>-522.0999999999999</v>
      </c>
      <c r="M248" s="14">
        <f t="shared" si="17"/>
        <v>28.02591673559416</v>
      </c>
    </row>
    <row r="249" spans="1:13" ht="31.5">
      <c r="A249" s="76"/>
      <c r="B249" s="57"/>
      <c r="C249" s="43" t="s">
        <v>226</v>
      </c>
      <c r="D249" s="13" t="s">
        <v>227</v>
      </c>
      <c r="E249" s="29">
        <v>4530.7</v>
      </c>
      <c r="F249" s="14"/>
      <c r="G249" s="14"/>
      <c r="H249" s="29">
        <v>5312.5</v>
      </c>
      <c r="I249" s="14">
        <f t="shared" si="15"/>
        <v>5312.5</v>
      </c>
      <c r="J249" s="14"/>
      <c r="K249" s="14"/>
      <c r="L249" s="14">
        <f t="shared" si="16"/>
        <v>781.8000000000002</v>
      </c>
      <c r="M249" s="14">
        <f t="shared" si="17"/>
        <v>117.25561171562893</v>
      </c>
    </row>
    <row r="250" spans="1:13" ht="31.5">
      <c r="A250" s="76"/>
      <c r="B250" s="57"/>
      <c r="C250" s="43" t="s">
        <v>220</v>
      </c>
      <c r="D250" s="13" t="s">
        <v>221</v>
      </c>
      <c r="E250" s="29"/>
      <c r="F250" s="14"/>
      <c r="G250" s="14"/>
      <c r="H250" s="29">
        <v>304.5</v>
      </c>
      <c r="I250" s="14">
        <f t="shared" si="15"/>
        <v>304.5</v>
      </c>
      <c r="J250" s="14"/>
      <c r="K250" s="14"/>
      <c r="L250" s="14">
        <f t="shared" si="16"/>
        <v>304.5</v>
      </c>
      <c r="M250" s="14"/>
    </row>
    <row r="251" spans="1:13" ht="23.25">
      <c r="A251" s="76"/>
      <c r="B251" s="57"/>
      <c r="C251" s="43" t="s">
        <v>22</v>
      </c>
      <c r="D251" s="23" t="s">
        <v>23</v>
      </c>
      <c r="E251" s="14">
        <f>SUM(E252:E253)</f>
        <v>182.7</v>
      </c>
      <c r="F251" s="14">
        <f>SUM(F252:F253)</f>
        <v>0</v>
      </c>
      <c r="G251" s="14">
        <f>SUM(G252:G253)</f>
        <v>0</v>
      </c>
      <c r="H251" s="14">
        <f>SUM(H252:H253)</f>
        <v>0</v>
      </c>
      <c r="I251" s="14">
        <f t="shared" si="15"/>
        <v>0</v>
      </c>
      <c r="J251" s="14"/>
      <c r="K251" s="14"/>
      <c r="L251" s="14">
        <f t="shared" si="16"/>
        <v>-182.7</v>
      </c>
      <c r="M251" s="14">
        <f t="shared" si="17"/>
        <v>0</v>
      </c>
    </row>
    <row r="252" spans="1:13" ht="47.25" hidden="1">
      <c r="A252" s="76"/>
      <c r="B252" s="57"/>
      <c r="C252" s="42" t="s">
        <v>224</v>
      </c>
      <c r="D252" s="24" t="s">
        <v>225</v>
      </c>
      <c r="E252" s="14"/>
      <c r="F252" s="14"/>
      <c r="G252" s="14"/>
      <c r="H252" s="14"/>
      <c r="I252" s="14">
        <f t="shared" si="15"/>
        <v>0</v>
      </c>
      <c r="J252" s="14" t="e">
        <f t="shared" si="18"/>
        <v>#DIV/0!</v>
      </c>
      <c r="K252" s="14" t="e">
        <f t="shared" si="19"/>
        <v>#DIV/0!</v>
      </c>
      <c r="L252" s="14">
        <f t="shared" si="16"/>
        <v>0</v>
      </c>
      <c r="M252" s="14" t="e">
        <f t="shared" si="17"/>
        <v>#DIV/0!</v>
      </c>
    </row>
    <row r="253" spans="1:13" ht="47.25" hidden="1">
      <c r="A253" s="76"/>
      <c r="B253" s="57"/>
      <c r="C253" s="42" t="s">
        <v>24</v>
      </c>
      <c r="D253" s="24" t="s">
        <v>25</v>
      </c>
      <c r="E253" s="14">
        <v>182.7</v>
      </c>
      <c r="F253" s="14"/>
      <c r="G253" s="14"/>
      <c r="H253" s="14"/>
      <c r="I253" s="14">
        <f t="shared" si="15"/>
        <v>0</v>
      </c>
      <c r="J253" s="14" t="e">
        <f t="shared" si="18"/>
        <v>#DIV/0!</v>
      </c>
      <c r="K253" s="14" t="e">
        <f t="shared" si="19"/>
        <v>#DIV/0!</v>
      </c>
      <c r="L253" s="14">
        <f t="shared" si="16"/>
        <v>-182.7</v>
      </c>
      <c r="M253" s="14">
        <f t="shared" si="17"/>
        <v>0</v>
      </c>
    </row>
    <row r="254" spans="1:13" ht="23.25">
      <c r="A254" s="76"/>
      <c r="B254" s="57"/>
      <c r="C254" s="43" t="s">
        <v>26</v>
      </c>
      <c r="D254" s="23" t="s">
        <v>27</v>
      </c>
      <c r="E254" s="14"/>
      <c r="F254" s="14"/>
      <c r="G254" s="14"/>
      <c r="H254" s="14">
        <v>13.4</v>
      </c>
      <c r="I254" s="14">
        <f t="shared" si="15"/>
        <v>13.4</v>
      </c>
      <c r="J254" s="14"/>
      <c r="K254" s="14"/>
      <c r="L254" s="14">
        <f t="shared" si="16"/>
        <v>13.4</v>
      </c>
      <c r="M254" s="14"/>
    </row>
    <row r="255" spans="1:13" ht="23.25">
      <c r="A255" s="76"/>
      <c r="B255" s="57"/>
      <c r="C255" s="43" t="s">
        <v>28</v>
      </c>
      <c r="D255" s="23" t="s">
        <v>219</v>
      </c>
      <c r="E255" s="14"/>
      <c r="F255" s="14"/>
      <c r="G255" s="14"/>
      <c r="H255" s="14">
        <v>7872</v>
      </c>
      <c r="I255" s="14">
        <f t="shared" si="15"/>
        <v>7872</v>
      </c>
      <c r="J255" s="14"/>
      <c r="K255" s="14"/>
      <c r="L255" s="14">
        <f t="shared" si="16"/>
        <v>7872</v>
      </c>
      <c r="M255" s="14"/>
    </row>
    <row r="256" spans="1:13" ht="23.25">
      <c r="A256" s="76"/>
      <c r="B256" s="57"/>
      <c r="C256" s="43" t="s">
        <v>31</v>
      </c>
      <c r="D256" s="23" t="s">
        <v>32</v>
      </c>
      <c r="E256" s="14"/>
      <c r="F256" s="29">
        <v>198868.9</v>
      </c>
      <c r="G256" s="29">
        <v>149699.4</v>
      </c>
      <c r="H256" s="14">
        <v>198868.9</v>
      </c>
      <c r="I256" s="14">
        <f t="shared" si="15"/>
        <v>49169.5</v>
      </c>
      <c r="J256" s="14">
        <f t="shared" si="18"/>
        <v>132.84548902667612</v>
      </c>
      <c r="K256" s="14">
        <f t="shared" si="19"/>
        <v>100</v>
      </c>
      <c r="L256" s="14">
        <f t="shared" si="16"/>
        <v>198868.9</v>
      </c>
      <c r="M256" s="14"/>
    </row>
    <row r="257" spans="1:13" ht="23.25" hidden="1">
      <c r="A257" s="76"/>
      <c r="B257" s="57"/>
      <c r="C257" s="43" t="s">
        <v>33</v>
      </c>
      <c r="D257" s="23" t="s">
        <v>80</v>
      </c>
      <c r="E257" s="14"/>
      <c r="F257" s="29"/>
      <c r="G257" s="29"/>
      <c r="H257" s="14"/>
      <c r="I257" s="14">
        <f t="shared" si="15"/>
        <v>0</v>
      </c>
      <c r="J257" s="14" t="e">
        <f t="shared" si="18"/>
        <v>#DIV/0!</v>
      </c>
      <c r="K257" s="14" t="e">
        <f t="shared" si="19"/>
        <v>#DIV/0!</v>
      </c>
      <c r="L257" s="14">
        <f t="shared" si="16"/>
        <v>0</v>
      </c>
      <c r="M257" s="14" t="e">
        <f t="shared" si="17"/>
        <v>#DIV/0!</v>
      </c>
    </row>
    <row r="258" spans="1:13" ht="23.25" hidden="1">
      <c r="A258" s="76"/>
      <c r="B258" s="57"/>
      <c r="C258" s="43" t="s">
        <v>60</v>
      </c>
      <c r="D258" s="23" t="s">
        <v>61</v>
      </c>
      <c r="E258" s="14"/>
      <c r="F258" s="29"/>
      <c r="G258" s="29"/>
      <c r="H258" s="14"/>
      <c r="I258" s="14">
        <f t="shared" si="15"/>
        <v>0</v>
      </c>
      <c r="J258" s="14" t="e">
        <f t="shared" si="18"/>
        <v>#DIV/0!</v>
      </c>
      <c r="K258" s="14" t="e">
        <f t="shared" si="19"/>
        <v>#DIV/0!</v>
      </c>
      <c r="L258" s="14">
        <f t="shared" si="16"/>
        <v>0</v>
      </c>
      <c r="M258" s="14" t="e">
        <f t="shared" si="17"/>
        <v>#DIV/0!</v>
      </c>
    </row>
    <row r="259" spans="1:13" ht="23.25" hidden="1">
      <c r="A259" s="76"/>
      <c r="B259" s="57"/>
      <c r="C259" s="43" t="s">
        <v>35</v>
      </c>
      <c r="D259" s="23" t="s">
        <v>30</v>
      </c>
      <c r="E259" s="14">
        <v>-7286</v>
      </c>
      <c r="F259" s="29"/>
      <c r="G259" s="29"/>
      <c r="H259" s="14"/>
      <c r="I259" s="14">
        <f t="shared" si="15"/>
        <v>0</v>
      </c>
      <c r="J259" s="14" t="e">
        <f t="shared" si="18"/>
        <v>#DIV/0!</v>
      </c>
      <c r="K259" s="14" t="e">
        <f t="shared" si="19"/>
        <v>#DIV/0!</v>
      </c>
      <c r="L259" s="14">
        <f t="shared" si="16"/>
        <v>7286</v>
      </c>
      <c r="M259" s="14">
        <f t="shared" si="17"/>
        <v>0</v>
      </c>
    </row>
    <row r="260" spans="1:13" s="4" customFormat="1" ht="15.75">
      <c r="A260" s="76"/>
      <c r="B260" s="57"/>
      <c r="C260" s="44"/>
      <c r="D260" s="2" t="s">
        <v>36</v>
      </c>
      <c r="E260" s="5">
        <f>SUM(E248:E251,E254:E259)</f>
        <v>-1847.2000000000007</v>
      </c>
      <c r="F260" s="5">
        <f>SUM(F248:F251,F254:F259)</f>
        <v>199397.19999999998</v>
      </c>
      <c r="G260" s="5">
        <f>SUM(G248:G251,G254:G259)</f>
        <v>149897.4</v>
      </c>
      <c r="H260" s="5">
        <f>SUM(H248:H251,H254:H259)</f>
        <v>212574.6</v>
      </c>
      <c r="I260" s="14">
        <f t="shared" si="15"/>
        <v>62677.20000000001</v>
      </c>
      <c r="J260" s="14">
        <f t="shared" si="18"/>
        <v>141.81340036585027</v>
      </c>
      <c r="K260" s="14">
        <f t="shared" si="19"/>
        <v>106.60861837578463</v>
      </c>
      <c r="L260" s="14">
        <f t="shared" si="16"/>
        <v>214421.80000000002</v>
      </c>
      <c r="M260" s="14">
        <f t="shared" si="17"/>
        <v>-11507.936336076218</v>
      </c>
    </row>
    <row r="261" spans="1:13" ht="23.25">
      <c r="A261" s="76"/>
      <c r="B261" s="57"/>
      <c r="C261" s="43" t="s">
        <v>22</v>
      </c>
      <c r="D261" s="23" t="s">
        <v>23</v>
      </c>
      <c r="E261" s="14">
        <f>E262</f>
        <v>2815.4</v>
      </c>
      <c r="F261" s="14">
        <f>F262</f>
        <v>6990</v>
      </c>
      <c r="G261" s="14">
        <f>G262</f>
        <v>2284</v>
      </c>
      <c r="H261" s="14">
        <f>H262</f>
        <v>6367.2</v>
      </c>
      <c r="I261" s="14">
        <f t="shared" si="15"/>
        <v>4083.2</v>
      </c>
      <c r="J261" s="14">
        <f t="shared" si="18"/>
        <v>278.7740805604203</v>
      </c>
      <c r="K261" s="14">
        <f t="shared" si="19"/>
        <v>91.0901287553648</v>
      </c>
      <c r="L261" s="14">
        <f t="shared" si="16"/>
        <v>3551.7999999999997</v>
      </c>
      <c r="M261" s="14">
        <f t="shared" si="17"/>
        <v>226.156141223272</v>
      </c>
    </row>
    <row r="262" spans="1:13" ht="47.25">
      <c r="A262" s="76"/>
      <c r="B262" s="57"/>
      <c r="C262" s="42" t="s">
        <v>24</v>
      </c>
      <c r="D262" s="24" t="s">
        <v>25</v>
      </c>
      <c r="E262" s="14">
        <v>2815.4</v>
      </c>
      <c r="F262" s="14">
        <v>6990</v>
      </c>
      <c r="G262" s="14">
        <v>2284</v>
      </c>
      <c r="H262" s="14">
        <v>6367.2</v>
      </c>
      <c r="I262" s="14">
        <f t="shared" si="15"/>
        <v>4083.2</v>
      </c>
      <c r="J262" s="14">
        <f t="shared" si="18"/>
        <v>278.7740805604203</v>
      </c>
      <c r="K262" s="14">
        <f t="shared" si="19"/>
        <v>91.0901287553648</v>
      </c>
      <c r="L262" s="14">
        <f t="shared" si="16"/>
        <v>3551.7999999999997</v>
      </c>
      <c r="M262" s="14">
        <f t="shared" si="17"/>
        <v>226.156141223272</v>
      </c>
    </row>
    <row r="263" spans="1:13" s="4" customFormat="1" ht="15.75">
      <c r="A263" s="76"/>
      <c r="B263" s="57"/>
      <c r="C263" s="44"/>
      <c r="D263" s="2" t="s">
        <v>39</v>
      </c>
      <c r="E263" s="5">
        <f>E261</f>
        <v>2815.4</v>
      </c>
      <c r="F263" s="5">
        <f>F261</f>
        <v>6990</v>
      </c>
      <c r="G263" s="5">
        <f>G261</f>
        <v>2284</v>
      </c>
      <c r="H263" s="5">
        <f>H261</f>
        <v>6367.2</v>
      </c>
      <c r="I263" s="14">
        <f aca="true" t="shared" si="20" ref="I263:I326">H263-G263</f>
        <v>4083.2</v>
      </c>
      <c r="J263" s="14">
        <f t="shared" si="18"/>
        <v>278.7740805604203</v>
      </c>
      <c r="K263" s="14">
        <f t="shared" si="19"/>
        <v>91.0901287553648</v>
      </c>
      <c r="L263" s="14">
        <f aca="true" t="shared" si="21" ref="L263:L326">H263-E263</f>
        <v>3551.7999999999997</v>
      </c>
      <c r="M263" s="14">
        <f aca="true" t="shared" si="22" ref="M263:M326">H263/E263*100</f>
        <v>226.156141223272</v>
      </c>
    </row>
    <row r="264" spans="1:13" s="4" customFormat="1" ht="31.5">
      <c r="A264" s="76"/>
      <c r="B264" s="57"/>
      <c r="C264" s="44"/>
      <c r="D264" s="2" t="s">
        <v>40</v>
      </c>
      <c r="E264" s="5">
        <f>E265-E259</f>
        <v>8254.199999999999</v>
      </c>
      <c r="F264" s="5">
        <f>F265-F259</f>
        <v>206387.19999999998</v>
      </c>
      <c r="G264" s="5">
        <f>G265-G259</f>
        <v>152181.4</v>
      </c>
      <c r="H264" s="5">
        <f>H265-H259</f>
        <v>218941.80000000002</v>
      </c>
      <c r="I264" s="14">
        <f t="shared" si="20"/>
        <v>66760.40000000002</v>
      </c>
      <c r="J264" s="14">
        <f t="shared" si="18"/>
        <v>143.868961647087</v>
      </c>
      <c r="K264" s="14">
        <f t="shared" si="19"/>
        <v>106.08303228107172</v>
      </c>
      <c r="L264" s="14">
        <f t="shared" si="21"/>
        <v>210687.6</v>
      </c>
      <c r="M264" s="14">
        <f t="shared" si="22"/>
        <v>2652.489641636985</v>
      </c>
    </row>
    <row r="265" spans="1:13" s="4" customFormat="1" ht="15.75">
      <c r="A265" s="77"/>
      <c r="B265" s="58"/>
      <c r="C265" s="44"/>
      <c r="D265" s="2" t="s">
        <v>59</v>
      </c>
      <c r="E265" s="5">
        <f>E260+E263</f>
        <v>968.1999999999994</v>
      </c>
      <c r="F265" s="5">
        <f>F260+F263</f>
        <v>206387.19999999998</v>
      </c>
      <c r="G265" s="5">
        <f>G260+G263</f>
        <v>152181.4</v>
      </c>
      <c r="H265" s="5">
        <f>H260+H263</f>
        <v>218941.80000000002</v>
      </c>
      <c r="I265" s="14">
        <f t="shared" si="20"/>
        <v>66760.40000000002</v>
      </c>
      <c r="J265" s="14">
        <f t="shared" si="18"/>
        <v>143.868961647087</v>
      </c>
      <c r="K265" s="14">
        <f t="shared" si="19"/>
        <v>106.08303228107172</v>
      </c>
      <c r="L265" s="14">
        <f t="shared" si="21"/>
        <v>217973.6</v>
      </c>
      <c r="M265" s="14">
        <f t="shared" si="22"/>
        <v>22613.282379673637</v>
      </c>
    </row>
    <row r="266" spans="1:13" s="4" customFormat="1" ht="31.5" customHeight="1" hidden="1">
      <c r="A266" s="56">
        <v>943</v>
      </c>
      <c r="B266" s="56" t="s">
        <v>106</v>
      </c>
      <c r="C266" s="43" t="s">
        <v>16</v>
      </c>
      <c r="D266" s="13" t="s">
        <v>17</v>
      </c>
      <c r="E266" s="29"/>
      <c r="F266" s="5"/>
      <c r="G266" s="5"/>
      <c r="H266" s="29"/>
      <c r="I266" s="14">
        <f t="shared" si="20"/>
        <v>0</v>
      </c>
      <c r="J266" s="14" t="e">
        <f t="shared" si="18"/>
        <v>#DIV/0!</v>
      </c>
      <c r="K266" s="14" t="e">
        <f t="shared" si="19"/>
        <v>#DIV/0!</v>
      </c>
      <c r="L266" s="14">
        <f t="shared" si="21"/>
        <v>0</v>
      </c>
      <c r="M266" s="14" t="e">
        <f t="shared" si="22"/>
        <v>#DIV/0!</v>
      </c>
    </row>
    <row r="267" spans="1:13" s="4" customFormat="1" ht="94.5" hidden="1">
      <c r="A267" s="57"/>
      <c r="B267" s="57"/>
      <c r="C267" s="42" t="s">
        <v>18</v>
      </c>
      <c r="D267" s="25" t="s">
        <v>19</v>
      </c>
      <c r="E267" s="29"/>
      <c r="F267" s="5"/>
      <c r="G267" s="5"/>
      <c r="H267" s="29"/>
      <c r="I267" s="14">
        <f t="shared" si="20"/>
        <v>0</v>
      </c>
      <c r="J267" s="14" t="e">
        <f t="shared" si="18"/>
        <v>#DIV/0!</v>
      </c>
      <c r="K267" s="14" t="e">
        <f t="shared" si="19"/>
        <v>#DIV/0!</v>
      </c>
      <c r="L267" s="14">
        <f t="shared" si="21"/>
        <v>0</v>
      </c>
      <c r="M267" s="14" t="e">
        <f t="shared" si="22"/>
        <v>#DIV/0!</v>
      </c>
    </row>
    <row r="268" spans="1:13" s="4" customFormat="1" ht="23.25">
      <c r="A268" s="57"/>
      <c r="B268" s="57"/>
      <c r="C268" s="43" t="s">
        <v>22</v>
      </c>
      <c r="D268" s="23" t="s">
        <v>23</v>
      </c>
      <c r="E268" s="14">
        <f>SUM(E269:E270)</f>
        <v>0</v>
      </c>
      <c r="F268" s="14">
        <f>SUM(F269:F270)</f>
        <v>0</v>
      </c>
      <c r="G268" s="14">
        <f>SUM(G269:G270)</f>
        <v>0</v>
      </c>
      <c r="H268" s="14">
        <f>SUM(H269:H270)</f>
        <v>1206.7</v>
      </c>
      <c r="I268" s="14">
        <f t="shared" si="20"/>
        <v>1206.7</v>
      </c>
      <c r="J268" s="14"/>
      <c r="K268" s="14"/>
      <c r="L268" s="14">
        <f t="shared" si="21"/>
        <v>1206.7</v>
      </c>
      <c r="M268" s="14"/>
    </row>
    <row r="269" spans="1:13" s="4" customFormat="1" ht="47.25" hidden="1">
      <c r="A269" s="57"/>
      <c r="B269" s="57"/>
      <c r="C269" s="42" t="s">
        <v>224</v>
      </c>
      <c r="D269" s="24" t="s">
        <v>225</v>
      </c>
      <c r="E269" s="14"/>
      <c r="F269" s="14"/>
      <c r="G269" s="14"/>
      <c r="H269" s="14"/>
      <c r="I269" s="14">
        <f t="shared" si="20"/>
        <v>0</v>
      </c>
      <c r="J269" s="14" t="e">
        <f t="shared" si="18"/>
        <v>#DIV/0!</v>
      </c>
      <c r="K269" s="14" t="e">
        <f t="shared" si="19"/>
        <v>#DIV/0!</v>
      </c>
      <c r="L269" s="14">
        <f t="shared" si="21"/>
        <v>0</v>
      </c>
      <c r="M269" s="14" t="e">
        <f t="shared" si="22"/>
        <v>#DIV/0!</v>
      </c>
    </row>
    <row r="270" spans="1:13" s="4" customFormat="1" ht="47.25" hidden="1">
      <c r="A270" s="57"/>
      <c r="B270" s="57"/>
      <c r="C270" s="42" t="s">
        <v>24</v>
      </c>
      <c r="D270" s="24" t="s">
        <v>25</v>
      </c>
      <c r="E270" s="14"/>
      <c r="F270" s="14"/>
      <c r="G270" s="14"/>
      <c r="H270" s="14">
        <v>1206.7</v>
      </c>
      <c r="I270" s="14">
        <f t="shared" si="20"/>
        <v>1206.7</v>
      </c>
      <c r="J270" s="14" t="e">
        <f aca="true" t="shared" si="23" ref="J270:J333">H270/G270*100</f>
        <v>#DIV/0!</v>
      </c>
      <c r="K270" s="14" t="e">
        <f aca="true" t="shared" si="24" ref="K270:K333">H270/F270*100</f>
        <v>#DIV/0!</v>
      </c>
      <c r="L270" s="14">
        <f t="shared" si="21"/>
        <v>1206.7</v>
      </c>
      <c r="M270" s="14" t="e">
        <f t="shared" si="22"/>
        <v>#DIV/0!</v>
      </c>
    </row>
    <row r="271" spans="1:13" s="4" customFormat="1" ht="23.25">
      <c r="A271" s="57"/>
      <c r="B271" s="57"/>
      <c r="C271" s="43" t="s">
        <v>26</v>
      </c>
      <c r="D271" s="23" t="s">
        <v>27</v>
      </c>
      <c r="E271" s="29"/>
      <c r="F271" s="5"/>
      <c r="G271" s="5"/>
      <c r="H271" s="29">
        <v>-315.2</v>
      </c>
      <c r="I271" s="14">
        <f t="shared" si="20"/>
        <v>-315.2</v>
      </c>
      <c r="J271" s="14"/>
      <c r="K271" s="14"/>
      <c r="L271" s="14">
        <f t="shared" si="21"/>
        <v>-315.2</v>
      </c>
      <c r="M271" s="14"/>
    </row>
    <row r="272" spans="1:13" s="4" customFormat="1" ht="23.25">
      <c r="A272" s="57"/>
      <c r="B272" s="57"/>
      <c r="C272" s="43" t="s">
        <v>28</v>
      </c>
      <c r="D272" s="23" t="s">
        <v>29</v>
      </c>
      <c r="E272" s="29"/>
      <c r="F272" s="5"/>
      <c r="G272" s="5"/>
      <c r="H272" s="29">
        <v>6942.8</v>
      </c>
      <c r="I272" s="14">
        <f t="shared" si="20"/>
        <v>6942.8</v>
      </c>
      <c r="J272" s="14"/>
      <c r="K272" s="14"/>
      <c r="L272" s="14">
        <f t="shared" si="21"/>
        <v>6942.8</v>
      </c>
      <c r="M272" s="14"/>
    </row>
    <row r="273" spans="1:13" s="4" customFormat="1" ht="23.25">
      <c r="A273" s="57"/>
      <c r="B273" s="57"/>
      <c r="C273" s="43" t="s">
        <v>31</v>
      </c>
      <c r="D273" s="23" t="s">
        <v>32</v>
      </c>
      <c r="E273" s="29"/>
      <c r="F273" s="29">
        <v>172672.3</v>
      </c>
      <c r="G273" s="29"/>
      <c r="H273" s="29"/>
      <c r="I273" s="14">
        <f t="shared" si="20"/>
        <v>0</v>
      </c>
      <c r="J273" s="14"/>
      <c r="K273" s="14">
        <f t="shared" si="24"/>
        <v>0</v>
      </c>
      <c r="L273" s="14">
        <f t="shared" si="21"/>
        <v>0</v>
      </c>
      <c r="M273" s="14"/>
    </row>
    <row r="274" spans="1:13" s="4" customFormat="1" ht="23.25" hidden="1">
      <c r="A274" s="57"/>
      <c r="B274" s="57"/>
      <c r="C274" s="43" t="s">
        <v>33</v>
      </c>
      <c r="D274" s="23" t="s">
        <v>80</v>
      </c>
      <c r="E274" s="29"/>
      <c r="F274" s="29"/>
      <c r="G274" s="29"/>
      <c r="H274" s="29"/>
      <c r="I274" s="14">
        <f t="shared" si="20"/>
        <v>0</v>
      </c>
      <c r="J274" s="14" t="e">
        <f t="shared" si="23"/>
        <v>#DIV/0!</v>
      </c>
      <c r="K274" s="14" t="e">
        <f t="shared" si="24"/>
        <v>#DIV/0!</v>
      </c>
      <c r="L274" s="14">
        <f t="shared" si="21"/>
        <v>0</v>
      </c>
      <c r="M274" s="14" t="e">
        <f t="shared" si="22"/>
        <v>#DIV/0!</v>
      </c>
    </row>
    <row r="275" spans="1:13" s="4" customFormat="1" ht="23.25" hidden="1">
      <c r="A275" s="57"/>
      <c r="B275" s="57"/>
      <c r="C275" s="43" t="s">
        <v>51</v>
      </c>
      <c r="D275" s="24" t="s">
        <v>52</v>
      </c>
      <c r="E275" s="29"/>
      <c r="F275" s="29"/>
      <c r="G275" s="29"/>
      <c r="H275" s="29"/>
      <c r="I275" s="14">
        <f t="shared" si="20"/>
        <v>0</v>
      </c>
      <c r="J275" s="14" t="e">
        <f t="shared" si="23"/>
        <v>#DIV/0!</v>
      </c>
      <c r="K275" s="14" t="e">
        <f t="shared" si="24"/>
        <v>#DIV/0!</v>
      </c>
      <c r="L275" s="14">
        <f t="shared" si="21"/>
        <v>0</v>
      </c>
      <c r="M275" s="14" t="e">
        <f t="shared" si="22"/>
        <v>#DIV/0!</v>
      </c>
    </row>
    <row r="276" spans="1:13" s="4" customFormat="1" ht="23.25">
      <c r="A276" s="57"/>
      <c r="B276" s="57"/>
      <c r="C276" s="43" t="s">
        <v>35</v>
      </c>
      <c r="D276" s="23" t="s">
        <v>30</v>
      </c>
      <c r="E276" s="29">
        <v>-235.9</v>
      </c>
      <c r="F276" s="29"/>
      <c r="G276" s="29"/>
      <c r="H276" s="29"/>
      <c r="I276" s="14">
        <f t="shared" si="20"/>
        <v>0</v>
      </c>
      <c r="J276" s="14"/>
      <c r="K276" s="14"/>
      <c r="L276" s="14">
        <f t="shared" si="21"/>
        <v>235.9</v>
      </c>
      <c r="M276" s="14">
        <f t="shared" si="22"/>
        <v>0</v>
      </c>
    </row>
    <row r="277" spans="1:13" s="4" customFormat="1" ht="31.5">
      <c r="A277" s="57"/>
      <c r="B277" s="57"/>
      <c r="C277" s="45"/>
      <c r="D277" s="2" t="s">
        <v>40</v>
      </c>
      <c r="E277" s="5">
        <f>E278-E276</f>
        <v>0</v>
      </c>
      <c r="F277" s="5">
        <f>F278-F276</f>
        <v>172672.3</v>
      </c>
      <c r="G277" s="5">
        <f>G278-G276</f>
        <v>0</v>
      </c>
      <c r="H277" s="5">
        <f>H278-H276</f>
        <v>7834.3</v>
      </c>
      <c r="I277" s="14">
        <f t="shared" si="20"/>
        <v>7834.3</v>
      </c>
      <c r="J277" s="14"/>
      <c r="K277" s="14">
        <f t="shared" si="24"/>
        <v>4.53709135744413</v>
      </c>
      <c r="L277" s="14">
        <f t="shared" si="21"/>
        <v>7834.3</v>
      </c>
      <c r="M277" s="14"/>
    </row>
    <row r="278" spans="1:13" s="4" customFormat="1" ht="15.75">
      <c r="A278" s="58"/>
      <c r="B278" s="58"/>
      <c r="C278" s="44"/>
      <c r="D278" s="2" t="s">
        <v>59</v>
      </c>
      <c r="E278" s="5">
        <f>SUM(E266:E268,E271:E276)</f>
        <v>-235.9</v>
      </c>
      <c r="F278" s="5">
        <f>SUM(F266:F268,F271:F276)</f>
        <v>172672.3</v>
      </c>
      <c r="G278" s="5">
        <f>SUM(G266:G268,G271:G276)</f>
        <v>0</v>
      </c>
      <c r="H278" s="5">
        <f>SUM(H266:H268,H271:H276)</f>
        <v>7834.3</v>
      </c>
      <c r="I278" s="14">
        <f t="shared" si="20"/>
        <v>7834.3</v>
      </c>
      <c r="J278" s="14"/>
      <c r="K278" s="14">
        <f t="shared" si="24"/>
        <v>4.53709135744413</v>
      </c>
      <c r="L278" s="14">
        <f t="shared" si="21"/>
        <v>8070.2</v>
      </c>
      <c r="M278" s="14">
        <f t="shared" si="22"/>
        <v>-3321.0258584145827</v>
      </c>
    </row>
    <row r="279" spans="1:13" ht="31.5" customHeight="1">
      <c r="A279" s="75" t="s">
        <v>107</v>
      </c>
      <c r="B279" s="56" t="s">
        <v>108</v>
      </c>
      <c r="C279" s="43" t="s">
        <v>220</v>
      </c>
      <c r="D279" s="13" t="s">
        <v>221</v>
      </c>
      <c r="E279" s="14">
        <v>423.2</v>
      </c>
      <c r="F279" s="14"/>
      <c r="G279" s="14"/>
      <c r="H279" s="14">
        <v>26.3</v>
      </c>
      <c r="I279" s="14">
        <f t="shared" si="20"/>
        <v>26.3</v>
      </c>
      <c r="J279" s="14"/>
      <c r="K279" s="14"/>
      <c r="L279" s="14">
        <f t="shared" si="21"/>
        <v>-396.9</v>
      </c>
      <c r="M279" s="14">
        <f t="shared" si="22"/>
        <v>6.214555765595463</v>
      </c>
    </row>
    <row r="280" spans="1:13" ht="23.25">
      <c r="A280" s="76"/>
      <c r="B280" s="57"/>
      <c r="C280" s="43" t="s">
        <v>22</v>
      </c>
      <c r="D280" s="23" t="s">
        <v>23</v>
      </c>
      <c r="E280" s="14">
        <f>SUM(E281:E282)</f>
        <v>0</v>
      </c>
      <c r="F280" s="14">
        <f>SUM(F281:F282)</f>
        <v>0</v>
      </c>
      <c r="G280" s="14">
        <f>SUM(G281:G282)</f>
        <v>0</v>
      </c>
      <c r="H280" s="14">
        <f>SUM(H281:H282)</f>
        <v>295.2</v>
      </c>
      <c r="I280" s="14">
        <f t="shared" si="20"/>
        <v>295.2</v>
      </c>
      <c r="J280" s="14"/>
      <c r="K280" s="14"/>
      <c r="L280" s="14">
        <f t="shared" si="21"/>
        <v>295.2</v>
      </c>
      <c r="M280" s="14"/>
    </row>
    <row r="281" spans="1:13" ht="31.5" hidden="1">
      <c r="A281" s="76"/>
      <c r="B281" s="57"/>
      <c r="C281" s="42" t="s">
        <v>44</v>
      </c>
      <c r="D281" s="24" t="s">
        <v>45</v>
      </c>
      <c r="E281" s="14"/>
      <c r="F281" s="14"/>
      <c r="G281" s="14"/>
      <c r="H281" s="14"/>
      <c r="I281" s="14">
        <f t="shared" si="20"/>
        <v>0</v>
      </c>
      <c r="J281" s="14" t="e">
        <f t="shared" si="23"/>
        <v>#DIV/0!</v>
      </c>
      <c r="K281" s="14" t="e">
        <f t="shared" si="24"/>
        <v>#DIV/0!</v>
      </c>
      <c r="L281" s="14">
        <f t="shared" si="21"/>
        <v>0</v>
      </c>
      <c r="M281" s="14" t="e">
        <f t="shared" si="22"/>
        <v>#DIV/0!</v>
      </c>
    </row>
    <row r="282" spans="1:13" ht="47.25" hidden="1">
      <c r="A282" s="76"/>
      <c r="B282" s="57"/>
      <c r="C282" s="42" t="s">
        <v>24</v>
      </c>
      <c r="D282" s="24" t="s">
        <v>25</v>
      </c>
      <c r="E282" s="14"/>
      <c r="F282" s="14"/>
      <c r="G282" s="14"/>
      <c r="H282" s="14">
        <v>295.2</v>
      </c>
      <c r="I282" s="14">
        <f t="shared" si="20"/>
        <v>295.2</v>
      </c>
      <c r="J282" s="14" t="e">
        <f t="shared" si="23"/>
        <v>#DIV/0!</v>
      </c>
      <c r="K282" s="14" t="e">
        <f t="shared" si="24"/>
        <v>#DIV/0!</v>
      </c>
      <c r="L282" s="14">
        <f t="shared" si="21"/>
        <v>295.2</v>
      </c>
      <c r="M282" s="14" t="e">
        <f t="shared" si="22"/>
        <v>#DIV/0!</v>
      </c>
    </row>
    <row r="283" spans="1:13" ht="23.25" hidden="1">
      <c r="A283" s="76"/>
      <c r="B283" s="57"/>
      <c r="C283" s="43" t="s">
        <v>26</v>
      </c>
      <c r="D283" s="23" t="s">
        <v>27</v>
      </c>
      <c r="E283" s="14"/>
      <c r="F283" s="14"/>
      <c r="G283" s="14"/>
      <c r="H283" s="14"/>
      <c r="I283" s="14">
        <f t="shared" si="20"/>
        <v>0</v>
      </c>
      <c r="J283" s="14" t="e">
        <f t="shared" si="23"/>
        <v>#DIV/0!</v>
      </c>
      <c r="K283" s="14" t="e">
        <f t="shared" si="24"/>
        <v>#DIV/0!</v>
      </c>
      <c r="L283" s="14">
        <f t="shared" si="21"/>
        <v>0</v>
      </c>
      <c r="M283" s="14" t="e">
        <f t="shared" si="22"/>
        <v>#DIV/0!</v>
      </c>
    </row>
    <row r="284" spans="1:13" ht="23.25">
      <c r="A284" s="76"/>
      <c r="B284" s="57"/>
      <c r="C284" s="43" t="s">
        <v>28</v>
      </c>
      <c r="D284" s="23" t="s">
        <v>29</v>
      </c>
      <c r="E284" s="14">
        <v>11.4</v>
      </c>
      <c r="F284" s="14"/>
      <c r="G284" s="14"/>
      <c r="H284" s="14"/>
      <c r="I284" s="14">
        <f t="shared" si="20"/>
        <v>0</v>
      </c>
      <c r="J284" s="14"/>
      <c r="K284" s="14"/>
      <c r="L284" s="14">
        <f t="shared" si="21"/>
        <v>-11.4</v>
      </c>
      <c r="M284" s="14">
        <f t="shared" si="22"/>
        <v>0</v>
      </c>
    </row>
    <row r="285" spans="1:13" ht="23.25">
      <c r="A285" s="76"/>
      <c r="B285" s="57"/>
      <c r="C285" s="43" t="s">
        <v>31</v>
      </c>
      <c r="D285" s="23" t="s">
        <v>109</v>
      </c>
      <c r="E285" s="14"/>
      <c r="F285" s="14">
        <v>665417.7</v>
      </c>
      <c r="G285" s="14"/>
      <c r="H285" s="14"/>
      <c r="I285" s="14">
        <f t="shared" si="20"/>
        <v>0</v>
      </c>
      <c r="J285" s="14"/>
      <c r="K285" s="14">
        <f t="shared" si="24"/>
        <v>0</v>
      </c>
      <c r="L285" s="14">
        <f t="shared" si="21"/>
        <v>0</v>
      </c>
      <c r="M285" s="14"/>
    </row>
    <row r="286" spans="1:13" ht="23.25" hidden="1">
      <c r="A286" s="76"/>
      <c r="B286" s="57"/>
      <c r="C286" s="43" t="s">
        <v>33</v>
      </c>
      <c r="D286" s="23" t="s">
        <v>80</v>
      </c>
      <c r="E286" s="14"/>
      <c r="F286" s="14"/>
      <c r="G286" s="14"/>
      <c r="H286" s="14"/>
      <c r="I286" s="14">
        <f t="shared" si="20"/>
        <v>0</v>
      </c>
      <c r="J286" s="14" t="e">
        <f t="shared" si="23"/>
        <v>#DIV/0!</v>
      </c>
      <c r="K286" s="14" t="e">
        <f t="shared" si="24"/>
        <v>#DIV/0!</v>
      </c>
      <c r="L286" s="14">
        <f t="shared" si="21"/>
        <v>0</v>
      </c>
      <c r="M286" s="14" t="e">
        <f t="shared" si="22"/>
        <v>#DIV/0!</v>
      </c>
    </row>
    <row r="287" spans="1:13" ht="23.25">
      <c r="A287" s="76"/>
      <c r="B287" s="57"/>
      <c r="C287" s="43" t="s">
        <v>51</v>
      </c>
      <c r="D287" s="24" t="s">
        <v>52</v>
      </c>
      <c r="E287" s="14"/>
      <c r="F287" s="14">
        <v>308945.9</v>
      </c>
      <c r="G287" s="14">
        <v>20000</v>
      </c>
      <c r="H287" s="14">
        <v>11477.4</v>
      </c>
      <c r="I287" s="14">
        <f t="shared" si="20"/>
        <v>-8522.6</v>
      </c>
      <c r="J287" s="14"/>
      <c r="K287" s="14">
        <f t="shared" si="24"/>
        <v>3.715019360994918</v>
      </c>
      <c r="L287" s="14">
        <f t="shared" si="21"/>
        <v>11477.4</v>
      </c>
      <c r="M287" s="14"/>
    </row>
    <row r="288" spans="1:13" ht="23.25">
      <c r="A288" s="76"/>
      <c r="B288" s="57"/>
      <c r="C288" s="43" t="s">
        <v>35</v>
      </c>
      <c r="D288" s="23" t="s">
        <v>30</v>
      </c>
      <c r="E288" s="14">
        <v>-53500.7</v>
      </c>
      <c r="F288" s="14"/>
      <c r="G288" s="14"/>
      <c r="H288" s="14"/>
      <c r="I288" s="14">
        <f t="shared" si="20"/>
        <v>0</v>
      </c>
      <c r="J288" s="14"/>
      <c r="K288" s="14"/>
      <c r="L288" s="14">
        <f t="shared" si="21"/>
        <v>53500.7</v>
      </c>
      <c r="M288" s="14">
        <f t="shared" si="22"/>
        <v>0</v>
      </c>
    </row>
    <row r="289" spans="1:13" s="4" customFormat="1" ht="31.5">
      <c r="A289" s="76"/>
      <c r="B289" s="57"/>
      <c r="C289" s="45"/>
      <c r="D289" s="2" t="s">
        <v>40</v>
      </c>
      <c r="E289" s="3">
        <f>E290-E288</f>
        <v>434.59999999999854</v>
      </c>
      <c r="F289" s="3">
        <f>F290-F288</f>
        <v>974363.6</v>
      </c>
      <c r="G289" s="3">
        <f>G290-G288</f>
        <v>20000</v>
      </c>
      <c r="H289" s="3">
        <f>H290-H288</f>
        <v>11798.9</v>
      </c>
      <c r="I289" s="14">
        <f t="shared" si="20"/>
        <v>-8201.1</v>
      </c>
      <c r="J289" s="14"/>
      <c r="K289" s="14">
        <f t="shared" si="24"/>
        <v>1.2109339880923302</v>
      </c>
      <c r="L289" s="14">
        <f t="shared" si="21"/>
        <v>11364.300000000001</v>
      </c>
      <c r="M289" s="14">
        <f t="shared" si="22"/>
        <v>2714.8872526461205</v>
      </c>
    </row>
    <row r="290" spans="1:13" s="4" customFormat="1" ht="15.75">
      <c r="A290" s="77"/>
      <c r="B290" s="58"/>
      <c r="C290" s="45"/>
      <c r="D290" s="2" t="s">
        <v>59</v>
      </c>
      <c r="E290" s="3">
        <f>SUM(E279:E280,E283:E288)</f>
        <v>-53066.1</v>
      </c>
      <c r="F290" s="3">
        <f>SUM(F279:F280,F283:F288)</f>
        <v>974363.6</v>
      </c>
      <c r="G290" s="3">
        <f>SUM(G279:G280,G283:G288)</f>
        <v>20000</v>
      </c>
      <c r="H290" s="3">
        <f>SUM(H279:H280,H283:H288)</f>
        <v>11798.9</v>
      </c>
      <c r="I290" s="14">
        <f t="shared" si="20"/>
        <v>-8201.1</v>
      </c>
      <c r="J290" s="14"/>
      <c r="K290" s="14">
        <f t="shared" si="24"/>
        <v>1.2109339880923302</v>
      </c>
      <c r="L290" s="14">
        <f t="shared" si="21"/>
        <v>64865</v>
      </c>
      <c r="M290" s="14">
        <f t="shared" si="22"/>
        <v>-22.234345467256876</v>
      </c>
    </row>
    <row r="291" spans="1:13" s="4" customFormat="1" ht="31.5" customHeight="1">
      <c r="A291" s="75" t="s">
        <v>110</v>
      </c>
      <c r="B291" s="56" t="s">
        <v>111</v>
      </c>
      <c r="C291" s="43" t="s">
        <v>220</v>
      </c>
      <c r="D291" s="13" t="s">
        <v>221</v>
      </c>
      <c r="E291" s="14">
        <v>494.4</v>
      </c>
      <c r="F291" s="14"/>
      <c r="G291" s="14"/>
      <c r="H291" s="14">
        <v>2.6</v>
      </c>
      <c r="I291" s="14">
        <f t="shared" si="20"/>
        <v>2.6</v>
      </c>
      <c r="J291" s="14"/>
      <c r="K291" s="14"/>
      <c r="L291" s="14">
        <f t="shared" si="21"/>
        <v>-491.79999999999995</v>
      </c>
      <c r="M291" s="14">
        <f t="shared" si="22"/>
        <v>0.5258899676375406</v>
      </c>
    </row>
    <row r="292" spans="1:13" s="4" customFormat="1" ht="18.75" customHeight="1">
      <c r="A292" s="76"/>
      <c r="B292" s="57"/>
      <c r="C292" s="43" t="s">
        <v>22</v>
      </c>
      <c r="D292" s="23" t="s">
        <v>23</v>
      </c>
      <c r="E292" s="14"/>
      <c r="F292" s="14"/>
      <c r="G292" s="14"/>
      <c r="H292" s="14">
        <f>H293</f>
        <v>242</v>
      </c>
      <c r="I292" s="14">
        <f t="shared" si="20"/>
        <v>242</v>
      </c>
      <c r="J292" s="14"/>
      <c r="K292" s="14"/>
      <c r="L292" s="14">
        <f t="shared" si="21"/>
        <v>242</v>
      </c>
      <c r="M292" s="14"/>
    </row>
    <row r="293" spans="1:13" s="4" customFormat="1" ht="48" customHeight="1" hidden="1">
      <c r="A293" s="76"/>
      <c r="B293" s="57"/>
      <c r="C293" s="42" t="s">
        <v>24</v>
      </c>
      <c r="D293" s="24" t="s">
        <v>25</v>
      </c>
      <c r="E293" s="14"/>
      <c r="F293" s="14"/>
      <c r="G293" s="14"/>
      <c r="H293" s="14">
        <v>242</v>
      </c>
      <c r="I293" s="14">
        <f t="shared" si="20"/>
        <v>242</v>
      </c>
      <c r="J293" s="14" t="e">
        <f t="shared" si="23"/>
        <v>#DIV/0!</v>
      </c>
      <c r="K293" s="14" t="e">
        <f t="shared" si="24"/>
        <v>#DIV/0!</v>
      </c>
      <c r="L293" s="14">
        <f t="shared" si="21"/>
        <v>242</v>
      </c>
      <c r="M293" s="14" t="e">
        <f t="shared" si="22"/>
        <v>#DIV/0!</v>
      </c>
    </row>
    <row r="294" spans="1:13" s="4" customFormat="1" ht="23.25">
      <c r="A294" s="76"/>
      <c r="B294" s="57"/>
      <c r="C294" s="43" t="s">
        <v>26</v>
      </c>
      <c r="D294" s="23" t="s">
        <v>27</v>
      </c>
      <c r="E294" s="14">
        <v>-411.1</v>
      </c>
      <c r="F294" s="14"/>
      <c r="G294" s="14"/>
      <c r="H294" s="14"/>
      <c r="I294" s="14">
        <f t="shared" si="20"/>
        <v>0</v>
      </c>
      <c r="J294" s="14"/>
      <c r="K294" s="14"/>
      <c r="L294" s="14">
        <f t="shared" si="21"/>
        <v>411.1</v>
      </c>
      <c r="M294" s="14">
        <f t="shared" si="22"/>
        <v>0</v>
      </c>
    </row>
    <row r="295" spans="1:13" s="4" customFormat="1" ht="60" customHeight="1">
      <c r="A295" s="76"/>
      <c r="B295" s="57"/>
      <c r="C295" s="43" t="s">
        <v>28</v>
      </c>
      <c r="D295" s="23" t="s">
        <v>112</v>
      </c>
      <c r="E295" s="14">
        <v>14529.8</v>
      </c>
      <c r="F295" s="14"/>
      <c r="G295" s="14"/>
      <c r="H295" s="14"/>
      <c r="I295" s="14">
        <f t="shared" si="20"/>
        <v>0</v>
      </c>
      <c r="J295" s="14"/>
      <c r="K295" s="14"/>
      <c r="L295" s="14">
        <f t="shared" si="21"/>
        <v>-14529.8</v>
      </c>
      <c r="M295" s="14">
        <f t="shared" si="22"/>
        <v>0</v>
      </c>
    </row>
    <row r="296" spans="1:13" s="4" customFormat="1" ht="23.25">
      <c r="A296" s="76"/>
      <c r="B296" s="57"/>
      <c r="C296" s="43" t="s">
        <v>33</v>
      </c>
      <c r="D296" s="23" t="s">
        <v>80</v>
      </c>
      <c r="E296" s="14">
        <v>25.7</v>
      </c>
      <c r="F296" s="14">
        <v>28.6</v>
      </c>
      <c r="G296" s="14">
        <v>28.6</v>
      </c>
      <c r="H296" s="14">
        <v>28.6</v>
      </c>
      <c r="I296" s="14">
        <f t="shared" si="20"/>
        <v>0</v>
      </c>
      <c r="J296" s="14">
        <f t="shared" si="23"/>
        <v>100</v>
      </c>
      <c r="K296" s="14">
        <f t="shared" si="24"/>
        <v>100</v>
      </c>
      <c r="L296" s="14">
        <f t="shared" si="21"/>
        <v>2.900000000000002</v>
      </c>
      <c r="M296" s="14">
        <f t="shared" si="22"/>
        <v>111.284046692607</v>
      </c>
    </row>
    <row r="297" spans="1:13" s="4" customFormat="1" ht="23.25">
      <c r="A297" s="76"/>
      <c r="B297" s="57"/>
      <c r="C297" s="43" t="s">
        <v>51</v>
      </c>
      <c r="D297" s="24" t="s">
        <v>52</v>
      </c>
      <c r="E297" s="14"/>
      <c r="F297" s="14">
        <v>11297.6</v>
      </c>
      <c r="G297" s="14">
        <v>11297.6</v>
      </c>
      <c r="H297" s="14">
        <v>11297.6</v>
      </c>
      <c r="I297" s="14">
        <f t="shared" si="20"/>
        <v>0</v>
      </c>
      <c r="J297" s="14">
        <f t="shared" si="23"/>
        <v>100</v>
      </c>
      <c r="K297" s="14">
        <f t="shared" si="24"/>
        <v>100</v>
      </c>
      <c r="L297" s="14">
        <f t="shared" si="21"/>
        <v>11297.6</v>
      </c>
      <c r="M297" s="14"/>
    </row>
    <row r="298" spans="1:13" s="4" customFormat="1" ht="23.25">
      <c r="A298" s="76"/>
      <c r="B298" s="57"/>
      <c r="C298" s="43" t="s">
        <v>35</v>
      </c>
      <c r="D298" s="23" t="s">
        <v>30</v>
      </c>
      <c r="E298" s="14">
        <v>-19313.5</v>
      </c>
      <c r="F298" s="14"/>
      <c r="G298" s="14"/>
      <c r="H298" s="14"/>
      <c r="I298" s="14">
        <f t="shared" si="20"/>
        <v>0</v>
      </c>
      <c r="J298" s="14"/>
      <c r="K298" s="14"/>
      <c r="L298" s="14">
        <f t="shared" si="21"/>
        <v>19313.5</v>
      </c>
      <c r="M298" s="14">
        <f t="shared" si="22"/>
        <v>0</v>
      </c>
    </row>
    <row r="299" spans="1:13" s="4" customFormat="1" ht="15.75">
      <c r="A299" s="76"/>
      <c r="B299" s="57"/>
      <c r="C299" s="45"/>
      <c r="D299" s="2" t="s">
        <v>36</v>
      </c>
      <c r="E299" s="3">
        <f>SUM(E291:E298)</f>
        <v>-4674.700000000001</v>
      </c>
      <c r="F299" s="3">
        <f>SUM(F291:F298)</f>
        <v>11326.2</v>
      </c>
      <c r="G299" s="3">
        <f>SUM(G291:G298)</f>
        <v>11326.2</v>
      </c>
      <c r="H299" s="3">
        <f>SUM(H291:H298)-H293</f>
        <v>11570.800000000001</v>
      </c>
      <c r="I299" s="14">
        <f t="shared" si="20"/>
        <v>244.60000000000036</v>
      </c>
      <c r="J299" s="14">
        <f t="shared" si="23"/>
        <v>102.15959456834595</v>
      </c>
      <c r="K299" s="14">
        <f t="shared" si="24"/>
        <v>102.15959456834595</v>
      </c>
      <c r="L299" s="14">
        <f t="shared" si="21"/>
        <v>16245.500000000002</v>
      </c>
      <c r="M299" s="14">
        <f t="shared" si="22"/>
        <v>-247.51962692793117</v>
      </c>
    </row>
    <row r="300" spans="1:13" ht="23.25">
      <c r="A300" s="76"/>
      <c r="B300" s="57"/>
      <c r="C300" s="43" t="s">
        <v>113</v>
      </c>
      <c r="D300" s="27" t="s">
        <v>114</v>
      </c>
      <c r="E300" s="14">
        <v>108892.3</v>
      </c>
      <c r="F300" s="14">
        <v>891854.4</v>
      </c>
      <c r="G300" s="14">
        <v>147856</v>
      </c>
      <c r="H300" s="14">
        <v>158954.1</v>
      </c>
      <c r="I300" s="14">
        <f t="shared" si="20"/>
        <v>11098.100000000006</v>
      </c>
      <c r="J300" s="14">
        <f t="shared" si="23"/>
        <v>107.50601937019803</v>
      </c>
      <c r="K300" s="14">
        <f t="shared" si="24"/>
        <v>17.822875572514977</v>
      </c>
      <c r="L300" s="14">
        <f t="shared" si="21"/>
        <v>50061.8</v>
      </c>
      <c r="M300" s="14">
        <f t="shared" si="22"/>
        <v>145.97368225301514</v>
      </c>
    </row>
    <row r="301" spans="1:13" ht="23.25" hidden="1">
      <c r="A301" s="76"/>
      <c r="B301" s="57"/>
      <c r="C301" s="43" t="s">
        <v>115</v>
      </c>
      <c r="D301" s="23" t="s">
        <v>116</v>
      </c>
      <c r="E301" s="14"/>
      <c r="F301" s="14"/>
      <c r="G301" s="14"/>
      <c r="H301" s="14"/>
      <c r="I301" s="14">
        <f t="shared" si="20"/>
        <v>0</v>
      </c>
      <c r="J301" s="14" t="e">
        <f t="shared" si="23"/>
        <v>#DIV/0!</v>
      </c>
      <c r="K301" s="14" t="e">
        <f t="shared" si="24"/>
        <v>#DIV/0!</v>
      </c>
      <c r="L301" s="14">
        <f t="shared" si="21"/>
        <v>0</v>
      </c>
      <c r="M301" s="14" t="e">
        <f t="shared" si="22"/>
        <v>#DIV/0!</v>
      </c>
    </row>
    <row r="302" spans="1:13" ht="23.25">
      <c r="A302" s="76"/>
      <c r="B302" s="57"/>
      <c r="C302" s="43" t="s">
        <v>22</v>
      </c>
      <c r="D302" s="23" t="s">
        <v>23</v>
      </c>
      <c r="E302" s="14">
        <f>E303+E304</f>
        <v>137.9</v>
      </c>
      <c r="F302" s="14">
        <f>F303+F304</f>
        <v>64</v>
      </c>
      <c r="G302" s="14">
        <f>G303+G304</f>
        <v>32</v>
      </c>
      <c r="H302" s="14">
        <f>H303+H304</f>
        <v>7958</v>
      </c>
      <c r="I302" s="14">
        <f t="shared" si="20"/>
        <v>7926</v>
      </c>
      <c r="J302" s="14">
        <f t="shared" si="23"/>
        <v>24868.75</v>
      </c>
      <c r="K302" s="14">
        <f t="shared" si="24"/>
        <v>12434.375</v>
      </c>
      <c r="L302" s="14">
        <f t="shared" si="21"/>
        <v>7820.1</v>
      </c>
      <c r="M302" s="14">
        <f t="shared" si="22"/>
        <v>5770.848440899202</v>
      </c>
    </row>
    <row r="303" spans="1:13" s="4" customFormat="1" ht="31.5" hidden="1">
      <c r="A303" s="76"/>
      <c r="B303" s="57"/>
      <c r="C303" s="42" t="s">
        <v>117</v>
      </c>
      <c r="D303" s="24" t="s">
        <v>118</v>
      </c>
      <c r="E303" s="14"/>
      <c r="F303" s="14"/>
      <c r="G303" s="14"/>
      <c r="H303" s="14">
        <v>7789.3</v>
      </c>
      <c r="I303" s="14">
        <f t="shared" si="20"/>
        <v>7789.3</v>
      </c>
      <c r="J303" s="14" t="e">
        <f t="shared" si="23"/>
        <v>#DIV/0!</v>
      </c>
      <c r="K303" s="14" t="e">
        <f t="shared" si="24"/>
        <v>#DIV/0!</v>
      </c>
      <c r="L303" s="14">
        <f t="shared" si="21"/>
        <v>7789.3</v>
      </c>
      <c r="M303" s="14" t="e">
        <f t="shared" si="22"/>
        <v>#DIV/0!</v>
      </c>
    </row>
    <row r="304" spans="1:13" s="4" customFormat="1" ht="47.25" customHeight="1" hidden="1">
      <c r="A304" s="76"/>
      <c r="B304" s="57"/>
      <c r="C304" s="42" t="s">
        <v>24</v>
      </c>
      <c r="D304" s="24" t="s">
        <v>25</v>
      </c>
      <c r="E304" s="14">
        <v>137.9</v>
      </c>
      <c r="F304" s="14">
        <v>64</v>
      </c>
      <c r="G304" s="14">
        <v>32</v>
      </c>
      <c r="H304" s="14">
        <v>168.7</v>
      </c>
      <c r="I304" s="14">
        <f t="shared" si="20"/>
        <v>136.7</v>
      </c>
      <c r="J304" s="14">
        <f t="shared" si="23"/>
        <v>527.1875</v>
      </c>
      <c r="K304" s="14">
        <f t="shared" si="24"/>
        <v>263.59375</v>
      </c>
      <c r="L304" s="14">
        <f t="shared" si="21"/>
        <v>30.799999999999983</v>
      </c>
      <c r="M304" s="14">
        <f t="shared" si="22"/>
        <v>122.33502538071063</v>
      </c>
    </row>
    <row r="305" spans="1:13" s="4" customFormat="1" ht="15.75">
      <c r="A305" s="76"/>
      <c r="B305" s="57"/>
      <c r="C305" s="45"/>
      <c r="D305" s="2" t="s">
        <v>39</v>
      </c>
      <c r="E305" s="3">
        <f>SUM(E300:E302)</f>
        <v>109030.2</v>
      </c>
      <c r="F305" s="3">
        <f>SUM(F300:F302)</f>
        <v>891918.4</v>
      </c>
      <c r="G305" s="3">
        <f>SUM(G300:G302)</f>
        <v>147888</v>
      </c>
      <c r="H305" s="3">
        <f>SUM(H300:H302)</f>
        <v>166912.1</v>
      </c>
      <c r="I305" s="14">
        <f t="shared" si="20"/>
        <v>19024.100000000006</v>
      </c>
      <c r="J305" s="14">
        <f t="shared" si="23"/>
        <v>112.8638564318944</v>
      </c>
      <c r="K305" s="14">
        <f t="shared" si="24"/>
        <v>18.713830771962996</v>
      </c>
      <c r="L305" s="14">
        <f t="shared" si="21"/>
        <v>57881.90000000001</v>
      </c>
      <c r="M305" s="14">
        <f t="shared" si="22"/>
        <v>153.08795177849808</v>
      </c>
    </row>
    <row r="306" spans="1:13" s="4" customFormat="1" ht="31.5">
      <c r="A306" s="76"/>
      <c r="B306" s="57"/>
      <c r="C306" s="45"/>
      <c r="D306" s="2" t="s">
        <v>40</v>
      </c>
      <c r="E306" s="3">
        <f>E307-E298</f>
        <v>123669</v>
      </c>
      <c r="F306" s="3">
        <f>F307-F298</f>
        <v>903244.6</v>
      </c>
      <c r="G306" s="3">
        <f>G307-G298</f>
        <v>159214.2</v>
      </c>
      <c r="H306" s="3">
        <f>H307-H298</f>
        <v>178482.9</v>
      </c>
      <c r="I306" s="14">
        <f t="shared" si="20"/>
        <v>19268.699999999983</v>
      </c>
      <c r="J306" s="14">
        <f t="shared" si="23"/>
        <v>112.10237529064617</v>
      </c>
      <c r="K306" s="14">
        <f t="shared" si="24"/>
        <v>19.760195632500874</v>
      </c>
      <c r="L306" s="14">
        <f t="shared" si="21"/>
        <v>54813.899999999994</v>
      </c>
      <c r="M306" s="14">
        <f t="shared" si="22"/>
        <v>144.32307207141645</v>
      </c>
    </row>
    <row r="307" spans="1:13" s="4" customFormat="1" ht="15.75">
      <c r="A307" s="77"/>
      <c r="B307" s="58"/>
      <c r="C307" s="45"/>
      <c r="D307" s="2" t="s">
        <v>59</v>
      </c>
      <c r="E307" s="3">
        <f>E299+E305</f>
        <v>104355.5</v>
      </c>
      <c r="F307" s="3">
        <f>F299+F305</f>
        <v>903244.6</v>
      </c>
      <c r="G307" s="3">
        <f>G299+G305</f>
        <v>159214.2</v>
      </c>
      <c r="H307" s="3">
        <f>H299+H305</f>
        <v>178482.9</v>
      </c>
      <c r="I307" s="14">
        <f t="shared" si="20"/>
        <v>19268.699999999983</v>
      </c>
      <c r="J307" s="14">
        <f t="shared" si="23"/>
        <v>112.10237529064617</v>
      </c>
      <c r="K307" s="14">
        <f t="shared" si="24"/>
        <v>19.760195632500874</v>
      </c>
      <c r="L307" s="14">
        <f t="shared" si="21"/>
        <v>74127.4</v>
      </c>
      <c r="M307" s="14">
        <f t="shared" si="22"/>
        <v>171.03353440882367</v>
      </c>
    </row>
    <row r="308" spans="1:13" s="4" customFormat="1" ht="31.5" customHeight="1" hidden="1">
      <c r="A308" s="75" t="s">
        <v>119</v>
      </c>
      <c r="B308" s="56" t="s">
        <v>120</v>
      </c>
      <c r="C308" s="43" t="s">
        <v>16</v>
      </c>
      <c r="D308" s="13" t="s">
        <v>17</v>
      </c>
      <c r="E308" s="14"/>
      <c r="F308" s="3"/>
      <c r="G308" s="3"/>
      <c r="H308" s="14"/>
      <c r="I308" s="14">
        <f t="shared" si="20"/>
        <v>0</v>
      </c>
      <c r="J308" s="14" t="e">
        <f t="shared" si="23"/>
        <v>#DIV/0!</v>
      </c>
      <c r="K308" s="14" t="e">
        <f t="shared" si="24"/>
        <v>#DIV/0!</v>
      </c>
      <c r="L308" s="14">
        <f t="shared" si="21"/>
        <v>0</v>
      </c>
      <c r="M308" s="14" t="e">
        <f t="shared" si="22"/>
        <v>#DIV/0!</v>
      </c>
    </row>
    <row r="309" spans="1:13" s="4" customFormat="1" ht="15.75" customHeight="1" hidden="1">
      <c r="A309" s="76"/>
      <c r="B309" s="83"/>
      <c r="C309" s="43" t="s">
        <v>26</v>
      </c>
      <c r="D309" s="23" t="s">
        <v>27</v>
      </c>
      <c r="E309" s="14"/>
      <c r="F309" s="3"/>
      <c r="G309" s="3"/>
      <c r="H309" s="14"/>
      <c r="I309" s="14">
        <f t="shared" si="20"/>
        <v>0</v>
      </c>
      <c r="J309" s="14" t="e">
        <f t="shared" si="23"/>
        <v>#DIV/0!</v>
      </c>
      <c r="K309" s="14" t="e">
        <f t="shared" si="24"/>
        <v>#DIV/0!</v>
      </c>
      <c r="L309" s="14">
        <f t="shared" si="21"/>
        <v>0</v>
      </c>
      <c r="M309" s="14" t="e">
        <f t="shared" si="22"/>
        <v>#DIV/0!</v>
      </c>
    </row>
    <row r="310" spans="1:13" s="4" customFormat="1" ht="15.75" customHeight="1" hidden="1">
      <c r="A310" s="76"/>
      <c r="B310" s="83"/>
      <c r="C310" s="43" t="s">
        <v>51</v>
      </c>
      <c r="D310" s="24" t="s">
        <v>52</v>
      </c>
      <c r="E310" s="14"/>
      <c r="F310" s="14"/>
      <c r="G310" s="14"/>
      <c r="H310" s="14"/>
      <c r="I310" s="14">
        <f t="shared" si="20"/>
        <v>0</v>
      </c>
      <c r="J310" s="14" t="e">
        <f t="shared" si="23"/>
        <v>#DIV/0!</v>
      </c>
      <c r="K310" s="14" t="e">
        <f t="shared" si="24"/>
        <v>#DIV/0!</v>
      </c>
      <c r="L310" s="14">
        <f t="shared" si="21"/>
        <v>0</v>
      </c>
      <c r="M310" s="14" t="e">
        <f t="shared" si="22"/>
        <v>#DIV/0!</v>
      </c>
    </row>
    <row r="311" spans="1:13" s="4" customFormat="1" ht="23.25">
      <c r="A311" s="76"/>
      <c r="B311" s="83"/>
      <c r="C311" s="43" t="s">
        <v>35</v>
      </c>
      <c r="D311" s="23" t="s">
        <v>30</v>
      </c>
      <c r="E311" s="14">
        <v>-216.6</v>
      </c>
      <c r="F311" s="14"/>
      <c r="G311" s="14"/>
      <c r="H311" s="14">
        <v>-13.2</v>
      </c>
      <c r="I311" s="14">
        <f t="shared" si="20"/>
        <v>-13.2</v>
      </c>
      <c r="J311" s="14"/>
      <c r="K311" s="14"/>
      <c r="L311" s="14">
        <f t="shared" si="21"/>
        <v>203.4</v>
      </c>
      <c r="M311" s="14">
        <f t="shared" si="22"/>
        <v>6.094182825484765</v>
      </c>
    </row>
    <row r="312" spans="1:13" s="4" customFormat="1" ht="15.75">
      <c r="A312" s="76"/>
      <c r="B312" s="83"/>
      <c r="C312" s="45"/>
      <c r="D312" s="2" t="s">
        <v>36</v>
      </c>
      <c r="E312" s="3">
        <f>SUM(E308:E311)</f>
        <v>-216.6</v>
      </c>
      <c r="F312" s="3">
        <f>SUM(F308:F311)</f>
        <v>0</v>
      </c>
      <c r="G312" s="3">
        <f>SUM(G308:G311)</f>
        <v>0</v>
      </c>
      <c r="H312" s="3">
        <f>SUM(H308:H311)</f>
        <v>-13.2</v>
      </c>
      <c r="I312" s="14">
        <f t="shared" si="20"/>
        <v>-13.2</v>
      </c>
      <c r="J312" s="14"/>
      <c r="K312" s="14"/>
      <c r="L312" s="14">
        <f t="shared" si="21"/>
        <v>203.4</v>
      </c>
      <c r="M312" s="14">
        <f t="shared" si="22"/>
        <v>6.094182825484765</v>
      </c>
    </row>
    <row r="313" spans="1:13" ht="23.25">
      <c r="A313" s="76"/>
      <c r="B313" s="83"/>
      <c r="C313" s="43" t="s">
        <v>121</v>
      </c>
      <c r="D313" s="23" t="s">
        <v>122</v>
      </c>
      <c r="E313" s="14">
        <v>2355617.8</v>
      </c>
      <c r="F313" s="31">
        <v>6857429.3</v>
      </c>
      <c r="G313" s="14">
        <v>2556810.3</v>
      </c>
      <c r="H313" s="14">
        <v>2684508.4</v>
      </c>
      <c r="I313" s="14">
        <f t="shared" si="20"/>
        <v>127698.1000000001</v>
      </c>
      <c r="J313" s="14">
        <f t="shared" si="23"/>
        <v>104.99442997394057</v>
      </c>
      <c r="K313" s="14">
        <f t="shared" si="24"/>
        <v>39.14744553035348</v>
      </c>
      <c r="L313" s="14">
        <f t="shared" si="21"/>
        <v>328890.6000000001</v>
      </c>
      <c r="M313" s="14">
        <f t="shared" si="22"/>
        <v>113.96196785403812</v>
      </c>
    </row>
    <row r="314" spans="1:13" ht="23.25">
      <c r="A314" s="76"/>
      <c r="B314" s="83"/>
      <c r="C314" s="43" t="s">
        <v>197</v>
      </c>
      <c r="D314" s="23" t="s">
        <v>196</v>
      </c>
      <c r="E314" s="14">
        <v>218742.1</v>
      </c>
      <c r="F314" s="14">
        <v>507042</v>
      </c>
      <c r="G314" s="14">
        <v>237394.86</v>
      </c>
      <c r="H314" s="14">
        <v>268203.2</v>
      </c>
      <c r="I314" s="14">
        <f t="shared" si="20"/>
        <v>30808.340000000026</v>
      </c>
      <c r="J314" s="14">
        <f t="shared" si="23"/>
        <v>112.97767778122913</v>
      </c>
      <c r="K314" s="14">
        <f t="shared" si="24"/>
        <v>52.89565755893989</v>
      </c>
      <c r="L314" s="14">
        <f t="shared" si="21"/>
        <v>49461.100000000006</v>
      </c>
      <c r="M314" s="14">
        <f t="shared" si="22"/>
        <v>122.61160517339826</v>
      </c>
    </row>
    <row r="315" spans="1:13" ht="23.25">
      <c r="A315" s="76"/>
      <c r="B315" s="83"/>
      <c r="C315" s="43" t="s">
        <v>22</v>
      </c>
      <c r="D315" s="23" t="s">
        <v>23</v>
      </c>
      <c r="E315" s="14">
        <f>E316+E317+E319+E318</f>
        <v>3230.8999999999996</v>
      </c>
      <c r="F315" s="14">
        <f>F316+F317+F319+F318</f>
        <v>4857.6</v>
      </c>
      <c r="G315" s="14">
        <f>G316+G317+G319+G318</f>
        <v>1896.3</v>
      </c>
      <c r="H315" s="14">
        <f>H316+H317+H319+H318</f>
        <v>6570.7</v>
      </c>
      <c r="I315" s="14">
        <f t="shared" si="20"/>
        <v>4674.4</v>
      </c>
      <c r="J315" s="14">
        <f t="shared" si="23"/>
        <v>346.50108105257607</v>
      </c>
      <c r="K315" s="14">
        <f t="shared" si="24"/>
        <v>135.26638669301713</v>
      </c>
      <c r="L315" s="14">
        <f t="shared" si="21"/>
        <v>3339.8</v>
      </c>
      <c r="M315" s="14">
        <f t="shared" si="22"/>
        <v>203.37057785756292</v>
      </c>
    </row>
    <row r="316" spans="1:13" ht="78.75" customHeight="1" hidden="1">
      <c r="A316" s="76"/>
      <c r="B316" s="83"/>
      <c r="C316" s="42" t="s">
        <v>123</v>
      </c>
      <c r="D316" s="24" t="s">
        <v>124</v>
      </c>
      <c r="E316" s="14">
        <v>1481.1</v>
      </c>
      <c r="F316" s="14">
        <v>2200</v>
      </c>
      <c r="G316" s="14">
        <v>790</v>
      </c>
      <c r="H316" s="14">
        <v>4035.1</v>
      </c>
      <c r="I316" s="14">
        <f t="shared" si="20"/>
        <v>3245.1</v>
      </c>
      <c r="J316" s="14">
        <f t="shared" si="23"/>
        <v>510.7721518987342</v>
      </c>
      <c r="K316" s="14">
        <f t="shared" si="24"/>
        <v>183.41363636363636</v>
      </c>
      <c r="L316" s="14">
        <f t="shared" si="21"/>
        <v>2554</v>
      </c>
      <c r="M316" s="14">
        <f t="shared" si="22"/>
        <v>272.43940314631016</v>
      </c>
    </row>
    <row r="317" spans="1:13" ht="63" customHeight="1" hidden="1">
      <c r="A317" s="76"/>
      <c r="B317" s="83"/>
      <c r="C317" s="42" t="s">
        <v>125</v>
      </c>
      <c r="D317" s="24" t="s">
        <v>126</v>
      </c>
      <c r="E317" s="14">
        <v>561.3</v>
      </c>
      <c r="F317" s="14">
        <v>1223.8</v>
      </c>
      <c r="G317" s="14">
        <v>550.8</v>
      </c>
      <c r="H317" s="14">
        <v>496.3</v>
      </c>
      <c r="I317" s="14">
        <f t="shared" si="20"/>
        <v>-54.49999999999994</v>
      </c>
      <c r="J317" s="14">
        <f t="shared" si="23"/>
        <v>90.1053013798112</v>
      </c>
      <c r="K317" s="14">
        <f t="shared" si="24"/>
        <v>40.55401209347933</v>
      </c>
      <c r="L317" s="14">
        <f t="shared" si="21"/>
        <v>-64.99999999999994</v>
      </c>
      <c r="M317" s="14">
        <f t="shared" si="22"/>
        <v>88.41973988954214</v>
      </c>
    </row>
    <row r="318" spans="1:13" ht="78.75" customHeight="1" hidden="1">
      <c r="A318" s="76"/>
      <c r="B318" s="83"/>
      <c r="C318" s="42" t="s">
        <v>215</v>
      </c>
      <c r="D318" s="24" t="s">
        <v>216</v>
      </c>
      <c r="E318" s="14"/>
      <c r="F318" s="14"/>
      <c r="G318" s="14"/>
      <c r="H318" s="14">
        <v>3</v>
      </c>
      <c r="I318" s="14">
        <f t="shared" si="20"/>
        <v>3</v>
      </c>
      <c r="J318" s="14" t="e">
        <f t="shared" si="23"/>
        <v>#DIV/0!</v>
      </c>
      <c r="K318" s="14" t="e">
        <f t="shared" si="24"/>
        <v>#DIV/0!</v>
      </c>
      <c r="L318" s="14">
        <f t="shared" si="21"/>
        <v>3</v>
      </c>
      <c r="M318" s="14" t="e">
        <f t="shared" si="22"/>
        <v>#DIV/0!</v>
      </c>
    </row>
    <row r="319" spans="1:13" ht="47.25" customHeight="1" hidden="1">
      <c r="A319" s="76"/>
      <c r="B319" s="83"/>
      <c r="C319" s="42" t="s">
        <v>24</v>
      </c>
      <c r="D319" s="24" t="s">
        <v>25</v>
      </c>
      <c r="E319" s="14">
        <v>1188.5</v>
      </c>
      <c r="F319" s="14">
        <v>1433.8</v>
      </c>
      <c r="G319" s="14">
        <v>555.5</v>
      </c>
      <c r="H319" s="14">
        <v>2036.3</v>
      </c>
      <c r="I319" s="14">
        <f t="shared" si="20"/>
        <v>1480.8</v>
      </c>
      <c r="J319" s="14">
        <f t="shared" si="23"/>
        <v>366.5706570657066</v>
      </c>
      <c r="K319" s="14">
        <f t="shared" si="24"/>
        <v>142.02120239921888</v>
      </c>
      <c r="L319" s="14">
        <f t="shared" si="21"/>
        <v>847.8</v>
      </c>
      <c r="M319" s="14">
        <f t="shared" si="22"/>
        <v>171.33361379890616</v>
      </c>
    </row>
    <row r="320" spans="1:13" s="4" customFormat="1" ht="15.75">
      <c r="A320" s="76"/>
      <c r="B320" s="83"/>
      <c r="C320" s="48"/>
      <c r="D320" s="2" t="s">
        <v>39</v>
      </c>
      <c r="E320" s="3">
        <f>SUM(E313:E315)</f>
        <v>2577590.8</v>
      </c>
      <c r="F320" s="3">
        <f>SUM(F313:F315)</f>
        <v>7369328.899999999</v>
      </c>
      <c r="G320" s="3">
        <f>SUM(G313:G315)</f>
        <v>2796101.4599999995</v>
      </c>
      <c r="H320" s="3">
        <f>SUM(H313:H315)</f>
        <v>2959282.3000000003</v>
      </c>
      <c r="I320" s="14">
        <f t="shared" si="20"/>
        <v>163180.84000000078</v>
      </c>
      <c r="J320" s="14">
        <f t="shared" si="23"/>
        <v>105.83601283195212</v>
      </c>
      <c r="K320" s="14">
        <f t="shared" si="24"/>
        <v>40.15674073116753</v>
      </c>
      <c r="L320" s="14">
        <f t="shared" si="21"/>
        <v>381691.50000000047</v>
      </c>
      <c r="M320" s="14">
        <f t="shared" si="22"/>
        <v>114.80807194066647</v>
      </c>
    </row>
    <row r="321" spans="1:13" s="4" customFormat="1" ht="31.5">
      <c r="A321" s="76"/>
      <c r="B321" s="83"/>
      <c r="C321" s="48"/>
      <c r="D321" s="2" t="s">
        <v>40</v>
      </c>
      <c r="E321" s="3">
        <f>E322-E311</f>
        <v>2577590.8</v>
      </c>
      <c r="F321" s="3">
        <f>F322-F311</f>
        <v>7369328.899999999</v>
      </c>
      <c r="G321" s="3">
        <f>G322-G311</f>
        <v>2796101.4599999995</v>
      </c>
      <c r="H321" s="3">
        <f>H322-H311</f>
        <v>2959282.3000000003</v>
      </c>
      <c r="I321" s="14">
        <f t="shared" si="20"/>
        <v>163180.84000000078</v>
      </c>
      <c r="J321" s="14">
        <f t="shared" si="23"/>
        <v>105.83601283195212</v>
      </c>
      <c r="K321" s="14">
        <f t="shared" si="24"/>
        <v>40.15674073116753</v>
      </c>
      <c r="L321" s="14">
        <f t="shared" si="21"/>
        <v>381691.50000000047</v>
      </c>
      <c r="M321" s="14">
        <f t="shared" si="22"/>
        <v>114.80807194066647</v>
      </c>
    </row>
    <row r="322" spans="1:13" s="4" customFormat="1" ht="15.75">
      <c r="A322" s="77"/>
      <c r="B322" s="84"/>
      <c r="C322" s="45"/>
      <c r="D322" s="2" t="s">
        <v>59</v>
      </c>
      <c r="E322" s="3">
        <f>E312+E320</f>
        <v>2577374.1999999997</v>
      </c>
      <c r="F322" s="3">
        <f>F312+F320</f>
        <v>7369328.899999999</v>
      </c>
      <c r="G322" s="3">
        <f>G312+G320</f>
        <v>2796101.4599999995</v>
      </c>
      <c r="H322" s="3">
        <f>H312+H320</f>
        <v>2959269.1</v>
      </c>
      <c r="I322" s="14">
        <f t="shared" si="20"/>
        <v>163167.6400000006</v>
      </c>
      <c r="J322" s="14">
        <f t="shared" si="23"/>
        <v>105.83554074607868</v>
      </c>
      <c r="K322" s="14">
        <f t="shared" si="24"/>
        <v>40.15656161037948</v>
      </c>
      <c r="L322" s="14">
        <f t="shared" si="21"/>
        <v>381894.9000000004</v>
      </c>
      <c r="M322" s="14">
        <f t="shared" si="22"/>
        <v>114.81720814928622</v>
      </c>
    </row>
    <row r="323" spans="1:13" s="4" customFormat="1" ht="31.5" customHeight="1">
      <c r="A323" s="56">
        <v>955</v>
      </c>
      <c r="B323" s="56" t="s">
        <v>127</v>
      </c>
      <c r="C323" s="43" t="s">
        <v>220</v>
      </c>
      <c r="D323" s="13" t="s">
        <v>221</v>
      </c>
      <c r="E323" s="14">
        <v>864.7</v>
      </c>
      <c r="F323" s="3"/>
      <c r="G323" s="3"/>
      <c r="H323" s="14">
        <v>450</v>
      </c>
      <c r="I323" s="14">
        <f t="shared" si="20"/>
        <v>450</v>
      </c>
      <c r="J323" s="14"/>
      <c r="K323" s="14"/>
      <c r="L323" s="14">
        <f t="shared" si="21"/>
        <v>-414.70000000000005</v>
      </c>
      <c r="M323" s="14">
        <f t="shared" si="22"/>
        <v>52.0411703480976</v>
      </c>
    </row>
    <row r="324" spans="1:13" s="4" customFormat="1" ht="23.25">
      <c r="A324" s="57"/>
      <c r="B324" s="57"/>
      <c r="C324" s="43" t="s">
        <v>26</v>
      </c>
      <c r="D324" s="23" t="s">
        <v>27</v>
      </c>
      <c r="E324" s="14">
        <v>3.5</v>
      </c>
      <c r="F324" s="3"/>
      <c r="G324" s="3"/>
      <c r="H324" s="14">
        <v>-95.2</v>
      </c>
      <c r="I324" s="14">
        <f t="shared" si="20"/>
        <v>-95.2</v>
      </c>
      <c r="J324" s="14"/>
      <c r="K324" s="14"/>
      <c r="L324" s="14">
        <f t="shared" si="21"/>
        <v>-98.7</v>
      </c>
      <c r="M324" s="14">
        <f t="shared" si="22"/>
        <v>-2720</v>
      </c>
    </row>
    <row r="325" spans="1:13" s="4" customFormat="1" ht="23.25">
      <c r="A325" s="57"/>
      <c r="B325" s="57"/>
      <c r="C325" s="43" t="s">
        <v>28</v>
      </c>
      <c r="D325" s="23" t="s">
        <v>29</v>
      </c>
      <c r="E325" s="14"/>
      <c r="F325" s="14">
        <v>138.6</v>
      </c>
      <c r="G325" s="14">
        <v>138.6</v>
      </c>
      <c r="H325" s="14"/>
      <c r="I325" s="14">
        <f t="shared" si="20"/>
        <v>-138.6</v>
      </c>
      <c r="J325" s="14">
        <f t="shared" si="23"/>
        <v>0</v>
      </c>
      <c r="K325" s="14">
        <f t="shared" si="24"/>
        <v>0</v>
      </c>
      <c r="L325" s="14">
        <f t="shared" si="21"/>
        <v>0</v>
      </c>
      <c r="M325" s="14"/>
    </row>
    <row r="326" spans="1:13" ht="23.25" hidden="1">
      <c r="A326" s="57"/>
      <c r="B326" s="57"/>
      <c r="C326" s="43" t="s">
        <v>31</v>
      </c>
      <c r="D326" s="23" t="s">
        <v>109</v>
      </c>
      <c r="E326" s="29"/>
      <c r="F326" s="29"/>
      <c r="G326" s="29"/>
      <c r="H326" s="29"/>
      <c r="I326" s="14">
        <f t="shared" si="20"/>
        <v>0</v>
      </c>
      <c r="J326" s="14" t="e">
        <f t="shared" si="23"/>
        <v>#DIV/0!</v>
      </c>
      <c r="K326" s="14" t="e">
        <f t="shared" si="24"/>
        <v>#DIV/0!</v>
      </c>
      <c r="L326" s="14">
        <f t="shared" si="21"/>
        <v>0</v>
      </c>
      <c r="M326" s="14" t="e">
        <f t="shared" si="22"/>
        <v>#DIV/0!</v>
      </c>
    </row>
    <row r="327" spans="1:13" ht="23.25">
      <c r="A327" s="57"/>
      <c r="B327" s="57"/>
      <c r="C327" s="43" t="s">
        <v>33</v>
      </c>
      <c r="D327" s="23" t="s">
        <v>80</v>
      </c>
      <c r="E327" s="14">
        <v>5661.3</v>
      </c>
      <c r="F327" s="29">
        <v>94234</v>
      </c>
      <c r="G327" s="29">
        <v>53399.2</v>
      </c>
      <c r="H327" s="29">
        <v>75387.2</v>
      </c>
      <c r="I327" s="14">
        <f aca="true" t="shared" si="25" ref="I327:I390">H327-G327</f>
        <v>21988</v>
      </c>
      <c r="J327" s="14">
        <f t="shared" si="23"/>
        <v>141.17664684115118</v>
      </c>
      <c r="K327" s="14">
        <f t="shared" si="24"/>
        <v>80</v>
      </c>
      <c r="L327" s="14">
        <f aca="true" t="shared" si="26" ref="L327:L390">H327-E327</f>
        <v>69725.9</v>
      </c>
      <c r="M327" s="14">
        <f aca="true" t="shared" si="27" ref="M327:M390">H327/E327*100</f>
        <v>1331.6234787063042</v>
      </c>
    </row>
    <row r="328" spans="1:13" ht="23.25" hidden="1">
      <c r="A328" s="57"/>
      <c r="B328" s="57"/>
      <c r="C328" s="43" t="s">
        <v>51</v>
      </c>
      <c r="D328" s="24" t="s">
        <v>52</v>
      </c>
      <c r="E328" s="29"/>
      <c r="F328" s="29"/>
      <c r="G328" s="29"/>
      <c r="H328" s="29"/>
      <c r="I328" s="14">
        <f t="shared" si="25"/>
        <v>0</v>
      </c>
      <c r="J328" s="14" t="e">
        <f t="shared" si="23"/>
        <v>#DIV/0!</v>
      </c>
      <c r="K328" s="14" t="e">
        <f t="shared" si="24"/>
        <v>#DIV/0!</v>
      </c>
      <c r="L328" s="14">
        <f t="shared" si="26"/>
        <v>0</v>
      </c>
      <c r="M328" s="14" t="e">
        <f t="shared" si="27"/>
        <v>#DIV/0!</v>
      </c>
    </row>
    <row r="329" spans="1:13" ht="23.25">
      <c r="A329" s="57"/>
      <c r="B329" s="57"/>
      <c r="C329" s="43" t="s">
        <v>35</v>
      </c>
      <c r="D329" s="23" t="s">
        <v>30</v>
      </c>
      <c r="E329" s="29">
        <v>-3871.2</v>
      </c>
      <c r="F329" s="29"/>
      <c r="G329" s="29"/>
      <c r="H329" s="29">
        <v>-1835.9</v>
      </c>
      <c r="I329" s="14">
        <f t="shared" si="25"/>
        <v>-1835.9</v>
      </c>
      <c r="J329" s="14"/>
      <c r="K329" s="14"/>
      <c r="L329" s="14">
        <f t="shared" si="26"/>
        <v>2035.2999999999997</v>
      </c>
      <c r="M329" s="14">
        <f t="shared" si="27"/>
        <v>47.42457119239513</v>
      </c>
    </row>
    <row r="330" spans="1:13" s="4" customFormat="1" ht="31.5">
      <c r="A330" s="57"/>
      <c r="B330" s="57"/>
      <c r="C330" s="45"/>
      <c r="D330" s="2" t="s">
        <v>40</v>
      </c>
      <c r="E330" s="5">
        <f>E331-E329</f>
        <v>6529.5</v>
      </c>
      <c r="F330" s="5">
        <f>F331-F329</f>
        <v>94372.6</v>
      </c>
      <c r="G330" s="5">
        <f>G331-G329</f>
        <v>53537.799999999996</v>
      </c>
      <c r="H330" s="5">
        <f>H331-H329</f>
        <v>75742</v>
      </c>
      <c r="I330" s="14">
        <f t="shared" si="25"/>
        <v>22204.200000000004</v>
      </c>
      <c r="J330" s="14">
        <f t="shared" si="23"/>
        <v>141.47387453350717</v>
      </c>
      <c r="K330" s="14">
        <f t="shared" si="24"/>
        <v>80.25846485102667</v>
      </c>
      <c r="L330" s="14">
        <f t="shared" si="26"/>
        <v>69212.5</v>
      </c>
      <c r="M330" s="14">
        <f t="shared" si="27"/>
        <v>1159.9969369783291</v>
      </c>
    </row>
    <row r="331" spans="1:13" s="4" customFormat="1" ht="15.75">
      <c r="A331" s="58"/>
      <c r="B331" s="58"/>
      <c r="C331" s="44"/>
      <c r="D331" s="2" t="s">
        <v>59</v>
      </c>
      <c r="E331" s="5">
        <f>SUM(E323:E329)</f>
        <v>2658.3</v>
      </c>
      <c r="F331" s="5">
        <f>SUM(F323:F329)</f>
        <v>94372.6</v>
      </c>
      <c r="G331" s="5">
        <f>SUM(G323:G329)</f>
        <v>53537.799999999996</v>
      </c>
      <c r="H331" s="5">
        <f>SUM(H323:H329)</f>
        <v>73906.1</v>
      </c>
      <c r="I331" s="14">
        <f t="shared" si="25"/>
        <v>20368.30000000001</v>
      </c>
      <c r="J331" s="14">
        <f t="shared" si="23"/>
        <v>138.04470859841086</v>
      </c>
      <c r="K331" s="14">
        <f t="shared" si="24"/>
        <v>78.3130908759534</v>
      </c>
      <c r="L331" s="14">
        <f t="shared" si="26"/>
        <v>71247.8</v>
      </c>
      <c r="M331" s="14">
        <f t="shared" si="27"/>
        <v>2780.2016326223525</v>
      </c>
    </row>
    <row r="332" spans="1:13" s="4" customFormat="1" ht="31.5" customHeight="1">
      <c r="A332" s="75" t="s">
        <v>128</v>
      </c>
      <c r="B332" s="56" t="s">
        <v>129</v>
      </c>
      <c r="C332" s="43" t="s">
        <v>226</v>
      </c>
      <c r="D332" s="13" t="s">
        <v>227</v>
      </c>
      <c r="E332" s="29">
        <v>29.4</v>
      </c>
      <c r="F332" s="29">
        <v>1380</v>
      </c>
      <c r="G332" s="29">
        <v>340</v>
      </c>
      <c r="H332" s="29">
        <v>157.5</v>
      </c>
      <c r="I332" s="14">
        <f t="shared" si="25"/>
        <v>-182.5</v>
      </c>
      <c r="J332" s="14">
        <f t="shared" si="23"/>
        <v>46.32352941176471</v>
      </c>
      <c r="K332" s="14">
        <f t="shared" si="24"/>
        <v>11.41304347826087</v>
      </c>
      <c r="L332" s="14">
        <f t="shared" si="26"/>
        <v>128.1</v>
      </c>
      <c r="M332" s="14">
        <f t="shared" si="27"/>
        <v>535.7142857142858</v>
      </c>
    </row>
    <row r="333" spans="1:13" s="4" customFormat="1" ht="83.25" customHeight="1" hidden="1">
      <c r="A333" s="76"/>
      <c r="B333" s="57"/>
      <c r="C333" s="42" t="s">
        <v>18</v>
      </c>
      <c r="D333" s="25" t="s">
        <v>19</v>
      </c>
      <c r="E333" s="29"/>
      <c r="F333" s="5"/>
      <c r="G333" s="5"/>
      <c r="H333" s="29"/>
      <c r="I333" s="14">
        <f t="shared" si="25"/>
        <v>0</v>
      </c>
      <c r="J333" s="14" t="e">
        <f t="shared" si="23"/>
        <v>#DIV/0!</v>
      </c>
      <c r="K333" s="14" t="e">
        <f t="shared" si="24"/>
        <v>#DIV/0!</v>
      </c>
      <c r="L333" s="14">
        <f t="shared" si="26"/>
        <v>0</v>
      </c>
      <c r="M333" s="14" t="e">
        <f t="shared" si="27"/>
        <v>#DIV/0!</v>
      </c>
    </row>
    <row r="334" spans="1:13" ht="23.25">
      <c r="A334" s="76"/>
      <c r="B334" s="57"/>
      <c r="C334" s="43" t="s">
        <v>22</v>
      </c>
      <c r="D334" s="23" t="s">
        <v>23</v>
      </c>
      <c r="E334" s="14">
        <f>E335</f>
        <v>41.5</v>
      </c>
      <c r="F334" s="14">
        <f>F335</f>
        <v>0</v>
      </c>
      <c r="G334" s="14">
        <f>G335</f>
        <v>0</v>
      </c>
      <c r="H334" s="14">
        <f>H335</f>
        <v>0</v>
      </c>
      <c r="I334" s="14">
        <f t="shared" si="25"/>
        <v>0</v>
      </c>
      <c r="J334" s="14"/>
      <c r="K334" s="14"/>
      <c r="L334" s="14">
        <f t="shared" si="26"/>
        <v>-41.5</v>
      </c>
      <c r="M334" s="14">
        <f t="shared" si="27"/>
        <v>0</v>
      </c>
    </row>
    <row r="335" spans="1:13" ht="47.25" hidden="1">
      <c r="A335" s="76"/>
      <c r="B335" s="57"/>
      <c r="C335" s="42" t="s">
        <v>24</v>
      </c>
      <c r="D335" s="24" t="s">
        <v>25</v>
      </c>
      <c r="E335" s="14">
        <v>41.5</v>
      </c>
      <c r="F335" s="14"/>
      <c r="G335" s="14"/>
      <c r="H335" s="14"/>
      <c r="I335" s="14">
        <f t="shared" si="25"/>
        <v>0</v>
      </c>
      <c r="J335" s="14" t="e">
        <f aca="true" t="shared" si="28" ref="J335:J398">H335/G335*100</f>
        <v>#DIV/0!</v>
      </c>
      <c r="K335" s="14" t="e">
        <f aca="true" t="shared" si="29" ref="K335:K398">H335/F335*100</f>
        <v>#DIV/0!</v>
      </c>
      <c r="L335" s="14">
        <f t="shared" si="26"/>
        <v>-41.5</v>
      </c>
      <c r="M335" s="14">
        <f t="shared" si="27"/>
        <v>0</v>
      </c>
    </row>
    <row r="336" spans="1:13" ht="23.25" hidden="1">
      <c r="A336" s="76"/>
      <c r="B336" s="57"/>
      <c r="C336" s="43" t="s">
        <v>26</v>
      </c>
      <c r="D336" s="23" t="s">
        <v>27</v>
      </c>
      <c r="E336" s="14"/>
      <c r="F336" s="14"/>
      <c r="G336" s="14"/>
      <c r="H336" s="14"/>
      <c r="I336" s="14">
        <f t="shared" si="25"/>
        <v>0</v>
      </c>
      <c r="J336" s="14" t="e">
        <f t="shared" si="28"/>
        <v>#DIV/0!</v>
      </c>
      <c r="K336" s="14" t="e">
        <f t="shared" si="29"/>
        <v>#DIV/0!</v>
      </c>
      <c r="L336" s="14">
        <f t="shared" si="26"/>
        <v>0</v>
      </c>
      <c r="M336" s="14" t="e">
        <f t="shared" si="27"/>
        <v>#DIV/0!</v>
      </c>
    </row>
    <row r="337" spans="1:13" ht="23.25">
      <c r="A337" s="76"/>
      <c r="B337" s="57"/>
      <c r="C337" s="43" t="s">
        <v>28</v>
      </c>
      <c r="D337" s="23" t="s">
        <v>29</v>
      </c>
      <c r="E337" s="14"/>
      <c r="F337" s="14"/>
      <c r="G337" s="14"/>
      <c r="H337" s="14">
        <v>240.8</v>
      </c>
      <c r="I337" s="14">
        <f t="shared" si="25"/>
        <v>240.8</v>
      </c>
      <c r="J337" s="14"/>
      <c r="K337" s="14"/>
      <c r="L337" s="14">
        <f t="shared" si="26"/>
        <v>240.8</v>
      </c>
      <c r="M337" s="14"/>
    </row>
    <row r="338" spans="1:13" ht="23.25">
      <c r="A338" s="76"/>
      <c r="B338" s="57"/>
      <c r="C338" s="43" t="s">
        <v>33</v>
      </c>
      <c r="D338" s="23" t="s">
        <v>80</v>
      </c>
      <c r="E338" s="14">
        <v>1396.5</v>
      </c>
      <c r="F338" s="14">
        <v>602.4</v>
      </c>
      <c r="G338" s="14">
        <v>461.7</v>
      </c>
      <c r="H338" s="14">
        <v>180.3</v>
      </c>
      <c r="I338" s="14">
        <f t="shared" si="25"/>
        <v>-281.4</v>
      </c>
      <c r="J338" s="14">
        <f t="shared" si="28"/>
        <v>39.05133203378818</v>
      </c>
      <c r="K338" s="14">
        <f t="shared" si="29"/>
        <v>29.93027888446215</v>
      </c>
      <c r="L338" s="14">
        <f t="shared" si="26"/>
        <v>-1216.2</v>
      </c>
      <c r="M338" s="14">
        <f t="shared" si="27"/>
        <v>12.910848549946294</v>
      </c>
    </row>
    <row r="339" spans="1:13" ht="23.25">
      <c r="A339" s="76"/>
      <c r="B339" s="57"/>
      <c r="C339" s="43" t="s">
        <v>51</v>
      </c>
      <c r="D339" s="24" t="s">
        <v>52</v>
      </c>
      <c r="E339" s="14">
        <v>43146.4</v>
      </c>
      <c r="F339" s="14"/>
      <c r="G339" s="14"/>
      <c r="H339" s="14"/>
      <c r="I339" s="14">
        <f t="shared" si="25"/>
        <v>0</v>
      </c>
      <c r="J339" s="14"/>
      <c r="K339" s="14"/>
      <c r="L339" s="14">
        <f t="shared" si="26"/>
        <v>-43146.4</v>
      </c>
      <c r="M339" s="14">
        <f t="shared" si="27"/>
        <v>0</v>
      </c>
    </row>
    <row r="340" spans="1:13" ht="23.25">
      <c r="A340" s="76"/>
      <c r="B340" s="57"/>
      <c r="C340" s="43" t="s">
        <v>35</v>
      </c>
      <c r="D340" s="23" t="s">
        <v>30</v>
      </c>
      <c r="E340" s="14">
        <v>-861.7</v>
      </c>
      <c r="F340" s="14"/>
      <c r="G340" s="14"/>
      <c r="H340" s="14"/>
      <c r="I340" s="14">
        <f t="shared" si="25"/>
        <v>0</v>
      </c>
      <c r="J340" s="14"/>
      <c r="K340" s="14"/>
      <c r="L340" s="14">
        <f t="shared" si="26"/>
        <v>861.7</v>
      </c>
      <c r="M340" s="14">
        <f t="shared" si="27"/>
        <v>0</v>
      </c>
    </row>
    <row r="341" spans="1:13" s="4" customFormat="1" ht="15.75">
      <c r="A341" s="76"/>
      <c r="B341" s="57"/>
      <c r="C341" s="47"/>
      <c r="D341" s="2" t="s">
        <v>36</v>
      </c>
      <c r="E341" s="5">
        <f>SUM(E332:E334,E336:E340)</f>
        <v>43752.100000000006</v>
      </c>
      <c r="F341" s="5">
        <f>SUM(F332:F334,F336:F340)</f>
        <v>1982.4</v>
      </c>
      <c r="G341" s="5">
        <f>SUM(G332:G334,G336:G340)</f>
        <v>801.7</v>
      </c>
      <c r="H341" s="5">
        <f>SUM(H332:H334,H336:H340)</f>
        <v>578.6</v>
      </c>
      <c r="I341" s="14">
        <f t="shared" si="25"/>
        <v>-223.10000000000002</v>
      </c>
      <c r="J341" s="14">
        <f t="shared" si="28"/>
        <v>72.17163527504053</v>
      </c>
      <c r="K341" s="14">
        <f t="shared" si="29"/>
        <v>29.18684422921711</v>
      </c>
      <c r="L341" s="14">
        <f t="shared" si="26"/>
        <v>-43173.50000000001</v>
      </c>
      <c r="M341" s="14">
        <f t="shared" si="27"/>
        <v>1.322450808075498</v>
      </c>
    </row>
    <row r="342" spans="1:13" ht="23.25">
      <c r="A342" s="76"/>
      <c r="B342" s="57"/>
      <c r="C342" s="43" t="s">
        <v>130</v>
      </c>
      <c r="D342" s="23" t="s">
        <v>131</v>
      </c>
      <c r="E342" s="14">
        <v>49121.1</v>
      </c>
      <c r="F342" s="14">
        <v>140974.3</v>
      </c>
      <c r="G342" s="14">
        <v>55823</v>
      </c>
      <c r="H342" s="14">
        <v>41903</v>
      </c>
      <c r="I342" s="14">
        <f t="shared" si="25"/>
        <v>-13920</v>
      </c>
      <c r="J342" s="14">
        <f t="shared" si="28"/>
        <v>75.0640417032406</v>
      </c>
      <c r="K342" s="14">
        <f t="shared" si="29"/>
        <v>29.72385746905642</v>
      </c>
      <c r="L342" s="14">
        <f t="shared" si="26"/>
        <v>-7218.0999999999985</v>
      </c>
      <c r="M342" s="14">
        <f t="shared" si="27"/>
        <v>85.30550008041351</v>
      </c>
    </row>
    <row r="343" spans="1:13" ht="31.5" hidden="1">
      <c r="A343" s="76"/>
      <c r="B343" s="57"/>
      <c r="C343" s="43" t="s">
        <v>16</v>
      </c>
      <c r="D343" s="13" t="s">
        <v>17</v>
      </c>
      <c r="E343" s="14"/>
      <c r="F343" s="14"/>
      <c r="G343" s="14"/>
      <c r="H343" s="14"/>
      <c r="I343" s="14">
        <f t="shared" si="25"/>
        <v>0</v>
      </c>
      <c r="J343" s="14" t="e">
        <f t="shared" si="28"/>
        <v>#DIV/0!</v>
      </c>
      <c r="K343" s="14" t="e">
        <f t="shared" si="29"/>
        <v>#DIV/0!</v>
      </c>
      <c r="L343" s="14">
        <f t="shared" si="26"/>
        <v>0</v>
      </c>
      <c r="M343" s="14" t="e">
        <f t="shared" si="27"/>
        <v>#DIV/0!</v>
      </c>
    </row>
    <row r="344" spans="1:13" ht="23.25">
      <c r="A344" s="76"/>
      <c r="B344" s="57"/>
      <c r="C344" s="43" t="s">
        <v>22</v>
      </c>
      <c r="D344" s="23" t="s">
        <v>23</v>
      </c>
      <c r="E344" s="14">
        <f>SUM(E345:E349)</f>
        <v>12713.1</v>
      </c>
      <c r="F344" s="14">
        <f>SUM(F345:F349)</f>
        <v>29255.3</v>
      </c>
      <c r="G344" s="14">
        <f>SUM(G345:G349)</f>
        <v>10710</v>
      </c>
      <c r="H344" s="14">
        <f>SUM(H345:H349)</f>
        <v>14190</v>
      </c>
      <c r="I344" s="14">
        <f t="shared" si="25"/>
        <v>3480</v>
      </c>
      <c r="J344" s="14">
        <f t="shared" si="28"/>
        <v>132.49299719887955</v>
      </c>
      <c r="K344" s="14">
        <f t="shared" si="29"/>
        <v>48.50403174809351</v>
      </c>
      <c r="L344" s="14">
        <f t="shared" si="26"/>
        <v>1476.8999999999996</v>
      </c>
      <c r="M344" s="14">
        <f t="shared" si="27"/>
        <v>111.61715081294096</v>
      </c>
    </row>
    <row r="345" spans="1:13" s="4" customFormat="1" ht="63" hidden="1">
      <c r="A345" s="76"/>
      <c r="B345" s="57"/>
      <c r="C345" s="42" t="s">
        <v>132</v>
      </c>
      <c r="D345" s="24" t="s">
        <v>133</v>
      </c>
      <c r="E345" s="14">
        <v>120.2</v>
      </c>
      <c r="F345" s="14">
        <v>450</v>
      </c>
      <c r="G345" s="14">
        <v>160</v>
      </c>
      <c r="H345" s="14">
        <v>110.2</v>
      </c>
      <c r="I345" s="14">
        <f t="shared" si="25"/>
        <v>-49.8</v>
      </c>
      <c r="J345" s="14">
        <f t="shared" si="28"/>
        <v>68.875</v>
      </c>
      <c r="K345" s="14">
        <f t="shared" si="29"/>
        <v>24.48888888888889</v>
      </c>
      <c r="L345" s="14">
        <f t="shared" si="26"/>
        <v>-10</v>
      </c>
      <c r="M345" s="14">
        <f t="shared" si="27"/>
        <v>91.68053244592346</v>
      </c>
    </row>
    <row r="346" spans="1:13" s="4" customFormat="1" ht="63" hidden="1">
      <c r="A346" s="76"/>
      <c r="B346" s="57"/>
      <c r="C346" s="42" t="s">
        <v>134</v>
      </c>
      <c r="D346" s="24" t="s">
        <v>135</v>
      </c>
      <c r="E346" s="14">
        <v>404.9</v>
      </c>
      <c r="F346" s="14">
        <v>900.5</v>
      </c>
      <c r="G346" s="14">
        <v>390</v>
      </c>
      <c r="H346" s="14">
        <v>263.3</v>
      </c>
      <c r="I346" s="14">
        <f t="shared" si="25"/>
        <v>-126.69999999999999</v>
      </c>
      <c r="J346" s="14">
        <f t="shared" si="28"/>
        <v>67.51282051282051</v>
      </c>
      <c r="K346" s="14">
        <f t="shared" si="29"/>
        <v>29.23931149361466</v>
      </c>
      <c r="L346" s="14">
        <f t="shared" si="26"/>
        <v>-141.59999999999997</v>
      </c>
      <c r="M346" s="14">
        <f t="shared" si="27"/>
        <v>65.02840207458632</v>
      </c>
    </row>
    <row r="347" spans="1:13" s="4" customFormat="1" ht="63" hidden="1">
      <c r="A347" s="76"/>
      <c r="B347" s="57"/>
      <c r="C347" s="42" t="s">
        <v>136</v>
      </c>
      <c r="D347" s="24" t="s">
        <v>137</v>
      </c>
      <c r="E347" s="14"/>
      <c r="F347" s="14"/>
      <c r="G347" s="14"/>
      <c r="H347" s="14">
        <v>0.6</v>
      </c>
      <c r="I347" s="14">
        <f t="shared" si="25"/>
        <v>0.6</v>
      </c>
      <c r="J347" s="14" t="e">
        <f t="shared" si="28"/>
        <v>#DIV/0!</v>
      </c>
      <c r="K347" s="14" t="e">
        <f t="shared" si="29"/>
        <v>#DIV/0!</v>
      </c>
      <c r="L347" s="14">
        <f t="shared" si="26"/>
        <v>0.6</v>
      </c>
      <c r="M347" s="14" t="e">
        <f t="shared" si="27"/>
        <v>#DIV/0!</v>
      </c>
    </row>
    <row r="348" spans="1:13" s="4" customFormat="1" ht="78.75" hidden="1">
      <c r="A348" s="76"/>
      <c r="B348" s="57"/>
      <c r="C348" s="42" t="s">
        <v>215</v>
      </c>
      <c r="D348" s="24" t="s">
        <v>216</v>
      </c>
      <c r="E348" s="14"/>
      <c r="F348" s="14"/>
      <c r="G348" s="14"/>
      <c r="H348" s="14">
        <v>164</v>
      </c>
      <c r="I348" s="14">
        <f t="shared" si="25"/>
        <v>164</v>
      </c>
      <c r="J348" s="14" t="e">
        <f t="shared" si="28"/>
        <v>#DIV/0!</v>
      </c>
      <c r="K348" s="14" t="e">
        <f t="shared" si="29"/>
        <v>#DIV/0!</v>
      </c>
      <c r="L348" s="14">
        <f t="shared" si="26"/>
        <v>164</v>
      </c>
      <c r="M348" s="14" t="e">
        <f t="shared" si="27"/>
        <v>#DIV/0!</v>
      </c>
    </row>
    <row r="349" spans="1:13" s="4" customFormat="1" ht="47.25" hidden="1">
      <c r="A349" s="76"/>
      <c r="B349" s="57"/>
      <c r="C349" s="42" t="s">
        <v>24</v>
      </c>
      <c r="D349" s="24" t="s">
        <v>25</v>
      </c>
      <c r="E349" s="14">
        <v>12188</v>
      </c>
      <c r="F349" s="14">
        <v>27904.8</v>
      </c>
      <c r="G349" s="14">
        <v>10160</v>
      </c>
      <c r="H349" s="14">
        <v>13651.9</v>
      </c>
      <c r="I349" s="14">
        <f t="shared" si="25"/>
        <v>3491.8999999999996</v>
      </c>
      <c r="J349" s="14">
        <f t="shared" si="28"/>
        <v>134.36909448818898</v>
      </c>
      <c r="K349" s="14">
        <f t="shared" si="29"/>
        <v>48.923124337031624</v>
      </c>
      <c r="L349" s="14">
        <f t="shared" si="26"/>
        <v>1463.8999999999996</v>
      </c>
      <c r="M349" s="14">
        <f t="shared" si="27"/>
        <v>112.01099442074171</v>
      </c>
    </row>
    <row r="350" spans="1:13" s="4" customFormat="1" ht="15.75">
      <c r="A350" s="76"/>
      <c r="B350" s="57"/>
      <c r="C350" s="45"/>
      <c r="D350" s="2" t="s">
        <v>39</v>
      </c>
      <c r="E350" s="5">
        <f>SUM(E342:E344)</f>
        <v>61834.2</v>
      </c>
      <c r="F350" s="5">
        <f>SUM(F342:F344)</f>
        <v>170229.59999999998</v>
      </c>
      <c r="G350" s="5">
        <f>SUM(G342:G344)</f>
        <v>66533</v>
      </c>
      <c r="H350" s="5">
        <f>SUM(H342:H344)</f>
        <v>56093</v>
      </c>
      <c r="I350" s="14">
        <f t="shared" si="25"/>
        <v>-10440</v>
      </c>
      <c r="J350" s="14">
        <f t="shared" si="28"/>
        <v>84.30853861993296</v>
      </c>
      <c r="K350" s="14">
        <f t="shared" si="29"/>
        <v>32.95137860865561</v>
      </c>
      <c r="L350" s="14">
        <f t="shared" si="26"/>
        <v>-5741.199999999997</v>
      </c>
      <c r="M350" s="14">
        <f t="shared" si="27"/>
        <v>90.71517056903785</v>
      </c>
    </row>
    <row r="351" spans="1:13" s="4" customFormat="1" ht="31.5">
      <c r="A351" s="76"/>
      <c r="B351" s="57"/>
      <c r="C351" s="45"/>
      <c r="D351" s="2" t="s">
        <v>40</v>
      </c>
      <c r="E351" s="5">
        <f>E352-E340</f>
        <v>106448</v>
      </c>
      <c r="F351" s="5">
        <f>F352-F340</f>
        <v>172211.99999999997</v>
      </c>
      <c r="G351" s="5">
        <f>G352-G340</f>
        <v>67334.7</v>
      </c>
      <c r="H351" s="5">
        <f>H352-H340</f>
        <v>56671.6</v>
      </c>
      <c r="I351" s="14">
        <f t="shared" si="25"/>
        <v>-10663.099999999999</v>
      </c>
      <c r="J351" s="14">
        <f t="shared" si="28"/>
        <v>84.16403429435343</v>
      </c>
      <c r="K351" s="14">
        <f t="shared" si="29"/>
        <v>32.90804357419925</v>
      </c>
      <c r="L351" s="14">
        <f t="shared" si="26"/>
        <v>-49776.4</v>
      </c>
      <c r="M351" s="14">
        <f t="shared" si="27"/>
        <v>53.23876446715767</v>
      </c>
    </row>
    <row r="352" spans="1:13" s="4" customFormat="1" ht="15.75">
      <c r="A352" s="77"/>
      <c r="B352" s="58"/>
      <c r="C352" s="45"/>
      <c r="D352" s="2" t="s">
        <v>59</v>
      </c>
      <c r="E352" s="5">
        <f>E341+E350</f>
        <v>105586.3</v>
      </c>
      <c r="F352" s="5">
        <f>F341+F350</f>
        <v>172211.99999999997</v>
      </c>
      <c r="G352" s="5">
        <f>G341+G350</f>
        <v>67334.7</v>
      </c>
      <c r="H352" s="5">
        <f>H341+H350</f>
        <v>56671.6</v>
      </c>
      <c r="I352" s="14">
        <f t="shared" si="25"/>
        <v>-10663.099999999999</v>
      </c>
      <c r="J352" s="14">
        <f t="shared" si="28"/>
        <v>84.16403429435343</v>
      </c>
      <c r="K352" s="14">
        <f t="shared" si="29"/>
        <v>32.90804357419925</v>
      </c>
      <c r="L352" s="14">
        <f t="shared" si="26"/>
        <v>-48914.700000000004</v>
      </c>
      <c r="M352" s="14">
        <f t="shared" si="27"/>
        <v>53.6732511698961</v>
      </c>
    </row>
    <row r="353" spans="1:13" ht="31.5" customHeight="1">
      <c r="A353" s="56" t="s">
        <v>138</v>
      </c>
      <c r="B353" s="56" t="s">
        <v>139</v>
      </c>
      <c r="C353" s="43" t="s">
        <v>140</v>
      </c>
      <c r="D353" s="23" t="s">
        <v>141</v>
      </c>
      <c r="E353" s="14">
        <v>112.6</v>
      </c>
      <c r="F353" s="14">
        <v>126</v>
      </c>
      <c r="G353" s="14">
        <v>42</v>
      </c>
      <c r="H353" s="14">
        <v>303</v>
      </c>
      <c r="I353" s="14">
        <f t="shared" si="25"/>
        <v>261</v>
      </c>
      <c r="J353" s="14">
        <f t="shared" si="28"/>
        <v>721.4285714285714</v>
      </c>
      <c r="K353" s="14">
        <f t="shared" si="29"/>
        <v>240.47619047619045</v>
      </c>
      <c r="L353" s="14">
        <f t="shared" si="26"/>
        <v>190.4</v>
      </c>
      <c r="M353" s="14">
        <f t="shared" si="27"/>
        <v>269.09413854351686</v>
      </c>
    </row>
    <row r="354" spans="1:13" ht="23.25" hidden="1">
      <c r="A354" s="57"/>
      <c r="B354" s="57"/>
      <c r="C354" s="43" t="s">
        <v>10</v>
      </c>
      <c r="D354" s="22" t="s">
        <v>142</v>
      </c>
      <c r="E354" s="14"/>
      <c r="F354" s="14"/>
      <c r="G354" s="14"/>
      <c r="H354" s="14"/>
      <c r="I354" s="14">
        <f t="shared" si="25"/>
        <v>0</v>
      </c>
      <c r="J354" s="14" t="e">
        <f t="shared" si="28"/>
        <v>#DIV/0!</v>
      </c>
      <c r="K354" s="14" t="e">
        <f t="shared" si="29"/>
        <v>#DIV/0!</v>
      </c>
      <c r="L354" s="14">
        <f t="shared" si="26"/>
        <v>0</v>
      </c>
      <c r="M354" s="14" t="e">
        <f t="shared" si="27"/>
        <v>#DIV/0!</v>
      </c>
    </row>
    <row r="355" spans="1:13" ht="47.25">
      <c r="A355" s="57"/>
      <c r="B355" s="57"/>
      <c r="C355" s="42" t="s">
        <v>14</v>
      </c>
      <c r="D355" s="24" t="s">
        <v>143</v>
      </c>
      <c r="E355" s="14">
        <v>32051.1</v>
      </c>
      <c r="F355" s="14">
        <v>85071.4</v>
      </c>
      <c r="G355" s="14">
        <v>32000</v>
      </c>
      <c r="H355" s="14">
        <v>50057.1</v>
      </c>
      <c r="I355" s="14">
        <f t="shared" si="25"/>
        <v>18057.1</v>
      </c>
      <c r="J355" s="14">
        <f t="shared" si="28"/>
        <v>156.4284375</v>
      </c>
      <c r="K355" s="14">
        <f t="shared" si="29"/>
        <v>58.841279207818374</v>
      </c>
      <c r="L355" s="14">
        <f t="shared" si="26"/>
        <v>18006</v>
      </c>
      <c r="M355" s="14">
        <f t="shared" si="27"/>
        <v>156.17903909694206</v>
      </c>
    </row>
    <row r="356" spans="1:13" ht="31.5" hidden="1">
      <c r="A356" s="57"/>
      <c r="B356" s="57"/>
      <c r="C356" s="43" t="s">
        <v>16</v>
      </c>
      <c r="D356" s="13" t="s">
        <v>17</v>
      </c>
      <c r="E356" s="14"/>
      <c r="F356" s="14"/>
      <c r="G356" s="14"/>
      <c r="H356" s="14"/>
      <c r="I356" s="14">
        <f t="shared" si="25"/>
        <v>0</v>
      </c>
      <c r="J356" s="14" t="e">
        <f t="shared" si="28"/>
        <v>#DIV/0!</v>
      </c>
      <c r="K356" s="14" t="e">
        <f t="shared" si="29"/>
        <v>#DIV/0!</v>
      </c>
      <c r="L356" s="14">
        <f t="shared" si="26"/>
        <v>0</v>
      </c>
      <c r="M356" s="14" t="e">
        <f t="shared" si="27"/>
        <v>#DIV/0!</v>
      </c>
    </row>
    <row r="357" spans="1:13" ht="94.5">
      <c r="A357" s="57"/>
      <c r="B357" s="57"/>
      <c r="C357" s="42" t="s">
        <v>218</v>
      </c>
      <c r="D357" s="24" t="s">
        <v>217</v>
      </c>
      <c r="E357" s="14"/>
      <c r="F357" s="14"/>
      <c r="G357" s="14"/>
      <c r="H357" s="14">
        <v>5402.2</v>
      </c>
      <c r="I357" s="14">
        <f t="shared" si="25"/>
        <v>5402.2</v>
      </c>
      <c r="J357" s="14"/>
      <c r="K357" s="14"/>
      <c r="L357" s="14">
        <f t="shared" si="26"/>
        <v>5402.2</v>
      </c>
      <c r="M357" s="14"/>
    </row>
    <row r="358" spans="1:13" ht="15" customHeight="1">
      <c r="A358" s="57"/>
      <c r="B358" s="57"/>
      <c r="C358" s="43" t="s">
        <v>22</v>
      </c>
      <c r="D358" s="23" t="s">
        <v>23</v>
      </c>
      <c r="E358" s="14">
        <f>E359</f>
        <v>5</v>
      </c>
      <c r="F358" s="14">
        <f>F359</f>
        <v>0</v>
      </c>
      <c r="G358" s="14">
        <f>G359</f>
        <v>0</v>
      </c>
      <c r="H358" s="14">
        <f>H359</f>
        <v>0</v>
      </c>
      <c r="I358" s="14">
        <f t="shared" si="25"/>
        <v>0</v>
      </c>
      <c r="J358" s="14"/>
      <c r="K358" s="14"/>
      <c r="L358" s="14">
        <f t="shared" si="26"/>
        <v>-5</v>
      </c>
      <c r="M358" s="14">
        <f t="shared" si="27"/>
        <v>0</v>
      </c>
    </row>
    <row r="359" spans="1:13" ht="47.25" hidden="1">
      <c r="A359" s="57"/>
      <c r="B359" s="57"/>
      <c r="C359" s="42" t="s">
        <v>24</v>
      </c>
      <c r="D359" s="24" t="s">
        <v>25</v>
      </c>
      <c r="E359" s="14">
        <v>5</v>
      </c>
      <c r="F359" s="14"/>
      <c r="G359" s="14"/>
      <c r="H359" s="14"/>
      <c r="I359" s="14">
        <f t="shared" si="25"/>
        <v>0</v>
      </c>
      <c r="J359" s="14" t="e">
        <f t="shared" si="28"/>
        <v>#DIV/0!</v>
      </c>
      <c r="K359" s="14" t="e">
        <f t="shared" si="29"/>
        <v>#DIV/0!</v>
      </c>
      <c r="L359" s="14">
        <f t="shared" si="26"/>
        <v>-5</v>
      </c>
      <c r="M359" s="14">
        <f t="shared" si="27"/>
        <v>0</v>
      </c>
    </row>
    <row r="360" spans="1:13" ht="23.25">
      <c r="A360" s="57"/>
      <c r="B360" s="57"/>
      <c r="C360" s="43" t="s">
        <v>26</v>
      </c>
      <c r="D360" s="23" t="s">
        <v>27</v>
      </c>
      <c r="E360" s="14">
        <v>-6</v>
      </c>
      <c r="F360" s="14"/>
      <c r="G360" s="14"/>
      <c r="H360" s="14">
        <v>18.9</v>
      </c>
      <c r="I360" s="14">
        <f t="shared" si="25"/>
        <v>18.9</v>
      </c>
      <c r="J360" s="14"/>
      <c r="K360" s="14"/>
      <c r="L360" s="14">
        <f t="shared" si="26"/>
        <v>24.9</v>
      </c>
      <c r="M360" s="14">
        <f t="shared" si="27"/>
        <v>-315</v>
      </c>
    </row>
    <row r="361" spans="1:13" ht="23.25">
      <c r="A361" s="57"/>
      <c r="B361" s="57"/>
      <c r="C361" s="43" t="s">
        <v>28</v>
      </c>
      <c r="D361" s="23" t="s">
        <v>29</v>
      </c>
      <c r="E361" s="14"/>
      <c r="F361" s="14">
        <v>3093.1</v>
      </c>
      <c r="G361" s="14">
        <v>2220</v>
      </c>
      <c r="H361" s="14">
        <v>1227.4</v>
      </c>
      <c r="I361" s="14">
        <f t="shared" si="25"/>
        <v>-992.5999999999999</v>
      </c>
      <c r="J361" s="14">
        <f t="shared" si="28"/>
        <v>55.28828828828829</v>
      </c>
      <c r="K361" s="14">
        <f t="shared" si="29"/>
        <v>39.68187255504187</v>
      </c>
      <c r="L361" s="14">
        <f t="shared" si="26"/>
        <v>1227.4</v>
      </c>
      <c r="M361" s="14"/>
    </row>
    <row r="362" spans="1:13" ht="23.25" hidden="1">
      <c r="A362" s="57"/>
      <c r="B362" s="57"/>
      <c r="C362" s="43" t="s">
        <v>33</v>
      </c>
      <c r="D362" s="23" t="s">
        <v>34</v>
      </c>
      <c r="E362" s="14"/>
      <c r="F362" s="14"/>
      <c r="G362" s="14"/>
      <c r="H362" s="14"/>
      <c r="I362" s="14">
        <f t="shared" si="25"/>
        <v>0</v>
      </c>
      <c r="J362" s="14" t="e">
        <f t="shared" si="28"/>
        <v>#DIV/0!</v>
      </c>
      <c r="K362" s="14" t="e">
        <f t="shared" si="29"/>
        <v>#DIV/0!</v>
      </c>
      <c r="L362" s="14">
        <f t="shared" si="26"/>
        <v>0</v>
      </c>
      <c r="M362" s="14" t="e">
        <f t="shared" si="27"/>
        <v>#DIV/0!</v>
      </c>
    </row>
    <row r="363" spans="1:13" ht="23.25" hidden="1">
      <c r="A363" s="57"/>
      <c r="B363" s="57"/>
      <c r="C363" s="43" t="s">
        <v>35</v>
      </c>
      <c r="D363" s="23" t="s">
        <v>30</v>
      </c>
      <c r="E363" s="14"/>
      <c r="F363" s="14"/>
      <c r="G363" s="14"/>
      <c r="H363" s="14"/>
      <c r="I363" s="14">
        <f t="shared" si="25"/>
        <v>0</v>
      </c>
      <c r="J363" s="14" t="e">
        <f t="shared" si="28"/>
        <v>#DIV/0!</v>
      </c>
      <c r="K363" s="14" t="e">
        <f t="shared" si="29"/>
        <v>#DIV/0!</v>
      </c>
      <c r="L363" s="14">
        <f t="shared" si="26"/>
        <v>0</v>
      </c>
      <c r="M363" s="14" t="e">
        <f t="shared" si="27"/>
        <v>#DIV/0!</v>
      </c>
    </row>
    <row r="364" spans="1:13" s="4" customFormat="1" ht="15.75">
      <c r="A364" s="57"/>
      <c r="B364" s="57"/>
      <c r="C364" s="44"/>
      <c r="D364" s="2" t="s">
        <v>36</v>
      </c>
      <c r="E364" s="5">
        <f>SUM(E353:E358,E360:E363)</f>
        <v>32162.699999999997</v>
      </c>
      <c r="F364" s="5">
        <f>SUM(F353:F358,F360:F363)</f>
        <v>88290.5</v>
      </c>
      <c r="G364" s="5">
        <f>SUM(G353:G358,G360:G363)</f>
        <v>34262</v>
      </c>
      <c r="H364" s="5">
        <f>SUM(H353:H358,H360:H363)</f>
        <v>57008.6</v>
      </c>
      <c r="I364" s="14">
        <f t="shared" si="25"/>
        <v>22746.6</v>
      </c>
      <c r="J364" s="14">
        <f t="shared" si="28"/>
        <v>166.3901698674917</v>
      </c>
      <c r="K364" s="14">
        <f t="shared" si="29"/>
        <v>64.56934777807352</v>
      </c>
      <c r="L364" s="14">
        <f t="shared" si="26"/>
        <v>24845.9</v>
      </c>
      <c r="M364" s="14">
        <f t="shared" si="27"/>
        <v>177.25066614432248</v>
      </c>
    </row>
    <row r="365" spans="1:13" ht="23.25">
      <c r="A365" s="57"/>
      <c r="B365" s="57"/>
      <c r="C365" s="43" t="s">
        <v>198</v>
      </c>
      <c r="D365" s="23" t="s">
        <v>144</v>
      </c>
      <c r="E365" s="14">
        <v>295</v>
      </c>
      <c r="F365" s="14">
        <v>780</v>
      </c>
      <c r="G365" s="14">
        <v>285</v>
      </c>
      <c r="H365" s="14">
        <v>1350</v>
      </c>
      <c r="I365" s="14">
        <f t="shared" si="25"/>
        <v>1065</v>
      </c>
      <c r="J365" s="14">
        <f t="shared" si="28"/>
        <v>473.6842105263157</v>
      </c>
      <c r="K365" s="14">
        <f t="shared" si="29"/>
        <v>173.0769230769231</v>
      </c>
      <c r="L365" s="14">
        <f t="shared" si="26"/>
        <v>1055</v>
      </c>
      <c r="M365" s="14">
        <f t="shared" si="27"/>
        <v>457.6271186440678</v>
      </c>
    </row>
    <row r="366" spans="1:13" ht="23.25">
      <c r="A366" s="57"/>
      <c r="B366" s="57"/>
      <c r="C366" s="43" t="s">
        <v>22</v>
      </c>
      <c r="D366" s="23" t="s">
        <v>23</v>
      </c>
      <c r="E366" s="14">
        <f>SUM(E367:E368)</f>
        <v>5245.8</v>
      </c>
      <c r="F366" s="14">
        <f>SUM(F367:F368)</f>
        <v>15796.8</v>
      </c>
      <c r="G366" s="14">
        <f>SUM(G367:G368)</f>
        <v>5964.2</v>
      </c>
      <c r="H366" s="14">
        <f>SUM(H367:H368)</f>
        <v>7091.4</v>
      </c>
      <c r="I366" s="14">
        <f t="shared" si="25"/>
        <v>1127.1999999999998</v>
      </c>
      <c r="J366" s="14">
        <f t="shared" si="28"/>
        <v>118.89943328526877</v>
      </c>
      <c r="K366" s="14">
        <f t="shared" si="29"/>
        <v>44.89137040413248</v>
      </c>
      <c r="L366" s="14">
        <f t="shared" si="26"/>
        <v>1845.5999999999995</v>
      </c>
      <c r="M366" s="14">
        <f t="shared" si="27"/>
        <v>135.1824316596134</v>
      </c>
    </row>
    <row r="367" spans="1:13" s="4" customFormat="1" ht="63" hidden="1">
      <c r="A367" s="57"/>
      <c r="B367" s="57"/>
      <c r="C367" s="42" t="s">
        <v>145</v>
      </c>
      <c r="D367" s="24" t="s">
        <v>146</v>
      </c>
      <c r="E367" s="14">
        <v>4351.7</v>
      </c>
      <c r="F367" s="14">
        <v>13596.8</v>
      </c>
      <c r="G367" s="14">
        <v>5214.2</v>
      </c>
      <c r="H367" s="14">
        <v>6248.4</v>
      </c>
      <c r="I367" s="14">
        <f t="shared" si="25"/>
        <v>1034.1999999999998</v>
      </c>
      <c r="J367" s="14">
        <f t="shared" si="28"/>
        <v>119.83429864600514</v>
      </c>
      <c r="K367" s="14">
        <f t="shared" si="29"/>
        <v>45.95493057189927</v>
      </c>
      <c r="L367" s="14">
        <f t="shared" si="26"/>
        <v>1896.6999999999998</v>
      </c>
      <c r="M367" s="14">
        <f t="shared" si="27"/>
        <v>143.58526552841417</v>
      </c>
    </row>
    <row r="368" spans="1:13" s="4" customFormat="1" ht="47.25" hidden="1">
      <c r="A368" s="57"/>
      <c r="B368" s="57"/>
      <c r="C368" s="42" t="s">
        <v>24</v>
      </c>
      <c r="D368" s="24" t="s">
        <v>25</v>
      </c>
      <c r="E368" s="14">
        <v>894.1</v>
      </c>
      <c r="F368" s="14">
        <v>2200</v>
      </c>
      <c r="G368" s="14">
        <v>750</v>
      </c>
      <c r="H368" s="14">
        <v>843</v>
      </c>
      <c r="I368" s="14">
        <f t="shared" si="25"/>
        <v>93</v>
      </c>
      <c r="J368" s="14">
        <f t="shared" si="28"/>
        <v>112.4</v>
      </c>
      <c r="K368" s="14">
        <f t="shared" si="29"/>
        <v>38.31818181818182</v>
      </c>
      <c r="L368" s="14">
        <f t="shared" si="26"/>
        <v>-51.10000000000002</v>
      </c>
      <c r="M368" s="14">
        <f t="shared" si="27"/>
        <v>94.28475562017671</v>
      </c>
    </row>
    <row r="369" spans="1:13" s="4" customFormat="1" ht="15.75">
      <c r="A369" s="57"/>
      <c r="B369" s="57"/>
      <c r="C369" s="45"/>
      <c r="D369" s="2" t="s">
        <v>39</v>
      </c>
      <c r="E369" s="5">
        <f>SUM(E365:E366)</f>
        <v>5540.8</v>
      </c>
      <c r="F369" s="5">
        <f>SUM(F365:F366)</f>
        <v>16576.8</v>
      </c>
      <c r="G369" s="5">
        <f>SUM(G365:G366)</f>
        <v>6249.2</v>
      </c>
      <c r="H369" s="5">
        <f>SUM(H365:H366)</f>
        <v>8441.4</v>
      </c>
      <c r="I369" s="14">
        <f t="shared" si="25"/>
        <v>2192.2</v>
      </c>
      <c r="J369" s="14">
        <f t="shared" si="28"/>
        <v>135.07969020034565</v>
      </c>
      <c r="K369" s="14">
        <f t="shared" si="29"/>
        <v>50.92297669031417</v>
      </c>
      <c r="L369" s="14">
        <f t="shared" si="26"/>
        <v>2900.5999999999995</v>
      </c>
      <c r="M369" s="14">
        <f t="shared" si="27"/>
        <v>152.3498411781692</v>
      </c>
    </row>
    <row r="370" spans="1:13" s="4" customFormat="1" ht="31.5">
      <c r="A370" s="57"/>
      <c r="B370" s="57"/>
      <c r="C370" s="45"/>
      <c r="D370" s="2" t="s">
        <v>40</v>
      </c>
      <c r="E370" s="5">
        <f>E371-E363</f>
        <v>37703.5</v>
      </c>
      <c r="F370" s="5">
        <f>F371-F363</f>
        <v>104867.3</v>
      </c>
      <c r="G370" s="5">
        <f>G371-G363</f>
        <v>40511.2</v>
      </c>
      <c r="H370" s="5">
        <f>H371-H363</f>
        <v>65450</v>
      </c>
      <c r="I370" s="14">
        <f t="shared" si="25"/>
        <v>24938.800000000003</v>
      </c>
      <c r="J370" s="14">
        <f t="shared" si="28"/>
        <v>161.5602598787496</v>
      </c>
      <c r="K370" s="14">
        <f t="shared" si="29"/>
        <v>62.41221047933912</v>
      </c>
      <c r="L370" s="14">
        <f t="shared" si="26"/>
        <v>27746.5</v>
      </c>
      <c r="M370" s="14">
        <f t="shared" si="27"/>
        <v>173.5913111514846</v>
      </c>
    </row>
    <row r="371" spans="1:13" s="4" customFormat="1" ht="15.75">
      <c r="A371" s="58"/>
      <c r="B371" s="58"/>
      <c r="C371" s="44"/>
      <c r="D371" s="2" t="s">
        <v>59</v>
      </c>
      <c r="E371" s="5">
        <f>E364+E369</f>
        <v>37703.5</v>
      </c>
      <c r="F371" s="5">
        <f>F364+F369</f>
        <v>104867.3</v>
      </c>
      <c r="G371" s="5">
        <f>G364+G369</f>
        <v>40511.2</v>
      </c>
      <c r="H371" s="5">
        <f>H364+H369</f>
        <v>65450</v>
      </c>
      <c r="I371" s="14">
        <f t="shared" si="25"/>
        <v>24938.800000000003</v>
      </c>
      <c r="J371" s="14">
        <f t="shared" si="28"/>
        <v>161.5602598787496</v>
      </c>
      <c r="K371" s="14">
        <f t="shared" si="29"/>
        <v>62.41221047933912</v>
      </c>
      <c r="L371" s="14">
        <f t="shared" si="26"/>
        <v>27746.5</v>
      </c>
      <c r="M371" s="14">
        <f t="shared" si="27"/>
        <v>173.5913111514846</v>
      </c>
    </row>
    <row r="372" spans="1:13" ht="47.25">
      <c r="A372" s="75" t="s">
        <v>147</v>
      </c>
      <c r="B372" s="56" t="s">
        <v>148</v>
      </c>
      <c r="C372" s="43" t="s">
        <v>232</v>
      </c>
      <c r="D372" s="13" t="s">
        <v>233</v>
      </c>
      <c r="E372" s="14">
        <v>35718.9</v>
      </c>
      <c r="F372" s="14"/>
      <c r="G372" s="14"/>
      <c r="H372" s="14">
        <v>204.1</v>
      </c>
      <c r="I372" s="14">
        <f t="shared" si="25"/>
        <v>204.1</v>
      </c>
      <c r="J372" s="14"/>
      <c r="K372" s="14"/>
      <c r="L372" s="14">
        <f t="shared" si="26"/>
        <v>-35514.8</v>
      </c>
      <c r="M372" s="14">
        <f t="shared" si="27"/>
        <v>0.5714061743222776</v>
      </c>
    </row>
    <row r="373" spans="1:13" ht="31.5">
      <c r="A373" s="76"/>
      <c r="B373" s="57"/>
      <c r="C373" s="43" t="s">
        <v>220</v>
      </c>
      <c r="D373" s="13" t="s">
        <v>221</v>
      </c>
      <c r="E373" s="14"/>
      <c r="F373" s="14"/>
      <c r="G373" s="14"/>
      <c r="H373" s="14">
        <v>93.5</v>
      </c>
      <c r="I373" s="14">
        <f t="shared" si="25"/>
        <v>93.5</v>
      </c>
      <c r="J373" s="14"/>
      <c r="K373" s="14"/>
      <c r="L373" s="14">
        <f t="shared" si="26"/>
        <v>93.5</v>
      </c>
      <c r="M373" s="14"/>
    </row>
    <row r="374" spans="1:13" ht="94.5" hidden="1">
      <c r="A374" s="76"/>
      <c r="B374" s="57"/>
      <c r="C374" s="42" t="s">
        <v>18</v>
      </c>
      <c r="D374" s="25" t="s">
        <v>19</v>
      </c>
      <c r="E374" s="14"/>
      <c r="F374" s="14"/>
      <c r="G374" s="14"/>
      <c r="H374" s="14"/>
      <c r="I374" s="14">
        <f t="shared" si="25"/>
        <v>0</v>
      </c>
      <c r="J374" s="14" t="e">
        <f t="shared" si="28"/>
        <v>#DIV/0!</v>
      </c>
      <c r="K374" s="14" t="e">
        <f t="shared" si="29"/>
        <v>#DIV/0!</v>
      </c>
      <c r="L374" s="14">
        <f t="shared" si="26"/>
        <v>0</v>
      </c>
      <c r="M374" s="14" t="e">
        <f t="shared" si="27"/>
        <v>#DIV/0!</v>
      </c>
    </row>
    <row r="375" spans="1:13" ht="23.25">
      <c r="A375" s="76"/>
      <c r="B375" s="57"/>
      <c r="C375" s="43" t="s">
        <v>22</v>
      </c>
      <c r="D375" s="23" t="s">
        <v>23</v>
      </c>
      <c r="E375" s="14">
        <f>E376</f>
        <v>0</v>
      </c>
      <c r="F375" s="14">
        <f>F376</f>
        <v>0</v>
      </c>
      <c r="G375" s="14">
        <f>G376</f>
        <v>0</v>
      </c>
      <c r="H375" s="14">
        <f>H376</f>
        <v>292.7</v>
      </c>
      <c r="I375" s="14">
        <f t="shared" si="25"/>
        <v>292.7</v>
      </c>
      <c r="J375" s="14"/>
      <c r="K375" s="14"/>
      <c r="L375" s="14">
        <f t="shared" si="26"/>
        <v>292.7</v>
      </c>
      <c r="M375" s="14"/>
    </row>
    <row r="376" spans="1:13" ht="47.25" hidden="1">
      <c r="A376" s="76"/>
      <c r="B376" s="57"/>
      <c r="C376" s="42" t="s">
        <v>24</v>
      </c>
      <c r="D376" s="24" t="s">
        <v>25</v>
      </c>
      <c r="E376" s="14"/>
      <c r="F376" s="14"/>
      <c r="G376" s="14"/>
      <c r="H376" s="14">
        <v>292.7</v>
      </c>
      <c r="I376" s="14">
        <f t="shared" si="25"/>
        <v>292.7</v>
      </c>
      <c r="J376" s="14" t="e">
        <f t="shared" si="28"/>
        <v>#DIV/0!</v>
      </c>
      <c r="K376" s="14" t="e">
        <f t="shared" si="29"/>
        <v>#DIV/0!</v>
      </c>
      <c r="L376" s="14">
        <f t="shared" si="26"/>
        <v>292.7</v>
      </c>
      <c r="M376" s="14" t="e">
        <f t="shared" si="27"/>
        <v>#DIV/0!</v>
      </c>
    </row>
    <row r="377" spans="1:13" ht="23.25">
      <c r="A377" s="76"/>
      <c r="B377" s="57"/>
      <c r="C377" s="43" t="s">
        <v>26</v>
      </c>
      <c r="D377" s="23" t="s">
        <v>27</v>
      </c>
      <c r="E377" s="14">
        <v>117</v>
      </c>
      <c r="F377" s="14"/>
      <c r="G377" s="14"/>
      <c r="H377" s="14"/>
      <c r="I377" s="14">
        <f t="shared" si="25"/>
        <v>0</v>
      </c>
      <c r="J377" s="14"/>
      <c r="K377" s="14"/>
      <c r="L377" s="14">
        <f t="shared" si="26"/>
        <v>-117</v>
      </c>
      <c r="M377" s="14">
        <f t="shared" si="27"/>
        <v>0</v>
      </c>
    </row>
    <row r="378" spans="1:13" ht="23.25">
      <c r="A378" s="76"/>
      <c r="B378" s="57"/>
      <c r="C378" s="43" t="s">
        <v>33</v>
      </c>
      <c r="D378" s="23" t="s">
        <v>34</v>
      </c>
      <c r="E378" s="14">
        <v>830</v>
      </c>
      <c r="F378" s="14">
        <v>2526.6</v>
      </c>
      <c r="G378" s="14">
        <v>1644.6</v>
      </c>
      <c r="H378" s="14">
        <v>1824.5</v>
      </c>
      <c r="I378" s="14">
        <f t="shared" si="25"/>
        <v>179.9000000000001</v>
      </c>
      <c r="J378" s="14">
        <f t="shared" si="28"/>
        <v>110.93883011066521</v>
      </c>
      <c r="K378" s="14">
        <f t="shared" si="29"/>
        <v>72.2116678540331</v>
      </c>
      <c r="L378" s="14">
        <f t="shared" si="26"/>
        <v>994.5</v>
      </c>
      <c r="M378" s="14">
        <f t="shared" si="27"/>
        <v>219.81927710843374</v>
      </c>
    </row>
    <row r="379" spans="1:13" ht="23.25" hidden="1">
      <c r="A379" s="76"/>
      <c r="B379" s="57"/>
      <c r="C379" s="43" t="s">
        <v>51</v>
      </c>
      <c r="D379" s="24" t="s">
        <v>52</v>
      </c>
      <c r="E379" s="14"/>
      <c r="F379" s="14"/>
      <c r="G379" s="14"/>
      <c r="H379" s="14"/>
      <c r="I379" s="14">
        <f t="shared" si="25"/>
        <v>0</v>
      </c>
      <c r="J379" s="14" t="e">
        <f t="shared" si="28"/>
        <v>#DIV/0!</v>
      </c>
      <c r="K379" s="14" t="e">
        <f t="shared" si="29"/>
        <v>#DIV/0!</v>
      </c>
      <c r="L379" s="14">
        <f t="shared" si="26"/>
        <v>0</v>
      </c>
      <c r="M379" s="14" t="e">
        <f t="shared" si="27"/>
        <v>#DIV/0!</v>
      </c>
    </row>
    <row r="380" spans="1:13" ht="23.25">
      <c r="A380" s="76"/>
      <c r="B380" s="57"/>
      <c r="C380" s="43" t="s">
        <v>35</v>
      </c>
      <c r="D380" s="23" t="s">
        <v>30</v>
      </c>
      <c r="E380" s="14">
        <v>-0.3</v>
      </c>
      <c r="F380" s="14"/>
      <c r="G380" s="14"/>
      <c r="H380" s="14">
        <v>-391</v>
      </c>
      <c r="I380" s="14">
        <f t="shared" si="25"/>
        <v>-391</v>
      </c>
      <c r="J380" s="14"/>
      <c r="K380" s="14"/>
      <c r="L380" s="14">
        <f t="shared" si="26"/>
        <v>-390.7</v>
      </c>
      <c r="M380" s="14">
        <f t="shared" si="27"/>
        <v>130333.33333333334</v>
      </c>
    </row>
    <row r="381" spans="1:13" s="4" customFormat="1" ht="31.5">
      <c r="A381" s="76"/>
      <c r="B381" s="57"/>
      <c r="C381" s="45"/>
      <c r="D381" s="2" t="s">
        <v>40</v>
      </c>
      <c r="E381" s="3">
        <f>E382-E380</f>
        <v>36665.9</v>
      </c>
      <c r="F381" s="3">
        <f>F382-F380</f>
        <v>2526.6</v>
      </c>
      <c r="G381" s="3">
        <f>G382-G380</f>
        <v>1644.6</v>
      </c>
      <c r="H381" s="3">
        <f>H382-H380</f>
        <v>2414.8</v>
      </c>
      <c r="I381" s="14">
        <f t="shared" si="25"/>
        <v>770.2000000000003</v>
      </c>
      <c r="J381" s="14">
        <f t="shared" si="28"/>
        <v>146.83205642709476</v>
      </c>
      <c r="K381" s="14">
        <f t="shared" si="29"/>
        <v>95.57508113670546</v>
      </c>
      <c r="L381" s="14">
        <f t="shared" si="26"/>
        <v>-34251.1</v>
      </c>
      <c r="M381" s="14">
        <f t="shared" si="27"/>
        <v>6.585955888168571</v>
      </c>
    </row>
    <row r="382" spans="1:13" s="4" customFormat="1" ht="15.75">
      <c r="A382" s="77"/>
      <c r="B382" s="58"/>
      <c r="C382" s="47"/>
      <c r="D382" s="2" t="s">
        <v>59</v>
      </c>
      <c r="E382" s="5">
        <f>SUM(E372:E375,E377:E380)</f>
        <v>36665.6</v>
      </c>
      <c r="F382" s="5">
        <f>SUM(F372:F375,F377:F380)</f>
        <v>2526.6</v>
      </c>
      <c r="G382" s="5">
        <f>SUM(G372:G375,G377:G380)</f>
        <v>1644.6</v>
      </c>
      <c r="H382" s="5">
        <f>SUM(H372:H375,H377:H380)</f>
        <v>2023.8000000000002</v>
      </c>
      <c r="I382" s="14">
        <f t="shared" si="25"/>
        <v>379.2000000000003</v>
      </c>
      <c r="J382" s="14">
        <f t="shared" si="28"/>
        <v>123.05727836556004</v>
      </c>
      <c r="K382" s="14">
        <f t="shared" si="29"/>
        <v>80.09973877938734</v>
      </c>
      <c r="L382" s="14">
        <f t="shared" si="26"/>
        <v>-34641.799999999996</v>
      </c>
      <c r="M382" s="14">
        <f t="shared" si="27"/>
        <v>5.519615116076105</v>
      </c>
    </row>
    <row r="383" spans="1:13" s="4" customFormat="1" ht="15.75" customHeight="1" hidden="1">
      <c r="A383" s="75" t="s">
        <v>149</v>
      </c>
      <c r="B383" s="56" t="s">
        <v>150</v>
      </c>
      <c r="C383" s="43" t="s">
        <v>10</v>
      </c>
      <c r="D383" s="22" t="s">
        <v>142</v>
      </c>
      <c r="E383" s="29"/>
      <c r="F383" s="5"/>
      <c r="G383" s="5"/>
      <c r="H383" s="29"/>
      <c r="I383" s="14">
        <f t="shared" si="25"/>
        <v>0</v>
      </c>
      <c r="J383" s="14" t="e">
        <f t="shared" si="28"/>
        <v>#DIV/0!</v>
      </c>
      <c r="K383" s="14" t="e">
        <f t="shared" si="29"/>
        <v>#DIV/0!</v>
      </c>
      <c r="L383" s="14">
        <f t="shared" si="26"/>
        <v>0</v>
      </c>
      <c r="M383" s="14" t="e">
        <f t="shared" si="27"/>
        <v>#DIV/0!</v>
      </c>
    </row>
    <row r="384" spans="1:13" s="4" customFormat="1" ht="31.5">
      <c r="A384" s="76"/>
      <c r="B384" s="57"/>
      <c r="C384" s="43" t="s">
        <v>220</v>
      </c>
      <c r="D384" s="13" t="s">
        <v>221</v>
      </c>
      <c r="E384" s="29">
        <v>1090.4</v>
      </c>
      <c r="F384" s="5"/>
      <c r="G384" s="5"/>
      <c r="H384" s="29">
        <v>10.3</v>
      </c>
      <c r="I384" s="14">
        <f t="shared" si="25"/>
        <v>10.3</v>
      </c>
      <c r="J384" s="14"/>
      <c r="K384" s="14"/>
      <c r="L384" s="14">
        <f t="shared" si="26"/>
        <v>-1080.1000000000001</v>
      </c>
      <c r="M384" s="14">
        <f t="shared" si="27"/>
        <v>0.9446074834922965</v>
      </c>
    </row>
    <row r="385" spans="1:13" s="4" customFormat="1" ht="94.5" hidden="1">
      <c r="A385" s="76"/>
      <c r="B385" s="57"/>
      <c r="C385" s="42" t="s">
        <v>18</v>
      </c>
      <c r="D385" s="25" t="s">
        <v>19</v>
      </c>
      <c r="E385" s="29"/>
      <c r="F385" s="5"/>
      <c r="G385" s="5"/>
      <c r="H385" s="29"/>
      <c r="I385" s="14">
        <f t="shared" si="25"/>
        <v>0</v>
      </c>
      <c r="J385" s="14" t="e">
        <f t="shared" si="28"/>
        <v>#DIV/0!</v>
      </c>
      <c r="K385" s="14" t="e">
        <f t="shared" si="29"/>
        <v>#DIV/0!</v>
      </c>
      <c r="L385" s="14">
        <f t="shared" si="26"/>
        <v>0</v>
      </c>
      <c r="M385" s="14" t="e">
        <f t="shared" si="27"/>
        <v>#DIV/0!</v>
      </c>
    </row>
    <row r="386" spans="1:13" s="4" customFormat="1" ht="23.25" hidden="1">
      <c r="A386" s="76"/>
      <c r="B386" s="57"/>
      <c r="C386" s="43" t="s">
        <v>22</v>
      </c>
      <c r="D386" s="23" t="s">
        <v>23</v>
      </c>
      <c r="E386" s="29">
        <f>E387</f>
        <v>0</v>
      </c>
      <c r="F386" s="29">
        <f>F387</f>
        <v>0</v>
      </c>
      <c r="G386" s="29">
        <f>G387</f>
        <v>0</v>
      </c>
      <c r="H386" s="29">
        <f>H387</f>
        <v>0</v>
      </c>
      <c r="I386" s="14">
        <f t="shared" si="25"/>
        <v>0</v>
      </c>
      <c r="J386" s="14" t="e">
        <f t="shared" si="28"/>
        <v>#DIV/0!</v>
      </c>
      <c r="K386" s="14" t="e">
        <f t="shared" si="29"/>
        <v>#DIV/0!</v>
      </c>
      <c r="L386" s="14">
        <f t="shared" si="26"/>
        <v>0</v>
      </c>
      <c r="M386" s="14" t="e">
        <f t="shared" si="27"/>
        <v>#DIV/0!</v>
      </c>
    </row>
    <row r="387" spans="1:13" s="4" customFormat="1" ht="47.25" hidden="1">
      <c r="A387" s="76"/>
      <c r="B387" s="57"/>
      <c r="C387" s="42" t="s">
        <v>24</v>
      </c>
      <c r="D387" s="24" t="s">
        <v>25</v>
      </c>
      <c r="E387" s="14"/>
      <c r="F387" s="14"/>
      <c r="G387" s="14"/>
      <c r="H387" s="14"/>
      <c r="I387" s="14">
        <f t="shared" si="25"/>
        <v>0</v>
      </c>
      <c r="J387" s="14" t="e">
        <f t="shared" si="28"/>
        <v>#DIV/0!</v>
      </c>
      <c r="K387" s="14" t="e">
        <f t="shared" si="29"/>
        <v>#DIV/0!</v>
      </c>
      <c r="L387" s="14">
        <f t="shared" si="26"/>
        <v>0</v>
      </c>
      <c r="M387" s="14" t="e">
        <f t="shared" si="27"/>
        <v>#DIV/0!</v>
      </c>
    </row>
    <row r="388" spans="1:13" s="4" customFormat="1" ht="23.25">
      <c r="A388" s="76"/>
      <c r="B388" s="57"/>
      <c r="C388" s="43" t="s">
        <v>26</v>
      </c>
      <c r="D388" s="23" t="s">
        <v>27</v>
      </c>
      <c r="E388" s="29">
        <v>157.4</v>
      </c>
      <c r="F388" s="5"/>
      <c r="G388" s="5"/>
      <c r="H388" s="29">
        <v>6585.9</v>
      </c>
      <c r="I388" s="14">
        <f t="shared" si="25"/>
        <v>6585.9</v>
      </c>
      <c r="J388" s="14"/>
      <c r="K388" s="14"/>
      <c r="L388" s="14">
        <f t="shared" si="26"/>
        <v>6428.5</v>
      </c>
      <c r="M388" s="14">
        <f t="shared" si="27"/>
        <v>4184.18043202033</v>
      </c>
    </row>
    <row r="389" spans="1:13" s="4" customFormat="1" ht="23.25" hidden="1">
      <c r="A389" s="76"/>
      <c r="B389" s="57"/>
      <c r="C389" s="43" t="s">
        <v>28</v>
      </c>
      <c r="D389" s="23" t="s">
        <v>29</v>
      </c>
      <c r="E389" s="29"/>
      <c r="F389" s="5"/>
      <c r="G389" s="5"/>
      <c r="H389" s="29"/>
      <c r="I389" s="14">
        <f t="shared" si="25"/>
        <v>0</v>
      </c>
      <c r="J389" s="14" t="e">
        <f t="shared" si="28"/>
        <v>#DIV/0!</v>
      </c>
      <c r="K389" s="14" t="e">
        <f t="shared" si="29"/>
        <v>#DIV/0!</v>
      </c>
      <c r="L389" s="14">
        <f t="shared" si="26"/>
        <v>0</v>
      </c>
      <c r="M389" s="14" t="e">
        <f t="shared" si="27"/>
        <v>#DIV/0!</v>
      </c>
    </row>
    <row r="390" spans="1:13" ht="23.25">
      <c r="A390" s="76"/>
      <c r="B390" s="57"/>
      <c r="C390" s="43" t="s">
        <v>31</v>
      </c>
      <c r="D390" s="23" t="s">
        <v>109</v>
      </c>
      <c r="E390" s="29"/>
      <c r="F390" s="29">
        <v>3656.3</v>
      </c>
      <c r="G390" s="29">
        <v>1479.1</v>
      </c>
      <c r="H390" s="29">
        <v>119.1</v>
      </c>
      <c r="I390" s="14">
        <f t="shared" si="25"/>
        <v>-1360</v>
      </c>
      <c r="J390" s="14">
        <f t="shared" si="28"/>
        <v>8.052193901696977</v>
      </c>
      <c r="K390" s="14">
        <f t="shared" si="29"/>
        <v>3.257391351913136</v>
      </c>
      <c r="L390" s="14">
        <f t="shared" si="26"/>
        <v>119.1</v>
      </c>
      <c r="M390" s="14" t="e">
        <f t="shared" si="27"/>
        <v>#DIV/0!</v>
      </c>
    </row>
    <row r="391" spans="1:13" ht="23.25" hidden="1">
      <c r="A391" s="76"/>
      <c r="B391" s="57"/>
      <c r="C391" s="43" t="s">
        <v>33</v>
      </c>
      <c r="D391" s="23" t="s">
        <v>34</v>
      </c>
      <c r="E391" s="29"/>
      <c r="F391" s="29"/>
      <c r="G391" s="29"/>
      <c r="H391" s="29"/>
      <c r="I391" s="14">
        <f aca="true" t="shared" si="30" ref="I391:I452">H391-G391</f>
        <v>0</v>
      </c>
      <c r="J391" s="14" t="e">
        <f t="shared" si="28"/>
        <v>#DIV/0!</v>
      </c>
      <c r="K391" s="14" t="e">
        <f t="shared" si="29"/>
        <v>#DIV/0!</v>
      </c>
      <c r="L391" s="14">
        <f aca="true" t="shared" si="31" ref="L391:L452">H391-E391</f>
        <v>0</v>
      </c>
      <c r="M391" s="14" t="e">
        <f aca="true" t="shared" si="32" ref="M391:M452">H391/E391*100</f>
        <v>#DIV/0!</v>
      </c>
    </row>
    <row r="392" spans="1:13" ht="15.75" customHeight="1" hidden="1">
      <c r="A392" s="76"/>
      <c r="B392" s="57"/>
      <c r="C392" s="43" t="s">
        <v>51</v>
      </c>
      <c r="D392" s="24" t="s">
        <v>52</v>
      </c>
      <c r="E392" s="29"/>
      <c r="F392" s="29"/>
      <c r="G392" s="29"/>
      <c r="H392" s="29"/>
      <c r="I392" s="14">
        <f t="shared" si="30"/>
        <v>0</v>
      </c>
      <c r="J392" s="14" t="e">
        <f t="shared" si="28"/>
        <v>#DIV/0!</v>
      </c>
      <c r="K392" s="14" t="e">
        <f t="shared" si="29"/>
        <v>#DIV/0!</v>
      </c>
      <c r="L392" s="14">
        <f t="shared" si="31"/>
        <v>0</v>
      </c>
      <c r="M392" s="14" t="e">
        <f t="shared" si="32"/>
        <v>#DIV/0!</v>
      </c>
    </row>
    <row r="393" spans="1:13" ht="37.5" customHeight="1">
      <c r="A393" s="76"/>
      <c r="B393" s="57"/>
      <c r="C393" s="43" t="s">
        <v>212</v>
      </c>
      <c r="D393" s="22" t="s">
        <v>213</v>
      </c>
      <c r="E393" s="29"/>
      <c r="F393" s="29"/>
      <c r="G393" s="29"/>
      <c r="H393" s="29">
        <v>8</v>
      </c>
      <c r="I393" s="14">
        <f t="shared" si="30"/>
        <v>8</v>
      </c>
      <c r="J393" s="14"/>
      <c r="K393" s="14"/>
      <c r="L393" s="14">
        <f t="shared" si="31"/>
        <v>8</v>
      </c>
      <c r="M393" s="14"/>
    </row>
    <row r="394" spans="1:13" ht="31.5">
      <c r="A394" s="76"/>
      <c r="B394" s="57"/>
      <c r="C394" s="43" t="s">
        <v>211</v>
      </c>
      <c r="D394" s="22" t="s">
        <v>214</v>
      </c>
      <c r="E394" s="29"/>
      <c r="F394" s="29"/>
      <c r="G394" s="29"/>
      <c r="H394" s="29">
        <v>3171.6</v>
      </c>
      <c r="I394" s="14">
        <f t="shared" si="30"/>
        <v>3171.6</v>
      </c>
      <c r="J394" s="14"/>
      <c r="K394" s="14"/>
      <c r="L394" s="14">
        <f t="shared" si="31"/>
        <v>3171.6</v>
      </c>
      <c r="M394" s="14"/>
    </row>
    <row r="395" spans="1:13" ht="23.25">
      <c r="A395" s="76"/>
      <c r="B395" s="57"/>
      <c r="C395" s="43" t="s">
        <v>35</v>
      </c>
      <c r="D395" s="23" t="s">
        <v>30</v>
      </c>
      <c r="E395" s="29">
        <v>-273.2</v>
      </c>
      <c r="F395" s="29"/>
      <c r="G395" s="29"/>
      <c r="H395" s="29">
        <v>-7.2</v>
      </c>
      <c r="I395" s="14">
        <f t="shared" si="30"/>
        <v>-7.2</v>
      </c>
      <c r="J395" s="14"/>
      <c r="K395" s="14"/>
      <c r="L395" s="14">
        <f t="shared" si="31"/>
        <v>266</v>
      </c>
      <c r="M395" s="14">
        <f t="shared" si="32"/>
        <v>2.635431918008785</v>
      </c>
    </row>
    <row r="396" spans="1:13" s="4" customFormat="1" ht="31.5">
      <c r="A396" s="76"/>
      <c r="B396" s="57"/>
      <c r="C396" s="45"/>
      <c r="D396" s="2" t="s">
        <v>40</v>
      </c>
      <c r="E396" s="5">
        <f>E397-E395</f>
        <v>1247.8000000000002</v>
      </c>
      <c r="F396" s="5">
        <f>F397-F395</f>
        <v>3656.3</v>
      </c>
      <c r="G396" s="5">
        <f>G397-G395</f>
        <v>1479.1</v>
      </c>
      <c r="H396" s="5">
        <f>H397-H395</f>
        <v>9894.9</v>
      </c>
      <c r="I396" s="14">
        <f t="shared" si="30"/>
        <v>8415.8</v>
      </c>
      <c r="J396" s="14">
        <f t="shared" si="28"/>
        <v>668.9811371780137</v>
      </c>
      <c r="K396" s="14">
        <f t="shared" si="29"/>
        <v>270.6260427207833</v>
      </c>
      <c r="L396" s="14">
        <f t="shared" si="31"/>
        <v>8647.099999999999</v>
      </c>
      <c r="M396" s="14">
        <f t="shared" si="32"/>
        <v>792.9876582785702</v>
      </c>
    </row>
    <row r="397" spans="1:13" s="4" customFormat="1" ht="15.75">
      <c r="A397" s="77"/>
      <c r="B397" s="58"/>
      <c r="C397" s="47"/>
      <c r="D397" s="2" t="s">
        <v>59</v>
      </c>
      <c r="E397" s="5">
        <f>SUM(E383:E386,E388:E395)</f>
        <v>974.6000000000001</v>
      </c>
      <c r="F397" s="5">
        <f>SUM(F383:F386,F388:F395)</f>
        <v>3656.3</v>
      </c>
      <c r="G397" s="5">
        <f>SUM(G383:G386,G388:G395)</f>
        <v>1479.1</v>
      </c>
      <c r="H397" s="5">
        <f>SUM(H383:H386,H388:H395)</f>
        <v>9887.699999999999</v>
      </c>
      <c r="I397" s="14">
        <f t="shared" si="30"/>
        <v>8408.599999999999</v>
      </c>
      <c r="J397" s="14">
        <f t="shared" si="28"/>
        <v>668.4943546751402</v>
      </c>
      <c r="K397" s="14">
        <f t="shared" si="29"/>
        <v>270.4291223367885</v>
      </c>
      <c r="L397" s="14">
        <f t="shared" si="31"/>
        <v>8913.099999999999</v>
      </c>
      <c r="M397" s="14">
        <f t="shared" si="32"/>
        <v>1014.5392981736095</v>
      </c>
    </row>
    <row r="398" spans="1:13" s="4" customFormat="1" ht="31.5" customHeight="1" hidden="1">
      <c r="A398" s="56">
        <v>977</v>
      </c>
      <c r="B398" s="56" t="s">
        <v>151</v>
      </c>
      <c r="C398" s="43" t="s">
        <v>16</v>
      </c>
      <c r="D398" s="13" t="s">
        <v>17</v>
      </c>
      <c r="E398" s="29"/>
      <c r="F398" s="29"/>
      <c r="G398" s="29"/>
      <c r="H398" s="29"/>
      <c r="I398" s="14">
        <f t="shared" si="30"/>
        <v>0</v>
      </c>
      <c r="J398" s="14" t="e">
        <f t="shared" si="28"/>
        <v>#DIV/0!</v>
      </c>
      <c r="K398" s="14" t="e">
        <f t="shared" si="29"/>
        <v>#DIV/0!</v>
      </c>
      <c r="L398" s="14">
        <f t="shared" si="31"/>
        <v>0</v>
      </c>
      <c r="M398" s="14" t="e">
        <f t="shared" si="32"/>
        <v>#DIV/0!</v>
      </c>
    </row>
    <row r="399" spans="1:13" s="4" customFormat="1" ht="23.25">
      <c r="A399" s="57"/>
      <c r="B399" s="57"/>
      <c r="C399" s="43" t="s">
        <v>22</v>
      </c>
      <c r="D399" s="23" t="s">
        <v>23</v>
      </c>
      <c r="E399" s="29">
        <f>E400+E401</f>
        <v>152.60000000000002</v>
      </c>
      <c r="F399" s="29">
        <f>F400+F401</f>
        <v>0</v>
      </c>
      <c r="G399" s="29">
        <f>G400+G401</f>
        <v>0</v>
      </c>
      <c r="H399" s="29">
        <f>H400+H401</f>
        <v>217.9</v>
      </c>
      <c r="I399" s="14">
        <f t="shared" si="30"/>
        <v>217.9</v>
      </c>
      <c r="J399" s="14"/>
      <c r="K399" s="14"/>
      <c r="L399" s="14">
        <f t="shared" si="31"/>
        <v>65.29999999999998</v>
      </c>
      <c r="M399" s="14">
        <f t="shared" si="32"/>
        <v>142.7916120576671</v>
      </c>
    </row>
    <row r="400" spans="1:13" s="4" customFormat="1" ht="47.25" hidden="1">
      <c r="A400" s="57"/>
      <c r="B400" s="57"/>
      <c r="C400" s="42" t="s">
        <v>46</v>
      </c>
      <c r="D400" s="30" t="s">
        <v>47</v>
      </c>
      <c r="E400" s="29">
        <v>146.3</v>
      </c>
      <c r="F400" s="29"/>
      <c r="G400" s="29"/>
      <c r="H400" s="29">
        <v>217.9</v>
      </c>
      <c r="I400" s="14">
        <f t="shared" si="30"/>
        <v>217.9</v>
      </c>
      <c r="J400" s="14" t="e">
        <f aca="true" t="shared" si="33" ref="J400:J452">H400/G400*100</f>
        <v>#DIV/0!</v>
      </c>
      <c r="K400" s="14" t="e">
        <f aca="true" t="shared" si="34" ref="K400:K452">H400/F400*100</f>
        <v>#DIV/0!</v>
      </c>
      <c r="L400" s="14">
        <f t="shared" si="31"/>
        <v>71.6</v>
      </c>
      <c r="M400" s="14">
        <f t="shared" si="32"/>
        <v>148.94053315105947</v>
      </c>
    </row>
    <row r="401" spans="1:13" s="4" customFormat="1" ht="47.25" hidden="1">
      <c r="A401" s="57"/>
      <c r="B401" s="57"/>
      <c r="C401" s="42" t="s">
        <v>24</v>
      </c>
      <c r="D401" s="24" t="s">
        <v>25</v>
      </c>
      <c r="E401" s="29">
        <v>6.3</v>
      </c>
      <c r="F401" s="29"/>
      <c r="G401" s="29"/>
      <c r="H401" s="29"/>
      <c r="I401" s="14">
        <f t="shared" si="30"/>
        <v>0</v>
      </c>
      <c r="J401" s="14" t="e">
        <f t="shared" si="33"/>
        <v>#DIV/0!</v>
      </c>
      <c r="K401" s="14" t="e">
        <f t="shared" si="34"/>
        <v>#DIV/0!</v>
      </c>
      <c r="L401" s="14">
        <f t="shared" si="31"/>
        <v>-6.3</v>
      </c>
      <c r="M401" s="14">
        <f t="shared" si="32"/>
        <v>0</v>
      </c>
    </row>
    <row r="402" spans="1:13" s="4" customFormat="1" ht="23.25">
      <c r="A402" s="57"/>
      <c r="B402" s="57"/>
      <c r="C402" s="43" t="s">
        <v>26</v>
      </c>
      <c r="D402" s="23" t="s">
        <v>27</v>
      </c>
      <c r="E402" s="29">
        <v>16.6</v>
      </c>
      <c r="F402" s="29"/>
      <c r="G402" s="29"/>
      <c r="H402" s="29"/>
      <c r="I402" s="14">
        <f t="shared" si="30"/>
        <v>0</v>
      </c>
      <c r="J402" s="14"/>
      <c r="K402" s="14"/>
      <c r="L402" s="14">
        <f t="shared" si="31"/>
        <v>-16.6</v>
      </c>
      <c r="M402" s="14">
        <f t="shared" si="32"/>
        <v>0</v>
      </c>
    </row>
    <row r="403" spans="1:13" s="4" customFormat="1" ht="15.75">
      <c r="A403" s="58"/>
      <c r="B403" s="58"/>
      <c r="C403" s="44"/>
      <c r="D403" s="2" t="s">
        <v>59</v>
      </c>
      <c r="E403" s="5">
        <f>E399+E398+E402</f>
        <v>169.20000000000002</v>
      </c>
      <c r="F403" s="5">
        <f>F399+F398+F402</f>
        <v>0</v>
      </c>
      <c r="G403" s="5">
        <f>G399+G398+G402</f>
        <v>0</v>
      </c>
      <c r="H403" s="5">
        <f>H399+H398+H402</f>
        <v>217.9</v>
      </c>
      <c r="I403" s="14">
        <f t="shared" si="30"/>
        <v>217.9</v>
      </c>
      <c r="J403" s="14"/>
      <c r="K403" s="14"/>
      <c r="L403" s="14">
        <f t="shared" si="31"/>
        <v>48.69999999999999</v>
      </c>
      <c r="M403" s="14">
        <f t="shared" si="32"/>
        <v>128.78250591016547</v>
      </c>
    </row>
    <row r="404" spans="1:13" s="4" customFormat="1" ht="15.75" customHeight="1" hidden="1">
      <c r="A404" s="56">
        <v>978</v>
      </c>
      <c r="B404" s="56" t="s">
        <v>202</v>
      </c>
      <c r="C404" s="43" t="s">
        <v>28</v>
      </c>
      <c r="D404" s="23" t="s">
        <v>29</v>
      </c>
      <c r="E404" s="5"/>
      <c r="F404" s="5"/>
      <c r="G404" s="5"/>
      <c r="H404" s="29"/>
      <c r="I404" s="14">
        <f t="shared" si="30"/>
        <v>0</v>
      </c>
      <c r="J404" s="14" t="e">
        <f t="shared" si="33"/>
        <v>#DIV/0!</v>
      </c>
      <c r="K404" s="14" t="e">
        <f t="shared" si="34"/>
        <v>#DIV/0!</v>
      </c>
      <c r="L404" s="14">
        <f t="shared" si="31"/>
        <v>0</v>
      </c>
      <c r="M404" s="14" t="e">
        <f t="shared" si="32"/>
        <v>#DIV/0!</v>
      </c>
    </row>
    <row r="405" spans="1:13" s="4" customFormat="1" ht="37.5" customHeight="1" hidden="1">
      <c r="A405" s="58"/>
      <c r="B405" s="58"/>
      <c r="C405" s="44"/>
      <c r="D405" s="2" t="s">
        <v>59</v>
      </c>
      <c r="E405" s="5">
        <f>SUM(E404)</f>
        <v>0</v>
      </c>
      <c r="F405" s="5">
        <f>SUM(F404)</f>
        <v>0</v>
      </c>
      <c r="G405" s="5">
        <f>SUM(G404)</f>
        <v>0</v>
      </c>
      <c r="H405" s="5">
        <f>SUM(H404)</f>
        <v>0</v>
      </c>
      <c r="I405" s="14">
        <f t="shared" si="30"/>
        <v>0</v>
      </c>
      <c r="J405" s="14" t="e">
        <f t="shared" si="33"/>
        <v>#DIV/0!</v>
      </c>
      <c r="K405" s="14" t="e">
        <f t="shared" si="34"/>
        <v>#DIV/0!</v>
      </c>
      <c r="L405" s="14">
        <f t="shared" si="31"/>
        <v>0</v>
      </c>
      <c r="M405" s="14" t="e">
        <f t="shared" si="32"/>
        <v>#DIV/0!</v>
      </c>
    </row>
    <row r="406" spans="1:13" s="4" customFormat="1" ht="31.5">
      <c r="A406" s="56">
        <v>985</v>
      </c>
      <c r="B406" s="56" t="s">
        <v>153</v>
      </c>
      <c r="C406" s="43" t="s">
        <v>220</v>
      </c>
      <c r="D406" s="13" t="s">
        <v>221</v>
      </c>
      <c r="E406" s="29">
        <v>286.7</v>
      </c>
      <c r="F406" s="29"/>
      <c r="G406" s="29"/>
      <c r="H406" s="29">
        <v>26.8</v>
      </c>
      <c r="I406" s="14">
        <f t="shared" si="30"/>
        <v>26.8</v>
      </c>
      <c r="J406" s="14"/>
      <c r="K406" s="14"/>
      <c r="L406" s="14">
        <f t="shared" si="31"/>
        <v>-259.9</v>
      </c>
      <c r="M406" s="14">
        <f t="shared" si="32"/>
        <v>9.347750261597488</v>
      </c>
    </row>
    <row r="407" spans="1:13" s="4" customFormat="1" ht="23.25" hidden="1">
      <c r="A407" s="57"/>
      <c r="B407" s="57"/>
      <c r="C407" s="43" t="s">
        <v>26</v>
      </c>
      <c r="D407" s="23" t="s">
        <v>27</v>
      </c>
      <c r="E407" s="29"/>
      <c r="F407" s="29"/>
      <c r="G407" s="29"/>
      <c r="H407" s="29"/>
      <c r="I407" s="14">
        <f t="shared" si="30"/>
        <v>0</v>
      </c>
      <c r="J407" s="14" t="e">
        <f t="shared" si="33"/>
        <v>#DIV/0!</v>
      </c>
      <c r="K407" s="14" t="e">
        <f t="shared" si="34"/>
        <v>#DIV/0!</v>
      </c>
      <c r="L407" s="14">
        <f t="shared" si="31"/>
        <v>0</v>
      </c>
      <c r="M407" s="14" t="e">
        <f t="shared" si="32"/>
        <v>#DIV/0!</v>
      </c>
    </row>
    <row r="408" spans="1:13" s="4" customFormat="1" ht="23.25" hidden="1">
      <c r="A408" s="57"/>
      <c r="B408" s="57"/>
      <c r="C408" s="43" t="s">
        <v>33</v>
      </c>
      <c r="D408" s="23" t="s">
        <v>34</v>
      </c>
      <c r="E408" s="29"/>
      <c r="F408" s="29"/>
      <c r="G408" s="29"/>
      <c r="H408" s="29"/>
      <c r="I408" s="14">
        <f t="shared" si="30"/>
        <v>0</v>
      </c>
      <c r="J408" s="14" t="e">
        <f t="shared" si="33"/>
        <v>#DIV/0!</v>
      </c>
      <c r="K408" s="14" t="e">
        <f t="shared" si="34"/>
        <v>#DIV/0!</v>
      </c>
      <c r="L408" s="14">
        <f t="shared" si="31"/>
        <v>0</v>
      </c>
      <c r="M408" s="14" t="e">
        <f t="shared" si="32"/>
        <v>#DIV/0!</v>
      </c>
    </row>
    <row r="409" spans="1:13" s="4" customFormat="1" ht="15.75">
      <c r="A409" s="58"/>
      <c r="B409" s="58"/>
      <c r="C409" s="44"/>
      <c r="D409" s="2" t="s">
        <v>59</v>
      </c>
      <c r="E409" s="5">
        <f>E406+E407+E408</f>
        <v>286.7</v>
      </c>
      <c r="F409" s="5">
        <f>F406+F407+F408</f>
        <v>0</v>
      </c>
      <c r="G409" s="5">
        <f>G406+G407+G408</f>
        <v>0</v>
      </c>
      <c r="H409" s="5">
        <f>H406+H407+H408</f>
        <v>26.8</v>
      </c>
      <c r="I409" s="14">
        <f t="shared" si="30"/>
        <v>26.8</v>
      </c>
      <c r="J409" s="14"/>
      <c r="K409" s="14"/>
      <c r="L409" s="14">
        <f t="shared" si="31"/>
        <v>-259.9</v>
      </c>
      <c r="M409" s="14">
        <f t="shared" si="32"/>
        <v>9.347750261597488</v>
      </c>
    </row>
    <row r="410" spans="1:13" s="4" customFormat="1" ht="78.75">
      <c r="A410" s="75" t="s">
        <v>154</v>
      </c>
      <c r="B410" s="56" t="s">
        <v>155</v>
      </c>
      <c r="C410" s="42" t="s">
        <v>14</v>
      </c>
      <c r="D410" s="24" t="s">
        <v>105</v>
      </c>
      <c r="E410" s="29">
        <v>17000.2</v>
      </c>
      <c r="F410" s="29">
        <v>40512.9</v>
      </c>
      <c r="G410" s="29">
        <v>16273.2</v>
      </c>
      <c r="H410" s="29">
        <v>16920.1</v>
      </c>
      <c r="I410" s="14">
        <f t="shared" si="30"/>
        <v>646.8999999999978</v>
      </c>
      <c r="J410" s="14">
        <f t="shared" si="33"/>
        <v>103.97524764643707</v>
      </c>
      <c r="K410" s="14">
        <f t="shared" si="34"/>
        <v>41.76472185402674</v>
      </c>
      <c r="L410" s="14">
        <f t="shared" si="31"/>
        <v>-80.10000000000218</v>
      </c>
      <c r="M410" s="14">
        <f t="shared" si="32"/>
        <v>99.52882907259914</v>
      </c>
    </row>
    <row r="411" spans="1:13" s="4" customFormat="1" ht="31.5">
      <c r="A411" s="76"/>
      <c r="B411" s="57"/>
      <c r="C411" s="43" t="s">
        <v>220</v>
      </c>
      <c r="D411" s="13" t="s">
        <v>221</v>
      </c>
      <c r="E411" s="29"/>
      <c r="F411" s="29"/>
      <c r="G411" s="29"/>
      <c r="H411" s="29">
        <v>253.8</v>
      </c>
      <c r="I411" s="14">
        <f t="shared" si="30"/>
        <v>253.8</v>
      </c>
      <c r="J411" s="14"/>
      <c r="K411" s="14"/>
      <c r="L411" s="14">
        <f t="shared" si="31"/>
        <v>253.8</v>
      </c>
      <c r="M411" s="14"/>
    </row>
    <row r="412" spans="1:13" s="4" customFormat="1" ht="23.25">
      <c r="A412" s="76"/>
      <c r="B412" s="57"/>
      <c r="C412" s="43" t="s">
        <v>90</v>
      </c>
      <c r="D412" s="23" t="s">
        <v>91</v>
      </c>
      <c r="E412" s="29">
        <v>401.3</v>
      </c>
      <c r="F412" s="29">
        <v>389.3</v>
      </c>
      <c r="G412" s="29"/>
      <c r="H412" s="29"/>
      <c r="I412" s="14">
        <f t="shared" si="30"/>
        <v>0</v>
      </c>
      <c r="J412" s="14"/>
      <c r="K412" s="14">
        <f t="shared" si="34"/>
        <v>0</v>
      </c>
      <c r="L412" s="14">
        <f t="shared" si="31"/>
        <v>-401.3</v>
      </c>
      <c r="M412" s="14">
        <f t="shared" si="32"/>
        <v>0</v>
      </c>
    </row>
    <row r="413" spans="1:13" s="4" customFormat="1" ht="23.25">
      <c r="A413" s="76"/>
      <c r="B413" s="57"/>
      <c r="C413" s="43" t="s">
        <v>22</v>
      </c>
      <c r="D413" s="23" t="s">
        <v>23</v>
      </c>
      <c r="E413" s="29">
        <f>E415</f>
        <v>0</v>
      </c>
      <c r="F413" s="29">
        <f>F415</f>
        <v>0</v>
      </c>
      <c r="G413" s="29">
        <f>G415</f>
        <v>0</v>
      </c>
      <c r="H413" s="29">
        <f>SUM(H414:H415)</f>
        <v>400</v>
      </c>
      <c r="I413" s="14">
        <f t="shared" si="30"/>
        <v>400</v>
      </c>
      <c r="J413" s="14"/>
      <c r="K413" s="14"/>
      <c r="L413" s="14">
        <f t="shared" si="31"/>
        <v>400</v>
      </c>
      <c r="M413" s="14"/>
    </row>
    <row r="414" spans="1:13" s="4" customFormat="1" ht="47.25" hidden="1">
      <c r="A414" s="76"/>
      <c r="B414" s="57"/>
      <c r="C414" s="43" t="s">
        <v>224</v>
      </c>
      <c r="D414" s="23" t="s">
        <v>225</v>
      </c>
      <c r="E414" s="29"/>
      <c r="F414" s="29"/>
      <c r="G414" s="29"/>
      <c r="H414" s="29"/>
      <c r="I414" s="14">
        <f t="shared" si="30"/>
        <v>0</v>
      </c>
      <c r="J414" s="14" t="e">
        <f t="shared" si="33"/>
        <v>#DIV/0!</v>
      </c>
      <c r="K414" s="14" t="e">
        <f t="shared" si="34"/>
        <v>#DIV/0!</v>
      </c>
      <c r="L414" s="14">
        <f t="shared" si="31"/>
        <v>0</v>
      </c>
      <c r="M414" s="14" t="e">
        <f t="shared" si="32"/>
        <v>#DIV/0!</v>
      </c>
    </row>
    <row r="415" spans="1:13" s="4" customFormat="1" ht="47.25" hidden="1">
      <c r="A415" s="76"/>
      <c r="B415" s="57"/>
      <c r="C415" s="42" t="s">
        <v>24</v>
      </c>
      <c r="D415" s="24" t="s">
        <v>25</v>
      </c>
      <c r="E415" s="29"/>
      <c r="F415" s="29"/>
      <c r="G415" s="29"/>
      <c r="H415" s="29">
        <v>400</v>
      </c>
      <c r="I415" s="14">
        <f t="shared" si="30"/>
        <v>400</v>
      </c>
      <c r="J415" s="14" t="e">
        <f t="shared" si="33"/>
        <v>#DIV/0!</v>
      </c>
      <c r="K415" s="14" t="e">
        <f t="shared" si="34"/>
        <v>#DIV/0!</v>
      </c>
      <c r="L415" s="14">
        <f t="shared" si="31"/>
        <v>400</v>
      </c>
      <c r="M415" s="14" t="e">
        <f t="shared" si="32"/>
        <v>#DIV/0!</v>
      </c>
    </row>
    <row r="416" spans="1:13" s="4" customFormat="1" ht="23.25">
      <c r="A416" s="76"/>
      <c r="B416" s="57"/>
      <c r="C416" s="43" t="s">
        <v>26</v>
      </c>
      <c r="D416" s="23" t="s">
        <v>27</v>
      </c>
      <c r="E416" s="29"/>
      <c r="F416" s="29"/>
      <c r="G416" s="29"/>
      <c r="H416" s="29">
        <v>9.9</v>
      </c>
      <c r="I416" s="14">
        <f t="shared" si="30"/>
        <v>9.9</v>
      </c>
      <c r="J416" s="14"/>
      <c r="K416" s="14"/>
      <c r="L416" s="14">
        <f t="shared" si="31"/>
        <v>9.9</v>
      </c>
      <c r="M416" s="14"/>
    </row>
    <row r="417" spans="1:13" s="4" customFormat="1" ht="47.25">
      <c r="A417" s="76"/>
      <c r="B417" s="57"/>
      <c r="C417" s="43" t="s">
        <v>28</v>
      </c>
      <c r="D417" s="23" t="s">
        <v>203</v>
      </c>
      <c r="E417" s="29">
        <v>5466.1</v>
      </c>
      <c r="F417" s="29"/>
      <c r="G417" s="29"/>
      <c r="H417" s="29">
        <v>4723.8</v>
      </c>
      <c r="I417" s="14">
        <f t="shared" si="30"/>
        <v>4723.8</v>
      </c>
      <c r="J417" s="14"/>
      <c r="K417" s="14"/>
      <c r="L417" s="14">
        <f t="shared" si="31"/>
        <v>-742.3000000000002</v>
      </c>
      <c r="M417" s="14">
        <f t="shared" si="32"/>
        <v>86.41993377362287</v>
      </c>
    </row>
    <row r="418" spans="1:13" s="4" customFormat="1" ht="23.25">
      <c r="A418" s="76"/>
      <c r="B418" s="57"/>
      <c r="C418" s="43" t="s">
        <v>31</v>
      </c>
      <c r="D418" s="23" t="s">
        <v>32</v>
      </c>
      <c r="E418" s="14">
        <v>59141.8</v>
      </c>
      <c r="F418" s="14">
        <v>132007.3</v>
      </c>
      <c r="G418" s="14">
        <f>32435.6+28159</f>
        <v>60594.6</v>
      </c>
      <c r="H418" s="14">
        <v>81841.1</v>
      </c>
      <c r="I418" s="14">
        <f t="shared" si="30"/>
        <v>21246.500000000007</v>
      </c>
      <c r="J418" s="14">
        <f t="shared" si="33"/>
        <v>135.06335548052138</v>
      </c>
      <c r="K418" s="14">
        <f t="shared" si="34"/>
        <v>61.99740468898312</v>
      </c>
      <c r="L418" s="14">
        <f t="shared" si="31"/>
        <v>22699.300000000003</v>
      </c>
      <c r="M418" s="14">
        <f t="shared" si="32"/>
        <v>138.3811449769875</v>
      </c>
    </row>
    <row r="419" spans="1:13" s="4" customFormat="1" ht="23.25">
      <c r="A419" s="76"/>
      <c r="B419" s="57"/>
      <c r="C419" s="43" t="s">
        <v>33</v>
      </c>
      <c r="D419" s="23" t="s">
        <v>34</v>
      </c>
      <c r="E419" s="29">
        <v>35015.5</v>
      </c>
      <c r="F419" s="29">
        <v>488135.3</v>
      </c>
      <c r="G419" s="29">
        <v>165210</v>
      </c>
      <c r="H419" s="29">
        <v>45016.9</v>
      </c>
      <c r="I419" s="14">
        <f t="shared" si="30"/>
        <v>-120193.1</v>
      </c>
      <c r="J419" s="14">
        <f t="shared" si="33"/>
        <v>27.248290055081416</v>
      </c>
      <c r="K419" s="14">
        <f t="shared" si="34"/>
        <v>9.22221769251271</v>
      </c>
      <c r="L419" s="14">
        <f t="shared" si="31"/>
        <v>10001.400000000001</v>
      </c>
      <c r="M419" s="14">
        <f t="shared" si="32"/>
        <v>128.56277934057775</v>
      </c>
    </row>
    <row r="420" spans="1:13" s="4" customFormat="1" ht="23.25">
      <c r="A420" s="76"/>
      <c r="B420" s="57"/>
      <c r="C420" s="43" t="s">
        <v>51</v>
      </c>
      <c r="D420" s="24" t="s">
        <v>52</v>
      </c>
      <c r="E420" s="29">
        <v>2440</v>
      </c>
      <c r="F420" s="29">
        <v>32547.9</v>
      </c>
      <c r="G420" s="29">
        <v>18073.3</v>
      </c>
      <c r="H420" s="29">
        <v>27110</v>
      </c>
      <c r="I420" s="14">
        <f t="shared" si="30"/>
        <v>9036.7</v>
      </c>
      <c r="J420" s="14">
        <f t="shared" si="33"/>
        <v>150.00027665119265</v>
      </c>
      <c r="K420" s="14">
        <f t="shared" si="34"/>
        <v>83.29262410170855</v>
      </c>
      <c r="L420" s="14">
        <f t="shared" si="31"/>
        <v>24670</v>
      </c>
      <c r="M420" s="14">
        <f t="shared" si="32"/>
        <v>1111.065573770492</v>
      </c>
    </row>
    <row r="421" spans="1:13" s="4" customFormat="1" ht="23.25">
      <c r="A421" s="76"/>
      <c r="B421" s="57"/>
      <c r="C421" s="43" t="s">
        <v>35</v>
      </c>
      <c r="D421" s="23" t="s">
        <v>30</v>
      </c>
      <c r="E421" s="29">
        <v>-8972.9</v>
      </c>
      <c r="F421" s="29"/>
      <c r="G421" s="29"/>
      <c r="H421" s="29">
        <v>-9622.3</v>
      </c>
      <c r="I421" s="14">
        <f t="shared" si="30"/>
        <v>-9622.3</v>
      </c>
      <c r="J421" s="14"/>
      <c r="K421" s="14"/>
      <c r="L421" s="14">
        <f t="shared" si="31"/>
        <v>-649.3999999999996</v>
      </c>
      <c r="M421" s="14">
        <f t="shared" si="32"/>
        <v>107.23734801457722</v>
      </c>
    </row>
    <row r="422" spans="1:13" s="4" customFormat="1" ht="31.5">
      <c r="A422" s="76"/>
      <c r="B422" s="57"/>
      <c r="C422" s="45"/>
      <c r="D422" s="2" t="s">
        <v>40</v>
      </c>
      <c r="E422" s="5">
        <f>E423-E421</f>
        <v>119464.9</v>
      </c>
      <c r="F422" s="5">
        <f>F423-F421</f>
        <v>693592.7000000001</v>
      </c>
      <c r="G422" s="5">
        <f>G423-G421</f>
        <v>260151.09999999998</v>
      </c>
      <c r="H422" s="5">
        <f>H423-H421</f>
        <v>176275.6</v>
      </c>
      <c r="I422" s="14">
        <f t="shared" si="30"/>
        <v>-83875.49999999997</v>
      </c>
      <c r="J422" s="14">
        <f t="shared" si="33"/>
        <v>67.75892932991636</v>
      </c>
      <c r="K422" s="14">
        <f t="shared" si="34"/>
        <v>25.414858028350068</v>
      </c>
      <c r="L422" s="14">
        <f t="shared" si="31"/>
        <v>56810.70000000001</v>
      </c>
      <c r="M422" s="14">
        <f t="shared" si="32"/>
        <v>147.55430256083588</v>
      </c>
    </row>
    <row r="423" spans="1:13" s="4" customFormat="1" ht="15.75">
      <c r="A423" s="77"/>
      <c r="B423" s="58"/>
      <c r="C423" s="47"/>
      <c r="D423" s="2" t="s">
        <v>59</v>
      </c>
      <c r="E423" s="5">
        <f>SUM(E410:E413,E416:E421)</f>
        <v>110492</v>
      </c>
      <c r="F423" s="5">
        <f>SUM(F410:F413,F416:F421)</f>
        <v>693592.7000000001</v>
      </c>
      <c r="G423" s="5">
        <f>SUM(G410:G413,G416:G421)</f>
        <v>260151.09999999998</v>
      </c>
      <c r="H423" s="5">
        <f>SUM(H410:H413,H416:H421)</f>
        <v>166653.30000000002</v>
      </c>
      <c r="I423" s="14">
        <f t="shared" si="30"/>
        <v>-93497.79999999996</v>
      </c>
      <c r="J423" s="14">
        <f t="shared" si="33"/>
        <v>64.06019424865012</v>
      </c>
      <c r="K423" s="14">
        <f t="shared" si="34"/>
        <v>24.027545272607394</v>
      </c>
      <c r="L423" s="14">
        <f t="shared" si="31"/>
        <v>56161.30000000002</v>
      </c>
      <c r="M423" s="14">
        <f t="shared" si="32"/>
        <v>150.8283857654853</v>
      </c>
    </row>
    <row r="424" spans="1:13" ht="63">
      <c r="A424" s="75" t="s">
        <v>156</v>
      </c>
      <c r="B424" s="56" t="s">
        <v>157</v>
      </c>
      <c r="C424" s="42" t="s">
        <v>231</v>
      </c>
      <c r="D424" s="21" t="s">
        <v>9</v>
      </c>
      <c r="E424" s="14">
        <v>155943.7</v>
      </c>
      <c r="F424" s="14">
        <v>430490.2</v>
      </c>
      <c r="G424" s="14">
        <v>163147.31</v>
      </c>
      <c r="H424" s="14">
        <v>175217.4</v>
      </c>
      <c r="I424" s="14">
        <f t="shared" si="30"/>
        <v>12070.089999999997</v>
      </c>
      <c r="J424" s="14">
        <f t="shared" si="33"/>
        <v>107.39827705403171</v>
      </c>
      <c r="K424" s="14">
        <f t="shared" si="34"/>
        <v>40.70183246912473</v>
      </c>
      <c r="L424" s="14">
        <f t="shared" si="31"/>
        <v>19273.699999999983</v>
      </c>
      <c r="M424" s="14">
        <f t="shared" si="32"/>
        <v>112.35939637189574</v>
      </c>
    </row>
    <row r="425" spans="1:13" ht="31.5">
      <c r="A425" s="76"/>
      <c r="B425" s="57"/>
      <c r="C425" s="43" t="s">
        <v>158</v>
      </c>
      <c r="D425" s="23" t="s">
        <v>159</v>
      </c>
      <c r="E425" s="14">
        <v>10080</v>
      </c>
      <c r="F425" s="14">
        <v>52514.3</v>
      </c>
      <c r="G425" s="14">
        <v>11600.4</v>
      </c>
      <c r="H425" s="14">
        <v>12537.8</v>
      </c>
      <c r="I425" s="14">
        <f t="shared" si="30"/>
        <v>937.3999999999996</v>
      </c>
      <c r="J425" s="14">
        <f t="shared" si="33"/>
        <v>108.08075583600565</v>
      </c>
      <c r="K425" s="14">
        <f t="shared" si="34"/>
        <v>23.87502070864507</v>
      </c>
      <c r="L425" s="14">
        <f t="shared" si="31"/>
        <v>2457.7999999999993</v>
      </c>
      <c r="M425" s="14">
        <f t="shared" si="32"/>
        <v>124.3829365079365</v>
      </c>
    </row>
    <row r="426" spans="1:13" ht="31.5">
      <c r="A426" s="76"/>
      <c r="B426" s="57"/>
      <c r="C426" s="43" t="s">
        <v>16</v>
      </c>
      <c r="D426" s="13" t="s">
        <v>17</v>
      </c>
      <c r="E426" s="32">
        <v>29.5</v>
      </c>
      <c r="F426" s="14"/>
      <c r="G426" s="14"/>
      <c r="H426" s="14">
        <v>0.4</v>
      </c>
      <c r="I426" s="14">
        <f t="shared" si="30"/>
        <v>0.4</v>
      </c>
      <c r="J426" s="14"/>
      <c r="K426" s="14"/>
      <c r="L426" s="14">
        <f t="shared" si="31"/>
        <v>-29.1</v>
      </c>
      <c r="M426" s="14">
        <f t="shared" si="32"/>
        <v>1.3559322033898307</v>
      </c>
    </row>
    <row r="427" spans="1:13" ht="47.25">
      <c r="A427" s="76"/>
      <c r="B427" s="57"/>
      <c r="C427" s="42" t="s">
        <v>20</v>
      </c>
      <c r="D427" s="24" t="s">
        <v>21</v>
      </c>
      <c r="E427" s="14">
        <v>17552.1</v>
      </c>
      <c r="F427" s="14">
        <v>227314.4</v>
      </c>
      <c r="G427" s="14">
        <v>60597.6</v>
      </c>
      <c r="H427" s="14">
        <v>113906.2</v>
      </c>
      <c r="I427" s="14">
        <f t="shared" si="30"/>
        <v>53308.6</v>
      </c>
      <c r="J427" s="14">
        <f t="shared" si="33"/>
        <v>187.9714708173261</v>
      </c>
      <c r="K427" s="14">
        <f t="shared" si="34"/>
        <v>50.10953991476123</v>
      </c>
      <c r="L427" s="14">
        <f t="shared" si="31"/>
        <v>96354.1</v>
      </c>
      <c r="M427" s="14">
        <f t="shared" si="32"/>
        <v>648.9605232422331</v>
      </c>
    </row>
    <row r="428" spans="1:13" ht="48" customHeight="1">
      <c r="A428" s="76"/>
      <c r="B428" s="57"/>
      <c r="C428" s="42" t="s">
        <v>228</v>
      </c>
      <c r="D428" s="24" t="s">
        <v>229</v>
      </c>
      <c r="E428" s="14"/>
      <c r="F428" s="14"/>
      <c r="G428" s="14"/>
      <c r="H428" s="14">
        <v>770.3</v>
      </c>
      <c r="I428" s="14">
        <f t="shared" si="30"/>
        <v>770.3</v>
      </c>
      <c r="J428" s="14"/>
      <c r="K428" s="14"/>
      <c r="L428" s="14">
        <f t="shared" si="31"/>
        <v>770.3</v>
      </c>
      <c r="M428" s="14"/>
    </row>
    <row r="429" spans="1:13" ht="23.25">
      <c r="A429" s="76"/>
      <c r="B429" s="57"/>
      <c r="C429" s="43" t="s">
        <v>26</v>
      </c>
      <c r="D429" s="23" t="s">
        <v>27</v>
      </c>
      <c r="E429" s="14">
        <v>-21.4</v>
      </c>
      <c r="F429" s="14"/>
      <c r="G429" s="14"/>
      <c r="H429" s="14">
        <v>669.7</v>
      </c>
      <c r="I429" s="14">
        <f t="shared" si="30"/>
        <v>669.7</v>
      </c>
      <c r="J429" s="14"/>
      <c r="K429" s="14"/>
      <c r="L429" s="14">
        <f t="shared" si="31"/>
        <v>691.1</v>
      </c>
      <c r="M429" s="14">
        <f t="shared" si="32"/>
        <v>-3129.439252336449</v>
      </c>
    </row>
    <row r="430" spans="1:13" ht="23.25">
      <c r="A430" s="76"/>
      <c r="B430" s="57"/>
      <c r="C430" s="43" t="s">
        <v>28</v>
      </c>
      <c r="D430" s="23" t="s">
        <v>152</v>
      </c>
      <c r="E430" s="14">
        <v>2.8</v>
      </c>
      <c r="F430" s="14"/>
      <c r="G430" s="14"/>
      <c r="H430" s="14"/>
      <c r="I430" s="14">
        <f t="shared" si="30"/>
        <v>0</v>
      </c>
      <c r="J430" s="14"/>
      <c r="K430" s="14"/>
      <c r="L430" s="14">
        <f t="shared" si="31"/>
        <v>-2.8</v>
      </c>
      <c r="M430" s="14">
        <f t="shared" si="32"/>
        <v>0</v>
      </c>
    </row>
    <row r="431" spans="1:13" ht="23.25" hidden="1">
      <c r="A431" s="76"/>
      <c r="B431" s="57"/>
      <c r="C431" s="43" t="s">
        <v>33</v>
      </c>
      <c r="D431" s="23" t="s">
        <v>34</v>
      </c>
      <c r="E431" s="14"/>
      <c r="F431" s="14"/>
      <c r="G431" s="14"/>
      <c r="H431" s="14"/>
      <c r="I431" s="14">
        <f t="shared" si="30"/>
        <v>0</v>
      </c>
      <c r="J431" s="14" t="e">
        <f t="shared" si="33"/>
        <v>#DIV/0!</v>
      </c>
      <c r="K431" s="14" t="e">
        <f t="shared" si="34"/>
        <v>#DIV/0!</v>
      </c>
      <c r="L431" s="14">
        <f t="shared" si="31"/>
        <v>0</v>
      </c>
      <c r="M431" s="14" t="e">
        <f t="shared" si="32"/>
        <v>#DIV/0!</v>
      </c>
    </row>
    <row r="432" spans="1:13" s="4" customFormat="1" ht="15.75">
      <c r="A432" s="76"/>
      <c r="B432" s="57"/>
      <c r="C432" s="44"/>
      <c r="D432" s="2" t="s">
        <v>36</v>
      </c>
      <c r="E432" s="5">
        <f>SUM(E424:E431)</f>
        <v>183586.7</v>
      </c>
      <c r="F432" s="5">
        <f>SUM(F424:F431)</f>
        <v>710318.9</v>
      </c>
      <c r="G432" s="5">
        <f>SUM(G424:G431)</f>
        <v>235345.31</v>
      </c>
      <c r="H432" s="5">
        <f>SUM(H424:H431)</f>
        <v>303101.8</v>
      </c>
      <c r="I432" s="14">
        <f t="shared" si="30"/>
        <v>67756.48999999999</v>
      </c>
      <c r="J432" s="14">
        <f t="shared" si="33"/>
        <v>128.7902444284953</v>
      </c>
      <c r="K432" s="14">
        <f t="shared" si="34"/>
        <v>42.67122837362204</v>
      </c>
      <c r="L432" s="14">
        <f t="shared" si="31"/>
        <v>119515.09999999998</v>
      </c>
      <c r="M432" s="14">
        <f t="shared" si="32"/>
        <v>165.1000862262898</v>
      </c>
    </row>
    <row r="433" spans="1:13" ht="23.25">
      <c r="A433" s="76"/>
      <c r="B433" s="57"/>
      <c r="C433" s="43" t="s">
        <v>160</v>
      </c>
      <c r="D433" s="23" t="s">
        <v>161</v>
      </c>
      <c r="E433" s="14">
        <v>35293.7</v>
      </c>
      <c r="F433" s="14">
        <v>204534.2</v>
      </c>
      <c r="G433" s="14">
        <v>12272</v>
      </c>
      <c r="H433" s="14">
        <v>8909.1</v>
      </c>
      <c r="I433" s="14">
        <f t="shared" si="30"/>
        <v>-3362.8999999999996</v>
      </c>
      <c r="J433" s="14">
        <f t="shared" si="33"/>
        <v>72.59696870925684</v>
      </c>
      <c r="K433" s="14">
        <f t="shared" si="34"/>
        <v>4.355799665777166</v>
      </c>
      <c r="L433" s="14">
        <f t="shared" si="31"/>
        <v>-26384.6</v>
      </c>
      <c r="M433" s="14">
        <f t="shared" si="32"/>
        <v>25.24274870585969</v>
      </c>
    </row>
    <row r="434" spans="1:13" ht="23.25">
      <c r="A434" s="76"/>
      <c r="B434" s="57"/>
      <c r="C434" s="43" t="s">
        <v>162</v>
      </c>
      <c r="D434" s="23" t="s">
        <v>163</v>
      </c>
      <c r="E434" s="14">
        <v>1492256.7</v>
      </c>
      <c r="F434" s="14">
        <v>3218580.1</v>
      </c>
      <c r="G434" s="14">
        <v>1454141.4</v>
      </c>
      <c r="H434" s="14">
        <v>1613567.6</v>
      </c>
      <c r="I434" s="14">
        <f t="shared" si="30"/>
        <v>159426.2000000002</v>
      </c>
      <c r="J434" s="14">
        <f t="shared" si="33"/>
        <v>110.96359680014614</v>
      </c>
      <c r="K434" s="14">
        <f t="shared" si="34"/>
        <v>50.13290177243065</v>
      </c>
      <c r="L434" s="14">
        <f t="shared" si="31"/>
        <v>121310.90000000014</v>
      </c>
      <c r="M434" s="14">
        <f t="shared" si="32"/>
        <v>108.12935870886022</v>
      </c>
    </row>
    <row r="435" spans="1:13" ht="23.25">
      <c r="A435" s="76"/>
      <c r="B435" s="57"/>
      <c r="C435" s="43" t="s">
        <v>55</v>
      </c>
      <c r="D435" s="27" t="s">
        <v>56</v>
      </c>
      <c r="E435" s="29">
        <v>123.4</v>
      </c>
      <c r="F435" s="14"/>
      <c r="G435" s="14"/>
      <c r="H435" s="14">
        <v>-97.8</v>
      </c>
      <c r="I435" s="14">
        <f t="shared" si="30"/>
        <v>-97.8</v>
      </c>
      <c r="J435" s="14"/>
      <c r="K435" s="14"/>
      <c r="L435" s="14">
        <f t="shared" si="31"/>
        <v>-221.2</v>
      </c>
      <c r="M435" s="14">
        <f t="shared" si="32"/>
        <v>-79.2544570502431</v>
      </c>
    </row>
    <row r="436" spans="1:13" ht="63" hidden="1">
      <c r="A436" s="76"/>
      <c r="B436" s="57"/>
      <c r="C436" s="42" t="s">
        <v>231</v>
      </c>
      <c r="D436" s="21" t="s">
        <v>9</v>
      </c>
      <c r="E436" s="29"/>
      <c r="F436" s="14"/>
      <c r="G436" s="14"/>
      <c r="H436" s="14"/>
      <c r="I436" s="14">
        <f t="shared" si="30"/>
        <v>0</v>
      </c>
      <c r="J436" s="14" t="e">
        <f t="shared" si="33"/>
        <v>#DIV/0!</v>
      </c>
      <c r="K436" s="14" t="e">
        <f t="shared" si="34"/>
        <v>#DIV/0!</v>
      </c>
      <c r="L436" s="14">
        <f t="shared" si="31"/>
        <v>0</v>
      </c>
      <c r="M436" s="14" t="e">
        <f t="shared" si="32"/>
        <v>#DIV/0!</v>
      </c>
    </row>
    <row r="437" spans="1:13" ht="23.25">
      <c r="A437" s="76"/>
      <c r="B437" s="57"/>
      <c r="C437" s="43" t="s">
        <v>22</v>
      </c>
      <c r="D437" s="23" t="s">
        <v>23</v>
      </c>
      <c r="E437" s="14">
        <f>E438</f>
        <v>289.5</v>
      </c>
      <c r="F437" s="14">
        <f>F438</f>
        <v>660</v>
      </c>
      <c r="G437" s="14">
        <f>G438</f>
        <v>271.9</v>
      </c>
      <c r="H437" s="14">
        <f>H438</f>
        <v>412.6</v>
      </c>
      <c r="I437" s="14">
        <f t="shared" si="30"/>
        <v>140.70000000000005</v>
      </c>
      <c r="J437" s="14">
        <f t="shared" si="33"/>
        <v>151.74696579624865</v>
      </c>
      <c r="K437" s="14">
        <f t="shared" si="34"/>
        <v>62.51515151515152</v>
      </c>
      <c r="L437" s="14">
        <f t="shared" si="31"/>
        <v>123.10000000000002</v>
      </c>
      <c r="M437" s="14">
        <f t="shared" si="32"/>
        <v>142.52158894645942</v>
      </c>
    </row>
    <row r="438" spans="1:13" ht="31.5" hidden="1">
      <c r="A438" s="76"/>
      <c r="B438" s="57"/>
      <c r="C438" s="42" t="s">
        <v>164</v>
      </c>
      <c r="D438" s="24" t="s">
        <v>165</v>
      </c>
      <c r="E438" s="14">
        <v>289.5</v>
      </c>
      <c r="F438" s="14">
        <v>660</v>
      </c>
      <c r="G438" s="14">
        <v>271.9</v>
      </c>
      <c r="H438" s="14">
        <v>412.6</v>
      </c>
      <c r="I438" s="14">
        <f t="shared" si="30"/>
        <v>140.70000000000005</v>
      </c>
      <c r="J438" s="14">
        <f t="shared" si="33"/>
        <v>151.74696579624865</v>
      </c>
      <c r="K438" s="14">
        <f t="shared" si="34"/>
        <v>62.51515151515152</v>
      </c>
      <c r="L438" s="14">
        <f t="shared" si="31"/>
        <v>123.10000000000002</v>
      </c>
      <c r="M438" s="14">
        <f t="shared" si="32"/>
        <v>142.52158894645942</v>
      </c>
    </row>
    <row r="439" spans="1:13" s="4" customFormat="1" ht="15.75">
      <c r="A439" s="76"/>
      <c r="B439" s="57"/>
      <c r="C439" s="44"/>
      <c r="D439" s="2" t="s">
        <v>39</v>
      </c>
      <c r="E439" s="5">
        <f>SUM(E433:E437)</f>
        <v>1527963.2999999998</v>
      </c>
      <c r="F439" s="5">
        <f>SUM(F433:F437)</f>
        <v>3423774.3000000003</v>
      </c>
      <c r="G439" s="5">
        <f>SUM(G433:G437)</f>
        <v>1466685.2999999998</v>
      </c>
      <c r="H439" s="5">
        <f>SUM(H433:H437)</f>
        <v>1622791.5000000002</v>
      </c>
      <c r="I439" s="14">
        <f t="shared" si="30"/>
        <v>156106.20000000042</v>
      </c>
      <c r="J439" s="14">
        <f t="shared" si="33"/>
        <v>110.64346932501475</v>
      </c>
      <c r="K439" s="14">
        <f t="shared" si="34"/>
        <v>47.39773588463469</v>
      </c>
      <c r="L439" s="14">
        <f t="shared" si="31"/>
        <v>94828.20000000042</v>
      </c>
      <c r="M439" s="14">
        <f t="shared" si="32"/>
        <v>106.20618309353375</v>
      </c>
    </row>
    <row r="440" spans="1:13" s="4" customFormat="1" ht="15.75">
      <c r="A440" s="77"/>
      <c r="B440" s="58"/>
      <c r="C440" s="44"/>
      <c r="D440" s="2" t="s">
        <v>59</v>
      </c>
      <c r="E440" s="5">
        <f>E432+E439</f>
        <v>1711549.9999999998</v>
      </c>
      <c r="F440" s="5">
        <f>F432+F439</f>
        <v>4134093.2</v>
      </c>
      <c r="G440" s="5">
        <f>G432+G439</f>
        <v>1702030.6099999999</v>
      </c>
      <c r="H440" s="5">
        <f>H432+H439</f>
        <v>1925893.3000000003</v>
      </c>
      <c r="I440" s="14">
        <f t="shared" si="30"/>
        <v>223862.6900000004</v>
      </c>
      <c r="J440" s="14">
        <f t="shared" si="33"/>
        <v>113.15268295909205</v>
      </c>
      <c r="K440" s="14">
        <f t="shared" si="34"/>
        <v>46.585628500102516</v>
      </c>
      <c r="L440" s="14">
        <f t="shared" si="31"/>
        <v>214343.3000000005</v>
      </c>
      <c r="M440" s="14">
        <f t="shared" si="32"/>
        <v>112.5233443370045</v>
      </c>
    </row>
    <row r="441" spans="1:13" s="4" customFormat="1" ht="15.75" customHeight="1" hidden="1">
      <c r="A441" s="56"/>
      <c r="B441" s="56" t="s">
        <v>166</v>
      </c>
      <c r="C441" s="43" t="s">
        <v>55</v>
      </c>
      <c r="D441" s="27" t="s">
        <v>56</v>
      </c>
      <c r="E441" s="29"/>
      <c r="F441" s="5"/>
      <c r="G441" s="5"/>
      <c r="H441" s="29"/>
      <c r="I441" s="14">
        <f t="shared" si="30"/>
        <v>0</v>
      </c>
      <c r="J441" s="14" t="e">
        <f t="shared" si="33"/>
        <v>#DIV/0!</v>
      </c>
      <c r="K441" s="14" t="e">
        <f t="shared" si="34"/>
        <v>#DIV/0!</v>
      </c>
      <c r="L441" s="14">
        <f t="shared" si="31"/>
        <v>0</v>
      </c>
      <c r="M441" s="14" t="e">
        <f t="shared" si="32"/>
        <v>#DIV/0!</v>
      </c>
    </row>
    <row r="442" spans="1:13" s="4" customFormat="1" ht="94.5" hidden="1">
      <c r="A442" s="57"/>
      <c r="B442" s="57"/>
      <c r="C442" s="46" t="s">
        <v>167</v>
      </c>
      <c r="D442" s="28" t="s">
        <v>168</v>
      </c>
      <c r="E442" s="14"/>
      <c r="F442" s="14"/>
      <c r="G442" s="14"/>
      <c r="H442" s="14"/>
      <c r="I442" s="14">
        <f t="shared" si="30"/>
        <v>0</v>
      </c>
      <c r="J442" s="14" t="e">
        <f t="shared" si="33"/>
        <v>#DIV/0!</v>
      </c>
      <c r="K442" s="14" t="e">
        <f t="shared" si="34"/>
        <v>#DIV/0!</v>
      </c>
      <c r="L442" s="14">
        <f t="shared" si="31"/>
        <v>0</v>
      </c>
      <c r="M442" s="14" t="e">
        <f t="shared" si="32"/>
        <v>#DIV/0!</v>
      </c>
    </row>
    <row r="443" spans="1:13" s="4" customFormat="1" ht="78.75" hidden="1">
      <c r="A443" s="57"/>
      <c r="B443" s="57"/>
      <c r="C443" s="49" t="s">
        <v>169</v>
      </c>
      <c r="D443" s="28" t="s">
        <v>170</v>
      </c>
      <c r="E443" s="14"/>
      <c r="F443" s="14"/>
      <c r="G443" s="14"/>
      <c r="H443" s="14"/>
      <c r="I443" s="14">
        <f t="shared" si="30"/>
        <v>0</v>
      </c>
      <c r="J443" s="14" t="e">
        <f t="shared" si="33"/>
        <v>#DIV/0!</v>
      </c>
      <c r="K443" s="14" t="e">
        <f t="shared" si="34"/>
        <v>#DIV/0!</v>
      </c>
      <c r="L443" s="14">
        <f t="shared" si="31"/>
        <v>0</v>
      </c>
      <c r="M443" s="14" t="e">
        <f t="shared" si="32"/>
        <v>#DIV/0!</v>
      </c>
    </row>
    <row r="444" spans="1:13" ht="23.25" hidden="1">
      <c r="A444" s="57"/>
      <c r="B444" s="57"/>
      <c r="C444" s="43" t="s">
        <v>22</v>
      </c>
      <c r="D444" s="23" t="s">
        <v>23</v>
      </c>
      <c r="E444" s="14">
        <f>SUM(E445:E445)</f>
        <v>0</v>
      </c>
      <c r="F444" s="14">
        <f>SUM(F445:F445)</f>
        <v>0</v>
      </c>
      <c r="G444" s="14">
        <f>SUM(G445:G445)</f>
        <v>0</v>
      </c>
      <c r="H444" s="14">
        <f>SUM(H445:H445)</f>
        <v>0</v>
      </c>
      <c r="I444" s="14">
        <f t="shared" si="30"/>
        <v>0</v>
      </c>
      <c r="J444" s="14" t="e">
        <f t="shared" si="33"/>
        <v>#DIV/0!</v>
      </c>
      <c r="K444" s="14" t="e">
        <f t="shared" si="34"/>
        <v>#DIV/0!</v>
      </c>
      <c r="L444" s="14">
        <f t="shared" si="31"/>
        <v>0</v>
      </c>
      <c r="M444" s="14" t="e">
        <f t="shared" si="32"/>
        <v>#DIV/0!</v>
      </c>
    </row>
    <row r="445" spans="1:13" ht="63" hidden="1">
      <c r="A445" s="57"/>
      <c r="B445" s="57"/>
      <c r="C445" s="43" t="s">
        <v>57</v>
      </c>
      <c r="D445" s="26" t="s">
        <v>58</v>
      </c>
      <c r="E445" s="14"/>
      <c r="F445" s="14"/>
      <c r="G445" s="14"/>
      <c r="H445" s="14"/>
      <c r="I445" s="14">
        <f t="shared" si="30"/>
        <v>0</v>
      </c>
      <c r="J445" s="14" t="e">
        <f t="shared" si="33"/>
        <v>#DIV/0!</v>
      </c>
      <c r="K445" s="14" t="e">
        <f t="shared" si="34"/>
        <v>#DIV/0!</v>
      </c>
      <c r="L445" s="14">
        <f t="shared" si="31"/>
        <v>0</v>
      </c>
      <c r="M445" s="14" t="e">
        <f t="shared" si="32"/>
        <v>#DIV/0!</v>
      </c>
    </row>
    <row r="446" spans="1:13" ht="23.25" hidden="1">
      <c r="A446" s="57"/>
      <c r="B446" s="57"/>
      <c r="C446" s="43" t="s">
        <v>31</v>
      </c>
      <c r="D446" s="23" t="s">
        <v>32</v>
      </c>
      <c r="E446" s="14"/>
      <c r="F446" s="14"/>
      <c r="G446" s="14"/>
      <c r="H446" s="14"/>
      <c r="I446" s="14">
        <f t="shared" si="30"/>
        <v>0</v>
      </c>
      <c r="J446" s="14" t="e">
        <f t="shared" si="33"/>
        <v>#DIV/0!</v>
      </c>
      <c r="K446" s="14" t="e">
        <f t="shared" si="34"/>
        <v>#DIV/0!</v>
      </c>
      <c r="L446" s="14">
        <f t="shared" si="31"/>
        <v>0</v>
      </c>
      <c r="M446" s="14" t="e">
        <f t="shared" si="32"/>
        <v>#DIV/0!</v>
      </c>
    </row>
    <row r="447" spans="1:13" ht="23.25" hidden="1">
      <c r="A447" s="57"/>
      <c r="B447" s="57"/>
      <c r="C447" s="43" t="s">
        <v>33</v>
      </c>
      <c r="D447" s="23" t="s">
        <v>34</v>
      </c>
      <c r="E447" s="14"/>
      <c r="F447" s="14"/>
      <c r="G447" s="14"/>
      <c r="H447" s="14"/>
      <c r="I447" s="14">
        <f t="shared" si="30"/>
        <v>0</v>
      </c>
      <c r="J447" s="14" t="e">
        <f t="shared" si="33"/>
        <v>#DIV/0!</v>
      </c>
      <c r="K447" s="14" t="e">
        <f t="shared" si="34"/>
        <v>#DIV/0!</v>
      </c>
      <c r="L447" s="14">
        <f t="shared" si="31"/>
        <v>0</v>
      </c>
      <c r="M447" s="14" t="e">
        <f t="shared" si="32"/>
        <v>#DIV/0!</v>
      </c>
    </row>
    <row r="448" spans="1:13" ht="23.25" hidden="1">
      <c r="A448" s="57"/>
      <c r="B448" s="57"/>
      <c r="C448" s="43" t="s">
        <v>51</v>
      </c>
      <c r="D448" s="24" t="s">
        <v>52</v>
      </c>
      <c r="E448" s="14"/>
      <c r="F448" s="14"/>
      <c r="G448" s="14"/>
      <c r="H448" s="14"/>
      <c r="I448" s="14">
        <f t="shared" si="30"/>
        <v>0</v>
      </c>
      <c r="J448" s="14" t="e">
        <f t="shared" si="33"/>
        <v>#DIV/0!</v>
      </c>
      <c r="K448" s="14" t="e">
        <f t="shared" si="34"/>
        <v>#DIV/0!</v>
      </c>
      <c r="L448" s="14">
        <f t="shared" si="31"/>
        <v>0</v>
      </c>
      <c r="M448" s="14" t="e">
        <f t="shared" si="32"/>
        <v>#DIV/0!</v>
      </c>
    </row>
    <row r="449" spans="1:13" s="4" customFormat="1" ht="15.75" hidden="1">
      <c r="A449" s="58"/>
      <c r="B449" s="58"/>
      <c r="C449" s="44"/>
      <c r="D449" s="2" t="s">
        <v>171</v>
      </c>
      <c r="E449" s="5">
        <f>SUM(E441:E444,E446:E448)</f>
        <v>0</v>
      </c>
      <c r="F449" s="5">
        <f>SUM(F441:F444,F446:F448)</f>
        <v>0</v>
      </c>
      <c r="G449" s="5">
        <f>SUM(G441:G444,G446:G448)</f>
        <v>0</v>
      </c>
      <c r="H449" s="5">
        <f>SUM(H441:H444,H446:H448)</f>
        <v>0</v>
      </c>
      <c r="I449" s="14">
        <f t="shared" si="30"/>
        <v>0</v>
      </c>
      <c r="J449" s="14" t="e">
        <f t="shared" si="33"/>
        <v>#DIV/0!</v>
      </c>
      <c r="K449" s="14" t="e">
        <f t="shared" si="34"/>
        <v>#DIV/0!</v>
      </c>
      <c r="L449" s="14">
        <f t="shared" si="31"/>
        <v>0</v>
      </c>
      <c r="M449" s="14" t="e">
        <f t="shared" si="32"/>
        <v>#DIV/0!</v>
      </c>
    </row>
    <row r="450" spans="1:13" s="4" customFormat="1" ht="15.75" hidden="1">
      <c r="A450" s="78"/>
      <c r="B450" s="78"/>
      <c r="C450" s="72"/>
      <c r="D450" s="2"/>
      <c r="E450" s="5"/>
      <c r="F450" s="5"/>
      <c r="G450" s="5"/>
      <c r="H450" s="5"/>
      <c r="I450" s="14">
        <f t="shared" si="30"/>
        <v>0</v>
      </c>
      <c r="J450" s="14" t="e">
        <f t="shared" si="33"/>
        <v>#DIV/0!</v>
      </c>
      <c r="K450" s="14" t="e">
        <f t="shared" si="34"/>
        <v>#DIV/0!</v>
      </c>
      <c r="L450" s="14">
        <f t="shared" si="31"/>
        <v>0</v>
      </c>
      <c r="M450" s="14" t="e">
        <f t="shared" si="32"/>
        <v>#DIV/0!</v>
      </c>
    </row>
    <row r="451" spans="1:13" s="4" customFormat="1" ht="39" customHeight="1">
      <c r="A451" s="79"/>
      <c r="B451" s="79"/>
      <c r="C451" s="73"/>
      <c r="D451" s="2" t="s">
        <v>172</v>
      </c>
      <c r="E451" s="5">
        <f>E461+E476</f>
        <v>5061571.5</v>
      </c>
      <c r="F451" s="5">
        <f>F461+F476</f>
        <v>14327211.5</v>
      </c>
      <c r="G451" s="5">
        <f>G461+G476</f>
        <v>5318810.38</v>
      </c>
      <c r="H451" s="5">
        <f>H461+H476</f>
        <v>5701677.7</v>
      </c>
      <c r="I451" s="14">
        <f t="shared" si="30"/>
        <v>382867.3200000003</v>
      </c>
      <c r="J451" s="14">
        <f t="shared" si="33"/>
        <v>107.19836378148906</v>
      </c>
      <c r="K451" s="14">
        <f t="shared" si="34"/>
        <v>39.796143862327995</v>
      </c>
      <c r="L451" s="14">
        <f t="shared" si="31"/>
        <v>640106.2000000002</v>
      </c>
      <c r="M451" s="14">
        <f t="shared" si="32"/>
        <v>112.64639252848647</v>
      </c>
    </row>
    <row r="452" spans="1:13" s="4" customFormat="1" ht="36" customHeight="1">
      <c r="A452" s="79"/>
      <c r="B452" s="79"/>
      <c r="C452" s="73"/>
      <c r="D452" s="7" t="s">
        <v>173</v>
      </c>
      <c r="E452" s="5">
        <f>E453-E530</f>
        <v>6541120.3999999985</v>
      </c>
      <c r="F452" s="5">
        <f>F453-F530</f>
        <v>21751381.5</v>
      </c>
      <c r="G452" s="5">
        <f>G453-G530</f>
        <v>7766370.279999999</v>
      </c>
      <c r="H452" s="5">
        <f>H453-H530</f>
        <v>8470316.5</v>
      </c>
      <c r="I452" s="14">
        <f t="shared" si="30"/>
        <v>703946.2200000007</v>
      </c>
      <c r="J452" s="14">
        <f t="shared" si="33"/>
        <v>109.06403113192795</v>
      </c>
      <c r="K452" s="14">
        <f t="shared" si="34"/>
        <v>38.941510450727</v>
      </c>
      <c r="L452" s="14">
        <f t="shared" si="31"/>
        <v>1929196.1000000015</v>
      </c>
      <c r="M452" s="14">
        <f t="shared" si="32"/>
        <v>129.49335866069674</v>
      </c>
    </row>
    <row r="453" spans="1:13" s="4" customFormat="1" ht="36" customHeight="1">
      <c r="A453" s="80"/>
      <c r="B453" s="80"/>
      <c r="C453" s="74"/>
      <c r="D453" s="7" t="s">
        <v>194</v>
      </c>
      <c r="E453" s="8">
        <f>E29+E55+E71+E92+E110+E129+E134+E149+E161+E174+E186+E199+E211+E222+E235+E247+E265+E278+E290+E307+E322+E331+E352+E371+E382+E397+E403+E409+E423+E440+E449</f>
        <v>6423294.299999999</v>
      </c>
      <c r="F453" s="8">
        <f>F29+F55+F71+F92+F110+F129+F134+F149+F161+F174+F186+F199+F211+F222+F235+F247+F265+F278+F290+F307+F322+F331+F352+F371+F382+F397+F403+F409+F423+F440+F449</f>
        <v>21751381.5</v>
      </c>
      <c r="G453" s="8">
        <f>G29+G55+G71+G92+G110+G129+G134+G149+G161+G174+G186+G199+G211+G222+G235+G247+G265+G278+G290+G307+G322+G331+G352+G371+G382+G397+G403+G409+G423+G440+G449</f>
        <v>7766370.279999999</v>
      </c>
      <c r="H453" s="8">
        <f>H29+H55+H71+H92+H110+H129+H134+H149+H161+H174+H186+H199+H211+H222+H235+H247+H265+H278+H290+H307+H322+H331+H352+H371+H382+H397+H403+H409+H423+H440+H449</f>
        <v>8354755.9</v>
      </c>
      <c r="I453" s="14">
        <f>H453-G453</f>
        <v>588385.620000001</v>
      </c>
      <c r="J453" s="14">
        <f>H453/G453*100</f>
        <v>107.5760696282434</v>
      </c>
      <c r="K453" s="14">
        <f>H453/F453*100</f>
        <v>38.410231092677954</v>
      </c>
      <c r="L453" s="14">
        <f>H453-E453</f>
        <v>1931461.6000000015</v>
      </c>
      <c r="M453" s="14">
        <f>H453/E453*100</f>
        <v>130.0696419904036</v>
      </c>
    </row>
    <row r="454" spans="1:13" s="4" customFormat="1" ht="54.75" customHeight="1">
      <c r="A454" s="11"/>
      <c r="B454" s="11"/>
      <c r="C454" s="45"/>
      <c r="D454" s="2" t="s">
        <v>174</v>
      </c>
      <c r="E454" s="8">
        <f>E456</f>
        <v>0</v>
      </c>
      <c r="F454" s="8">
        <f>F456</f>
        <v>0</v>
      </c>
      <c r="G454" s="8">
        <f>G456</f>
        <v>0</v>
      </c>
      <c r="H454" s="8">
        <f>H456</f>
        <v>13000</v>
      </c>
      <c r="I454" s="14">
        <f>H454-G454</f>
        <v>13000</v>
      </c>
      <c r="J454" s="14"/>
      <c r="K454" s="14"/>
      <c r="L454" s="14">
        <f>H454-E454</f>
        <v>13000</v>
      </c>
      <c r="M454" s="14"/>
    </row>
    <row r="455" spans="1:13" ht="31.5" customHeight="1">
      <c r="A455" s="75" t="s">
        <v>4</v>
      </c>
      <c r="B455" s="56" t="s">
        <v>5</v>
      </c>
      <c r="C455" s="42" t="s">
        <v>175</v>
      </c>
      <c r="D455" s="24" t="s">
        <v>176</v>
      </c>
      <c r="E455" s="31"/>
      <c r="F455" s="31"/>
      <c r="G455" s="31"/>
      <c r="H455" s="31">
        <v>13000</v>
      </c>
      <c r="I455" s="14">
        <f>H455-G455</f>
        <v>13000</v>
      </c>
      <c r="J455" s="14"/>
      <c r="K455" s="14"/>
      <c r="L455" s="14">
        <f>H455-E455</f>
        <v>13000</v>
      </c>
      <c r="M455" s="14"/>
    </row>
    <row r="456" spans="1:13" s="4" customFormat="1" ht="20.25" customHeight="1">
      <c r="A456" s="77"/>
      <c r="B456" s="58"/>
      <c r="C456" s="45"/>
      <c r="D456" s="2" t="s">
        <v>171</v>
      </c>
      <c r="E456" s="8">
        <f>SUM(E455:E455)</f>
        <v>0</v>
      </c>
      <c r="F456" s="8">
        <f>SUM(F455:F455)</f>
        <v>0</v>
      </c>
      <c r="G456" s="8">
        <f>SUM(G455:G455)</f>
        <v>0</v>
      </c>
      <c r="H456" s="8">
        <f>SUM(H455:H455)</f>
        <v>13000</v>
      </c>
      <c r="I456" s="14">
        <f>H456-G456</f>
        <v>13000</v>
      </c>
      <c r="J456" s="14"/>
      <c r="K456" s="14"/>
      <c r="L456" s="14">
        <f>H456-E456</f>
        <v>13000</v>
      </c>
      <c r="M456" s="14"/>
    </row>
    <row r="457" spans="1:11" ht="13.5" customHeight="1">
      <c r="A457" s="9"/>
      <c r="B457" s="9"/>
      <c r="C457" s="50"/>
      <c r="D457" s="1"/>
      <c r="E457" s="33"/>
      <c r="F457" s="33"/>
      <c r="G457" s="33"/>
      <c r="H457" s="33"/>
      <c r="I457" s="34"/>
      <c r="J457" s="34"/>
      <c r="K457" s="34"/>
    </row>
    <row r="458" spans="1:13" ht="13.5" customHeight="1">
      <c r="A458" s="9"/>
      <c r="B458" s="9"/>
      <c r="C458" s="50"/>
      <c r="D458" s="1" t="s">
        <v>177</v>
      </c>
      <c r="E458" s="37"/>
      <c r="F458" s="39"/>
      <c r="G458" s="39"/>
      <c r="H458" s="39"/>
      <c r="I458" s="39"/>
      <c r="J458" s="36"/>
      <c r="K458" s="36"/>
      <c r="M458" s="19"/>
    </row>
    <row r="459" spans="1:13" ht="62.25" customHeight="1" hidden="1">
      <c r="A459" s="65" t="s">
        <v>0</v>
      </c>
      <c r="B459" s="55" t="s">
        <v>1</v>
      </c>
      <c r="C459" s="70" t="s">
        <v>2</v>
      </c>
      <c r="D459" s="55" t="s">
        <v>3</v>
      </c>
      <c r="E459" s="68" t="s">
        <v>239</v>
      </c>
      <c r="F459" s="59" t="s">
        <v>204</v>
      </c>
      <c r="G459" s="59" t="s">
        <v>236</v>
      </c>
      <c r="H459" s="59" t="s">
        <v>238</v>
      </c>
      <c r="I459" s="61" t="s">
        <v>240</v>
      </c>
      <c r="J459" s="55" t="s">
        <v>234</v>
      </c>
      <c r="K459" s="66" t="s">
        <v>235</v>
      </c>
      <c r="L459" s="63" t="s">
        <v>206</v>
      </c>
      <c r="M459" s="55" t="s">
        <v>205</v>
      </c>
    </row>
    <row r="460" spans="1:13" ht="32.25" customHeight="1" hidden="1">
      <c r="A460" s="65"/>
      <c r="B460" s="55"/>
      <c r="C460" s="71"/>
      <c r="D460" s="55"/>
      <c r="E460" s="69"/>
      <c r="F460" s="60"/>
      <c r="G460" s="60"/>
      <c r="H460" s="60"/>
      <c r="I460" s="62"/>
      <c r="J460" s="64"/>
      <c r="K460" s="67"/>
      <c r="L460" s="64"/>
      <c r="M460" s="64"/>
    </row>
    <row r="461" spans="1:13" s="4" customFormat="1" ht="21.75" customHeight="1">
      <c r="A461" s="56"/>
      <c r="B461" s="56"/>
      <c r="C461" s="44"/>
      <c r="D461" s="2" t="s">
        <v>178</v>
      </c>
      <c r="E461" s="5">
        <f>SUM(E475,E462:E469)</f>
        <v>4260936.1</v>
      </c>
      <c r="F461" s="5">
        <f>SUM(F475,F462:F469)</f>
        <v>11822185.3</v>
      </c>
      <c r="G461" s="5">
        <f>SUM(G475,G462:G469)</f>
        <v>4464981.359999999</v>
      </c>
      <c r="H461" s="5">
        <f>SUM(H475,H462:H469)</f>
        <v>4778078.4</v>
      </c>
      <c r="I461" s="5">
        <f>H461-G461</f>
        <v>313097.04000000097</v>
      </c>
      <c r="J461" s="5">
        <f>H461/G461*100</f>
        <v>107.01228100983609</v>
      </c>
      <c r="K461" s="5">
        <f>H461/F461*100</f>
        <v>40.41620291639313</v>
      </c>
      <c r="L461" s="5">
        <f>H461-E461</f>
        <v>517142.30000000075</v>
      </c>
      <c r="M461" s="5">
        <f>H461/E461*100</f>
        <v>112.13682364304877</v>
      </c>
    </row>
    <row r="462" spans="1:13" ht="17.25" customHeight="1">
      <c r="A462" s="57"/>
      <c r="B462" s="57"/>
      <c r="C462" s="43" t="s">
        <v>121</v>
      </c>
      <c r="D462" s="23" t="s">
        <v>122</v>
      </c>
      <c r="E462" s="29">
        <f aca="true" t="shared" si="35" ref="E462:H468">SUMIF($C$6:$C$455,$C462,E$6:E$455)</f>
        <v>2355617.8</v>
      </c>
      <c r="F462" s="29">
        <f t="shared" si="35"/>
        <v>6857429.3</v>
      </c>
      <c r="G462" s="29">
        <f t="shared" si="35"/>
        <v>2556810.3</v>
      </c>
      <c r="H462" s="29">
        <f t="shared" si="35"/>
        <v>2684508.4</v>
      </c>
      <c r="I462" s="29">
        <f>H462-G462</f>
        <v>127698.1000000001</v>
      </c>
      <c r="J462" s="29">
        <f>H462/G462*100</f>
        <v>104.99442997394057</v>
      </c>
      <c r="K462" s="29">
        <f>H462/F462*100</f>
        <v>39.14744553035348</v>
      </c>
      <c r="L462" s="29">
        <f>H462-E462</f>
        <v>328890.6000000001</v>
      </c>
      <c r="M462" s="29">
        <f>H462/E462*100</f>
        <v>113.96196785403812</v>
      </c>
    </row>
    <row r="463" spans="1:13" ht="17.25" customHeight="1">
      <c r="A463" s="57"/>
      <c r="B463" s="57"/>
      <c r="C463" s="43" t="s">
        <v>197</v>
      </c>
      <c r="D463" s="23" t="s">
        <v>196</v>
      </c>
      <c r="E463" s="29">
        <f t="shared" si="35"/>
        <v>218742.1</v>
      </c>
      <c r="F463" s="29">
        <f t="shared" si="35"/>
        <v>507042</v>
      </c>
      <c r="G463" s="29">
        <f t="shared" si="35"/>
        <v>237394.86</v>
      </c>
      <c r="H463" s="29">
        <f t="shared" si="35"/>
        <v>268203.2</v>
      </c>
      <c r="I463" s="29">
        <f aca="true" t="shared" si="36" ref="I463:I475">H463-G463</f>
        <v>30808.340000000026</v>
      </c>
      <c r="J463" s="29">
        <f aca="true" t="shared" si="37" ref="J463:J474">H463/G463*100</f>
        <v>112.97767778122913</v>
      </c>
      <c r="K463" s="29">
        <f aca="true" t="shared" si="38" ref="K463:K474">H463/F463*100</f>
        <v>52.89565755893989</v>
      </c>
      <c r="L463" s="29">
        <f aca="true" t="shared" si="39" ref="L463:L475">H463-E463</f>
        <v>49461.100000000006</v>
      </c>
      <c r="M463" s="29">
        <f aca="true" t="shared" si="40" ref="M463:M475">H463/E463*100</f>
        <v>122.61160517339826</v>
      </c>
    </row>
    <row r="464" spans="1:13" ht="17.25" customHeight="1">
      <c r="A464" s="57"/>
      <c r="B464" s="57"/>
      <c r="C464" s="43" t="s">
        <v>198</v>
      </c>
      <c r="D464" s="23" t="s">
        <v>144</v>
      </c>
      <c r="E464" s="29">
        <f t="shared" si="35"/>
        <v>295</v>
      </c>
      <c r="F464" s="29">
        <f t="shared" si="35"/>
        <v>780</v>
      </c>
      <c r="G464" s="29">
        <f t="shared" si="35"/>
        <v>285</v>
      </c>
      <c r="H464" s="29">
        <f t="shared" si="35"/>
        <v>1350</v>
      </c>
      <c r="I464" s="29">
        <f t="shared" si="36"/>
        <v>1065</v>
      </c>
      <c r="J464" s="29">
        <f t="shared" si="37"/>
        <v>473.6842105263157</v>
      </c>
      <c r="K464" s="29">
        <f t="shared" si="38"/>
        <v>173.0769230769231</v>
      </c>
      <c r="L464" s="29">
        <f t="shared" si="39"/>
        <v>1055</v>
      </c>
      <c r="M464" s="29">
        <f t="shared" si="40"/>
        <v>457.6271186440678</v>
      </c>
    </row>
    <row r="465" spans="1:13" ht="17.25" customHeight="1">
      <c r="A465" s="57"/>
      <c r="B465" s="57"/>
      <c r="C465" s="43" t="s">
        <v>160</v>
      </c>
      <c r="D465" s="23" t="s">
        <v>161</v>
      </c>
      <c r="E465" s="29">
        <f t="shared" si="35"/>
        <v>35293.7</v>
      </c>
      <c r="F465" s="29">
        <f t="shared" si="35"/>
        <v>204534.2</v>
      </c>
      <c r="G465" s="29">
        <f t="shared" si="35"/>
        <v>12272</v>
      </c>
      <c r="H465" s="29">
        <f t="shared" si="35"/>
        <v>8909.1</v>
      </c>
      <c r="I465" s="29">
        <f t="shared" si="36"/>
        <v>-3362.8999999999996</v>
      </c>
      <c r="J465" s="29">
        <f t="shared" si="37"/>
        <v>72.59696870925684</v>
      </c>
      <c r="K465" s="29">
        <f t="shared" si="38"/>
        <v>4.355799665777166</v>
      </c>
      <c r="L465" s="29">
        <f t="shared" si="39"/>
        <v>-26384.6</v>
      </c>
      <c r="M465" s="29">
        <f t="shared" si="40"/>
        <v>25.24274870585969</v>
      </c>
    </row>
    <row r="466" spans="1:13" ht="17.25" customHeight="1" hidden="1">
      <c r="A466" s="57"/>
      <c r="B466" s="57"/>
      <c r="C466" s="43" t="s">
        <v>37</v>
      </c>
      <c r="D466" s="27" t="s">
        <v>38</v>
      </c>
      <c r="E466" s="29">
        <f t="shared" si="35"/>
        <v>0</v>
      </c>
      <c r="F466" s="29">
        <f t="shared" si="35"/>
        <v>0</v>
      </c>
      <c r="G466" s="29">
        <f t="shared" si="35"/>
        <v>0</v>
      </c>
      <c r="H466" s="29">
        <f t="shared" si="35"/>
        <v>0</v>
      </c>
      <c r="I466" s="29">
        <f t="shared" si="36"/>
        <v>0</v>
      </c>
      <c r="J466" s="29" t="e">
        <f t="shared" si="37"/>
        <v>#DIV/0!</v>
      </c>
      <c r="K466" s="29" t="e">
        <f t="shared" si="38"/>
        <v>#DIV/0!</v>
      </c>
      <c r="L466" s="29">
        <f t="shared" si="39"/>
        <v>0</v>
      </c>
      <c r="M466" s="29" t="e">
        <f t="shared" si="40"/>
        <v>#DIV/0!</v>
      </c>
    </row>
    <row r="467" spans="1:13" ht="17.25" customHeight="1">
      <c r="A467" s="57"/>
      <c r="B467" s="57"/>
      <c r="C467" s="43" t="s">
        <v>113</v>
      </c>
      <c r="D467" s="27" t="s">
        <v>114</v>
      </c>
      <c r="E467" s="29">
        <f t="shared" si="35"/>
        <v>108892.3</v>
      </c>
      <c r="F467" s="29">
        <f t="shared" si="35"/>
        <v>891854.4</v>
      </c>
      <c r="G467" s="29">
        <f t="shared" si="35"/>
        <v>147856</v>
      </c>
      <c r="H467" s="29">
        <f t="shared" si="35"/>
        <v>158954.1</v>
      </c>
      <c r="I467" s="29">
        <f t="shared" si="36"/>
        <v>11098.100000000006</v>
      </c>
      <c r="J467" s="29">
        <f t="shared" si="37"/>
        <v>107.50601937019803</v>
      </c>
      <c r="K467" s="29">
        <f t="shared" si="38"/>
        <v>17.822875572514977</v>
      </c>
      <c r="L467" s="29">
        <f t="shared" si="39"/>
        <v>50061.8</v>
      </c>
      <c r="M467" s="29">
        <f t="shared" si="40"/>
        <v>145.97368225301514</v>
      </c>
    </row>
    <row r="468" spans="1:13" ht="17.25" customHeight="1">
      <c r="A468" s="57"/>
      <c r="B468" s="57"/>
      <c r="C468" s="43" t="s">
        <v>162</v>
      </c>
      <c r="D468" s="23" t="s">
        <v>163</v>
      </c>
      <c r="E468" s="29">
        <f t="shared" si="35"/>
        <v>1492256.7</v>
      </c>
      <c r="F468" s="29">
        <f t="shared" si="35"/>
        <v>3218580.1</v>
      </c>
      <c r="G468" s="29">
        <f t="shared" si="35"/>
        <v>1454141.4</v>
      </c>
      <c r="H468" s="29">
        <f t="shared" si="35"/>
        <v>1613567.6</v>
      </c>
      <c r="I468" s="29">
        <f t="shared" si="36"/>
        <v>159426.2000000002</v>
      </c>
      <c r="J468" s="29">
        <f t="shared" si="37"/>
        <v>110.96359680014614</v>
      </c>
      <c r="K468" s="29">
        <f t="shared" si="38"/>
        <v>50.13290177243065</v>
      </c>
      <c r="L468" s="29">
        <f t="shared" si="39"/>
        <v>121310.90000000014</v>
      </c>
      <c r="M468" s="29">
        <f t="shared" si="40"/>
        <v>108.12935870886022</v>
      </c>
    </row>
    <row r="469" spans="1:13" ht="17.25" customHeight="1">
      <c r="A469" s="57"/>
      <c r="B469" s="57"/>
      <c r="C469" s="49" t="s">
        <v>179</v>
      </c>
      <c r="D469" s="23" t="s">
        <v>180</v>
      </c>
      <c r="E469" s="29">
        <f>SUM(E470:E474)</f>
        <v>49684.5</v>
      </c>
      <c r="F469" s="29">
        <f>SUM(F470:F474)</f>
        <v>141965.3</v>
      </c>
      <c r="G469" s="29">
        <f>SUM(G470:G474)</f>
        <v>56221.8</v>
      </c>
      <c r="H469" s="29">
        <f>SUM(H470:H474)</f>
        <v>42682.200000000004</v>
      </c>
      <c r="I469" s="29">
        <f t="shared" si="36"/>
        <v>-13539.599999999999</v>
      </c>
      <c r="J469" s="29">
        <f t="shared" si="37"/>
        <v>75.91752665336222</v>
      </c>
      <c r="K469" s="29">
        <f t="shared" si="38"/>
        <v>30.065234250904982</v>
      </c>
      <c r="L469" s="29">
        <f t="shared" si="39"/>
        <v>-7002.299999999996</v>
      </c>
      <c r="M469" s="29">
        <f t="shared" si="40"/>
        <v>85.90646982459319</v>
      </c>
    </row>
    <row r="470" spans="1:13" ht="47.25" customHeight="1" hidden="1">
      <c r="A470" s="57"/>
      <c r="B470" s="57"/>
      <c r="C470" s="43" t="s">
        <v>199</v>
      </c>
      <c r="D470" s="28" t="s">
        <v>200</v>
      </c>
      <c r="E470" s="29">
        <f aca="true" t="shared" si="41" ref="E470:H475">SUMIF($C$6:$C$455,$C470,E$6:E$455)</f>
        <v>2.3</v>
      </c>
      <c r="F470" s="29">
        <f t="shared" si="41"/>
        <v>0</v>
      </c>
      <c r="G470" s="29">
        <f t="shared" si="41"/>
        <v>0</v>
      </c>
      <c r="H470" s="29">
        <f t="shared" si="41"/>
        <v>0.4</v>
      </c>
      <c r="I470" s="29">
        <f t="shared" si="36"/>
        <v>0.4</v>
      </c>
      <c r="J470" s="29" t="e">
        <f t="shared" si="37"/>
        <v>#DIV/0!</v>
      </c>
      <c r="K470" s="29" t="e">
        <f t="shared" si="38"/>
        <v>#DIV/0!</v>
      </c>
      <c r="L470" s="29">
        <f t="shared" si="39"/>
        <v>-1.9</v>
      </c>
      <c r="M470" s="29">
        <f t="shared" si="40"/>
        <v>17.39130434782609</v>
      </c>
    </row>
    <row r="471" spans="1:13" ht="18" customHeight="1" hidden="1">
      <c r="A471" s="57"/>
      <c r="B471" s="57"/>
      <c r="C471" s="43" t="s">
        <v>130</v>
      </c>
      <c r="D471" s="23" t="s">
        <v>131</v>
      </c>
      <c r="E471" s="29">
        <f t="shared" si="41"/>
        <v>49121.1</v>
      </c>
      <c r="F471" s="29">
        <f t="shared" si="41"/>
        <v>140974.3</v>
      </c>
      <c r="G471" s="29">
        <f t="shared" si="41"/>
        <v>55823</v>
      </c>
      <c r="H471" s="29">
        <f t="shared" si="41"/>
        <v>41903</v>
      </c>
      <c r="I471" s="29">
        <f t="shared" si="36"/>
        <v>-13920</v>
      </c>
      <c r="J471" s="29">
        <f t="shared" si="37"/>
        <v>75.0640417032406</v>
      </c>
      <c r="K471" s="29">
        <f t="shared" si="38"/>
        <v>29.72385746905642</v>
      </c>
      <c r="L471" s="29">
        <f t="shared" si="39"/>
        <v>-7218.0999999999985</v>
      </c>
      <c r="M471" s="29">
        <f t="shared" si="40"/>
        <v>85.30550008041351</v>
      </c>
    </row>
    <row r="472" spans="1:13" ht="110.25" customHeight="1" hidden="1">
      <c r="A472" s="57"/>
      <c r="B472" s="57"/>
      <c r="C472" s="46" t="s">
        <v>53</v>
      </c>
      <c r="D472" s="28" t="s">
        <v>54</v>
      </c>
      <c r="E472" s="29">
        <f t="shared" si="41"/>
        <v>448.5</v>
      </c>
      <c r="F472" s="29">
        <f t="shared" si="41"/>
        <v>865</v>
      </c>
      <c r="G472" s="29">
        <f t="shared" si="41"/>
        <v>356.8</v>
      </c>
      <c r="H472" s="29">
        <f t="shared" si="41"/>
        <v>475.8</v>
      </c>
      <c r="I472" s="29">
        <f t="shared" si="36"/>
        <v>119</v>
      </c>
      <c r="J472" s="29">
        <f t="shared" si="37"/>
        <v>133.35201793721973</v>
      </c>
      <c r="K472" s="29">
        <f t="shared" si="38"/>
        <v>55.005780346820806</v>
      </c>
      <c r="L472" s="29">
        <f t="shared" si="39"/>
        <v>27.30000000000001</v>
      </c>
      <c r="M472" s="29">
        <f t="shared" si="40"/>
        <v>106.08695652173914</v>
      </c>
    </row>
    <row r="473" spans="1:13" ht="16.5" customHeight="1" hidden="1">
      <c r="A473" s="57"/>
      <c r="B473" s="57"/>
      <c r="C473" s="43" t="s">
        <v>115</v>
      </c>
      <c r="D473" s="23" t="s">
        <v>116</v>
      </c>
      <c r="E473" s="29">
        <f t="shared" si="41"/>
        <v>0</v>
      </c>
      <c r="F473" s="29">
        <f t="shared" si="41"/>
        <v>0</v>
      </c>
      <c r="G473" s="29">
        <f t="shared" si="41"/>
        <v>0</v>
      </c>
      <c r="H473" s="29">
        <f t="shared" si="41"/>
        <v>0</v>
      </c>
      <c r="I473" s="29">
        <f t="shared" si="36"/>
        <v>0</v>
      </c>
      <c r="J473" s="29" t="e">
        <f t="shared" si="37"/>
        <v>#DIV/0!</v>
      </c>
      <c r="K473" s="29" t="e">
        <f t="shared" si="38"/>
        <v>#DIV/0!</v>
      </c>
      <c r="L473" s="29">
        <f t="shared" si="39"/>
        <v>0</v>
      </c>
      <c r="M473" s="29" t="e">
        <f t="shared" si="40"/>
        <v>#DIV/0!</v>
      </c>
    </row>
    <row r="474" spans="1:13" ht="31.5" customHeight="1" hidden="1">
      <c r="A474" s="57"/>
      <c r="B474" s="57"/>
      <c r="C474" s="43" t="s">
        <v>140</v>
      </c>
      <c r="D474" s="23" t="s">
        <v>141</v>
      </c>
      <c r="E474" s="29">
        <f t="shared" si="41"/>
        <v>112.6</v>
      </c>
      <c r="F474" s="29">
        <f t="shared" si="41"/>
        <v>126</v>
      </c>
      <c r="G474" s="29">
        <f t="shared" si="41"/>
        <v>42</v>
      </c>
      <c r="H474" s="29">
        <f t="shared" si="41"/>
        <v>303</v>
      </c>
      <c r="I474" s="29">
        <f t="shared" si="36"/>
        <v>261</v>
      </c>
      <c r="J474" s="29">
        <f t="shared" si="37"/>
        <v>721.4285714285714</v>
      </c>
      <c r="K474" s="29">
        <f t="shared" si="38"/>
        <v>240.47619047619045</v>
      </c>
      <c r="L474" s="29">
        <f t="shared" si="39"/>
        <v>190.4</v>
      </c>
      <c r="M474" s="29">
        <f t="shared" si="40"/>
        <v>269.09413854351686</v>
      </c>
    </row>
    <row r="475" spans="1:13" ht="18" customHeight="1">
      <c r="A475" s="57"/>
      <c r="B475" s="57"/>
      <c r="C475" s="43" t="s">
        <v>55</v>
      </c>
      <c r="D475" s="23" t="s">
        <v>56</v>
      </c>
      <c r="E475" s="29">
        <f t="shared" si="41"/>
        <v>154</v>
      </c>
      <c r="F475" s="29">
        <f t="shared" si="41"/>
        <v>0</v>
      </c>
      <c r="G475" s="29">
        <f t="shared" si="41"/>
        <v>0</v>
      </c>
      <c r="H475" s="29">
        <f t="shared" si="41"/>
        <v>-96.2</v>
      </c>
      <c r="I475" s="29">
        <f t="shared" si="36"/>
        <v>-96.2</v>
      </c>
      <c r="J475" s="29"/>
      <c r="K475" s="29"/>
      <c r="L475" s="29">
        <f t="shared" si="39"/>
        <v>-250.2</v>
      </c>
      <c r="M475" s="29">
        <f t="shared" si="40"/>
        <v>-62.46753246753247</v>
      </c>
    </row>
    <row r="476" spans="1:13" s="4" customFormat="1" ht="21" customHeight="1">
      <c r="A476" s="57"/>
      <c r="B476" s="57"/>
      <c r="C476" s="44"/>
      <c r="D476" s="2" t="s">
        <v>181</v>
      </c>
      <c r="E476" s="5">
        <f>SUM(E477:E494,E517:E518)</f>
        <v>800635.4</v>
      </c>
      <c r="F476" s="5">
        <f>SUM(F477:F494,F517:F518)</f>
        <v>2505026.2</v>
      </c>
      <c r="G476" s="5">
        <f>SUM(G477:G494,G517:G518)</f>
        <v>853829.0200000001</v>
      </c>
      <c r="H476" s="5">
        <f>SUM(H477:H494,H517:H518)</f>
        <v>923599.3</v>
      </c>
      <c r="I476" s="5">
        <f>H476-G476</f>
        <v>69770.27999999991</v>
      </c>
      <c r="J476" s="5">
        <f>H476/G476*100</f>
        <v>108.17145802797847</v>
      </c>
      <c r="K476" s="5">
        <f>H476/F476*100</f>
        <v>36.869845912190456</v>
      </c>
      <c r="L476" s="5">
        <f>H476-E476</f>
        <v>122963.90000000002</v>
      </c>
      <c r="M476" s="5">
        <f>H476/E476*100</f>
        <v>115.35828917881972</v>
      </c>
    </row>
    <row r="477" spans="1:13" ht="18" customHeight="1">
      <c r="A477" s="57"/>
      <c r="B477" s="57"/>
      <c r="C477" s="43" t="s">
        <v>6</v>
      </c>
      <c r="D477" s="23" t="s">
        <v>7</v>
      </c>
      <c r="E477" s="29">
        <f aca="true" t="shared" si="42" ref="E477:H496">SUMIF($C$6:$C$455,$C477,E$6:E$455)</f>
        <v>0</v>
      </c>
      <c r="F477" s="29">
        <f t="shared" si="42"/>
        <v>611.6</v>
      </c>
      <c r="G477" s="29">
        <f t="shared" si="42"/>
        <v>0</v>
      </c>
      <c r="H477" s="29">
        <f t="shared" si="42"/>
        <v>0</v>
      </c>
      <c r="I477" s="29">
        <f>H477-G477</f>
        <v>0</v>
      </c>
      <c r="J477" s="29"/>
      <c r="K477" s="29">
        <f>H477/F477*100</f>
        <v>0</v>
      </c>
      <c r="L477" s="29">
        <f>H477-E477</f>
        <v>0</v>
      </c>
      <c r="M477" s="29"/>
    </row>
    <row r="478" spans="1:13" ht="78.75">
      <c r="A478" s="57"/>
      <c r="B478" s="57"/>
      <c r="C478" s="42" t="s">
        <v>231</v>
      </c>
      <c r="D478" s="21" t="s">
        <v>182</v>
      </c>
      <c r="E478" s="29">
        <f t="shared" si="42"/>
        <v>189734.7</v>
      </c>
      <c r="F478" s="29">
        <f t="shared" si="42"/>
        <v>435823</v>
      </c>
      <c r="G478" s="29">
        <f t="shared" si="42"/>
        <v>163147.31</v>
      </c>
      <c r="H478" s="29">
        <f t="shared" si="42"/>
        <v>178278.4</v>
      </c>
      <c r="I478" s="29">
        <f>H478-G478</f>
        <v>15131.089999999997</v>
      </c>
      <c r="J478" s="29">
        <f>H478/G478*100</f>
        <v>109.27449554638689</v>
      </c>
      <c r="K478" s="29">
        <f>H478/F478*100</f>
        <v>40.9061476792184</v>
      </c>
      <c r="L478" s="29">
        <f>H478-E478</f>
        <v>-11456.300000000017</v>
      </c>
      <c r="M478" s="29">
        <f>H478/E478*100</f>
        <v>93.96193737887691</v>
      </c>
    </row>
    <row r="479" spans="1:13" ht="31.5">
      <c r="A479" s="57"/>
      <c r="B479" s="57"/>
      <c r="C479" s="43" t="s">
        <v>158</v>
      </c>
      <c r="D479" s="23" t="s">
        <v>159</v>
      </c>
      <c r="E479" s="29">
        <f t="shared" si="42"/>
        <v>10080</v>
      </c>
      <c r="F479" s="29">
        <f t="shared" si="42"/>
        <v>52514.3</v>
      </c>
      <c r="G479" s="29">
        <f t="shared" si="42"/>
        <v>11600.4</v>
      </c>
      <c r="H479" s="29">
        <f t="shared" si="42"/>
        <v>12537.8</v>
      </c>
      <c r="I479" s="29">
        <f aca="true" t="shared" si="43" ref="I479:I518">H479-G479</f>
        <v>937.3999999999996</v>
      </c>
      <c r="J479" s="29">
        <f aca="true" t="shared" si="44" ref="J479:J527">H479/G479*100</f>
        <v>108.08075583600565</v>
      </c>
      <c r="K479" s="29">
        <f aca="true" t="shared" si="45" ref="K479:K527">H479/F479*100</f>
        <v>23.87502070864507</v>
      </c>
      <c r="L479" s="29">
        <f aca="true" t="shared" si="46" ref="L479:L518">H479-E479</f>
        <v>2457.7999999999993</v>
      </c>
      <c r="M479" s="29">
        <f aca="true" t="shared" si="47" ref="M479:M518">H479/E479*100</f>
        <v>124.3829365079365</v>
      </c>
    </row>
    <row r="480" spans="1:13" ht="23.25">
      <c r="A480" s="57"/>
      <c r="B480" s="57"/>
      <c r="C480" s="43" t="s">
        <v>10</v>
      </c>
      <c r="D480" s="22" t="s">
        <v>142</v>
      </c>
      <c r="E480" s="29">
        <f t="shared" si="42"/>
        <v>125437.7</v>
      </c>
      <c r="F480" s="29">
        <f t="shared" si="42"/>
        <v>245286.6</v>
      </c>
      <c r="G480" s="29">
        <f t="shared" si="42"/>
        <v>102253.48</v>
      </c>
      <c r="H480" s="29">
        <f t="shared" si="42"/>
        <v>94806.6</v>
      </c>
      <c r="I480" s="29">
        <f t="shared" si="43"/>
        <v>-7446.87999999999</v>
      </c>
      <c r="J480" s="29">
        <f t="shared" si="44"/>
        <v>92.7172356383372</v>
      </c>
      <c r="K480" s="29">
        <f t="shared" si="45"/>
        <v>38.651357228646</v>
      </c>
      <c r="L480" s="29">
        <f t="shared" si="46"/>
        <v>-30631.09999999999</v>
      </c>
      <c r="M480" s="29">
        <f t="shared" si="47"/>
        <v>75.58062687692775</v>
      </c>
    </row>
    <row r="481" spans="1:13" ht="31.5">
      <c r="A481" s="57"/>
      <c r="B481" s="57"/>
      <c r="C481" s="43" t="s">
        <v>12</v>
      </c>
      <c r="D481" s="23" t="s">
        <v>13</v>
      </c>
      <c r="E481" s="29">
        <f t="shared" si="42"/>
        <v>3130.2</v>
      </c>
      <c r="F481" s="29">
        <f t="shared" si="42"/>
        <v>2615.7</v>
      </c>
      <c r="G481" s="29">
        <f t="shared" si="42"/>
        <v>2615.7</v>
      </c>
      <c r="H481" s="29">
        <f t="shared" si="42"/>
        <v>10937.5</v>
      </c>
      <c r="I481" s="29">
        <f t="shared" si="43"/>
        <v>8321.8</v>
      </c>
      <c r="J481" s="29">
        <f t="shared" si="44"/>
        <v>418.14810566961046</v>
      </c>
      <c r="K481" s="29">
        <f t="shared" si="45"/>
        <v>418.14810566961046</v>
      </c>
      <c r="L481" s="29">
        <f t="shared" si="46"/>
        <v>7807.3</v>
      </c>
      <c r="M481" s="29">
        <f t="shared" si="47"/>
        <v>349.4185675036739</v>
      </c>
    </row>
    <row r="482" spans="1:13" ht="61.5" customHeight="1">
      <c r="A482" s="57"/>
      <c r="B482" s="57"/>
      <c r="C482" s="42" t="s">
        <v>14</v>
      </c>
      <c r="D482" s="24" t="s">
        <v>183</v>
      </c>
      <c r="E482" s="29">
        <f t="shared" si="42"/>
        <v>51278.5</v>
      </c>
      <c r="F482" s="29">
        <f t="shared" si="42"/>
        <v>126622.6</v>
      </c>
      <c r="G482" s="29">
        <f t="shared" si="42"/>
        <v>48683.7</v>
      </c>
      <c r="H482" s="29">
        <f t="shared" si="42"/>
        <v>67563.79999999999</v>
      </c>
      <c r="I482" s="29">
        <f t="shared" si="43"/>
        <v>18880.09999999999</v>
      </c>
      <c r="J482" s="29">
        <f t="shared" si="44"/>
        <v>138.78115262397884</v>
      </c>
      <c r="K482" s="29">
        <f t="shared" si="45"/>
        <v>53.35840521360324</v>
      </c>
      <c r="L482" s="29">
        <f t="shared" si="46"/>
        <v>16285.299999999988</v>
      </c>
      <c r="M482" s="29">
        <f t="shared" si="47"/>
        <v>131.7585342784988</v>
      </c>
    </row>
    <row r="483" spans="1:13" ht="23.25">
      <c r="A483" s="57"/>
      <c r="B483" s="57"/>
      <c r="C483" s="43" t="s">
        <v>64</v>
      </c>
      <c r="D483" s="23" t="s">
        <v>65</v>
      </c>
      <c r="E483" s="29">
        <f t="shared" si="42"/>
        <v>7087.3</v>
      </c>
      <c r="F483" s="29">
        <f t="shared" si="42"/>
        <v>17935.9</v>
      </c>
      <c r="G483" s="29">
        <f t="shared" si="42"/>
        <v>8071.2</v>
      </c>
      <c r="H483" s="29">
        <f t="shared" si="42"/>
        <v>4537.9</v>
      </c>
      <c r="I483" s="29">
        <f t="shared" si="43"/>
        <v>-3533.3</v>
      </c>
      <c r="J483" s="29">
        <f t="shared" si="44"/>
        <v>56.22336207751015</v>
      </c>
      <c r="K483" s="29">
        <f t="shared" si="45"/>
        <v>25.300653995617722</v>
      </c>
      <c r="L483" s="29">
        <f t="shared" si="46"/>
        <v>-2549.4000000000005</v>
      </c>
      <c r="M483" s="29">
        <f t="shared" si="47"/>
        <v>64.0286145640794</v>
      </c>
    </row>
    <row r="484" spans="1:13" ht="31.5">
      <c r="A484" s="57"/>
      <c r="B484" s="57"/>
      <c r="C484" s="43" t="s">
        <v>226</v>
      </c>
      <c r="D484" s="13" t="s">
        <v>227</v>
      </c>
      <c r="E484" s="29">
        <f t="shared" si="42"/>
        <v>4560.099999999999</v>
      </c>
      <c r="F484" s="29">
        <f t="shared" si="42"/>
        <v>1510</v>
      </c>
      <c r="G484" s="29">
        <f t="shared" si="42"/>
        <v>373</v>
      </c>
      <c r="H484" s="29">
        <f t="shared" si="42"/>
        <v>5540.7</v>
      </c>
      <c r="I484" s="29">
        <f t="shared" si="43"/>
        <v>5167.7</v>
      </c>
      <c r="J484" s="29">
        <f t="shared" si="44"/>
        <v>1485.4423592493297</v>
      </c>
      <c r="K484" s="29">
        <f t="shared" si="45"/>
        <v>366.93377483443703</v>
      </c>
      <c r="L484" s="29">
        <f t="shared" si="46"/>
        <v>980.6000000000004</v>
      </c>
      <c r="M484" s="29">
        <f t="shared" si="47"/>
        <v>121.50391438784239</v>
      </c>
    </row>
    <row r="485" spans="1:13" ht="47.25">
      <c r="A485" s="57"/>
      <c r="B485" s="57"/>
      <c r="C485" s="43" t="s">
        <v>232</v>
      </c>
      <c r="D485" s="13" t="s">
        <v>233</v>
      </c>
      <c r="E485" s="29">
        <f t="shared" si="42"/>
        <v>35718.9</v>
      </c>
      <c r="F485" s="29">
        <f t="shared" si="42"/>
        <v>0</v>
      </c>
      <c r="G485" s="29">
        <f t="shared" si="42"/>
        <v>0</v>
      </c>
      <c r="H485" s="29">
        <f t="shared" si="42"/>
        <v>442.4</v>
      </c>
      <c r="I485" s="29">
        <f t="shared" si="43"/>
        <v>442.4</v>
      </c>
      <c r="J485" s="29"/>
      <c r="K485" s="29"/>
      <c r="L485" s="29">
        <f t="shared" si="46"/>
        <v>-35276.5</v>
      </c>
      <c r="M485" s="29">
        <f t="shared" si="47"/>
        <v>1.2385599780508356</v>
      </c>
    </row>
    <row r="486" spans="1:13" ht="31.5">
      <c r="A486" s="57"/>
      <c r="B486" s="57"/>
      <c r="C486" s="43" t="s">
        <v>220</v>
      </c>
      <c r="D486" s="13" t="s">
        <v>221</v>
      </c>
      <c r="E486" s="29">
        <f t="shared" si="42"/>
        <v>7789.699999999998</v>
      </c>
      <c r="F486" s="29">
        <f t="shared" si="42"/>
        <v>8431.8</v>
      </c>
      <c r="G486" s="29">
        <f t="shared" si="42"/>
        <v>1891.8</v>
      </c>
      <c r="H486" s="29">
        <f t="shared" si="42"/>
        <v>7395.500000000002</v>
      </c>
      <c r="I486" s="29">
        <f t="shared" si="43"/>
        <v>5503.700000000002</v>
      </c>
      <c r="J486" s="29">
        <f t="shared" si="44"/>
        <v>390.9239877365473</v>
      </c>
      <c r="K486" s="29">
        <f t="shared" si="45"/>
        <v>87.70962309352691</v>
      </c>
      <c r="L486" s="29">
        <f t="shared" si="46"/>
        <v>-394.1999999999962</v>
      </c>
      <c r="M486" s="29">
        <f t="shared" si="47"/>
        <v>94.93947135319722</v>
      </c>
    </row>
    <row r="487" spans="1:13" ht="31.5">
      <c r="A487" s="57"/>
      <c r="B487" s="57"/>
      <c r="C487" s="43" t="s">
        <v>16</v>
      </c>
      <c r="D487" s="13" t="s">
        <v>17</v>
      </c>
      <c r="E487" s="29">
        <f t="shared" si="42"/>
        <v>118</v>
      </c>
      <c r="F487" s="29">
        <f t="shared" si="42"/>
        <v>0</v>
      </c>
      <c r="G487" s="29">
        <f t="shared" si="42"/>
        <v>0</v>
      </c>
      <c r="H487" s="29">
        <f t="shared" si="42"/>
        <v>0.4</v>
      </c>
      <c r="I487" s="29">
        <f t="shared" si="43"/>
        <v>0.4</v>
      </c>
      <c r="J487" s="29"/>
      <c r="K487" s="29"/>
      <c r="L487" s="29">
        <f t="shared" si="46"/>
        <v>-117.6</v>
      </c>
      <c r="M487" s="29">
        <f t="shared" si="47"/>
        <v>0.33898305084745767</v>
      </c>
    </row>
    <row r="488" spans="1:13" ht="23.25">
      <c r="A488" s="57"/>
      <c r="B488" s="57"/>
      <c r="C488" s="43" t="s">
        <v>90</v>
      </c>
      <c r="D488" s="23" t="s">
        <v>91</v>
      </c>
      <c r="E488" s="29">
        <f t="shared" si="42"/>
        <v>401.3</v>
      </c>
      <c r="F488" s="29">
        <f t="shared" si="42"/>
        <v>389.3</v>
      </c>
      <c r="G488" s="29">
        <f t="shared" si="42"/>
        <v>0</v>
      </c>
      <c r="H488" s="29">
        <f t="shared" si="42"/>
        <v>0</v>
      </c>
      <c r="I488" s="29">
        <f t="shared" si="43"/>
        <v>0</v>
      </c>
      <c r="J488" s="29"/>
      <c r="K488" s="29">
        <f t="shared" si="45"/>
        <v>0</v>
      </c>
      <c r="L488" s="29">
        <f t="shared" si="46"/>
        <v>-401.3</v>
      </c>
      <c r="M488" s="29">
        <f t="shared" si="47"/>
        <v>0</v>
      </c>
    </row>
    <row r="489" spans="1:13" ht="80.25" customHeight="1" hidden="1">
      <c r="A489" s="57"/>
      <c r="B489" s="57"/>
      <c r="C489" s="42" t="s">
        <v>18</v>
      </c>
      <c r="D489" s="25" t="s">
        <v>19</v>
      </c>
      <c r="E489" s="29">
        <f t="shared" si="42"/>
        <v>0</v>
      </c>
      <c r="F489" s="29">
        <f t="shared" si="42"/>
        <v>0</v>
      </c>
      <c r="G489" s="29">
        <f t="shared" si="42"/>
        <v>0</v>
      </c>
      <c r="H489" s="29">
        <f t="shared" si="42"/>
        <v>0</v>
      </c>
      <c r="I489" s="29">
        <f t="shared" si="43"/>
        <v>0</v>
      </c>
      <c r="J489" s="29" t="e">
        <f t="shared" si="44"/>
        <v>#DIV/0!</v>
      </c>
      <c r="K489" s="29" t="e">
        <f t="shared" si="45"/>
        <v>#DIV/0!</v>
      </c>
      <c r="L489" s="29">
        <f t="shared" si="46"/>
        <v>0</v>
      </c>
      <c r="M489" s="29" t="e">
        <f t="shared" si="47"/>
        <v>#DIV/0!</v>
      </c>
    </row>
    <row r="490" spans="1:13" ht="94.5">
      <c r="A490" s="57"/>
      <c r="B490" s="57"/>
      <c r="C490" s="42" t="s">
        <v>218</v>
      </c>
      <c r="D490" s="24" t="s">
        <v>217</v>
      </c>
      <c r="E490" s="29">
        <f t="shared" si="42"/>
        <v>45.8</v>
      </c>
      <c r="F490" s="29">
        <f t="shared" si="42"/>
        <v>0</v>
      </c>
      <c r="G490" s="29">
        <f t="shared" si="42"/>
        <v>0</v>
      </c>
      <c r="H490" s="29">
        <f t="shared" si="42"/>
        <v>5415.099999999999</v>
      </c>
      <c r="I490" s="29">
        <f t="shared" si="43"/>
        <v>5415.099999999999</v>
      </c>
      <c r="J490" s="29"/>
      <c r="K490" s="29"/>
      <c r="L490" s="29">
        <f t="shared" si="46"/>
        <v>5369.299999999999</v>
      </c>
      <c r="M490" s="29">
        <f t="shared" si="47"/>
        <v>11823.362445414847</v>
      </c>
    </row>
    <row r="491" spans="1:13" ht="94.5">
      <c r="A491" s="57"/>
      <c r="B491" s="57"/>
      <c r="C491" s="42" t="s">
        <v>209</v>
      </c>
      <c r="D491" s="25" t="s">
        <v>210</v>
      </c>
      <c r="E491" s="29">
        <f t="shared" si="42"/>
        <v>299293.6</v>
      </c>
      <c r="F491" s="29">
        <f t="shared" si="42"/>
        <v>1313166.9</v>
      </c>
      <c r="G491" s="29">
        <f t="shared" si="42"/>
        <v>426408.27</v>
      </c>
      <c r="H491" s="29">
        <f t="shared" si="42"/>
        <v>335244.8</v>
      </c>
      <c r="I491" s="29">
        <f t="shared" si="43"/>
        <v>-91163.47000000003</v>
      </c>
      <c r="J491" s="29">
        <f t="shared" si="44"/>
        <v>78.62061399512724</v>
      </c>
      <c r="K491" s="29">
        <f t="shared" si="45"/>
        <v>25.529489054285488</v>
      </c>
      <c r="L491" s="29">
        <f t="shared" si="46"/>
        <v>35951.20000000001</v>
      </c>
      <c r="M491" s="29">
        <f t="shared" si="47"/>
        <v>112.01201763084812</v>
      </c>
    </row>
    <row r="492" spans="1:13" ht="47.25">
      <c r="A492" s="57"/>
      <c r="B492" s="57"/>
      <c r="C492" s="42" t="s">
        <v>20</v>
      </c>
      <c r="D492" s="24" t="s">
        <v>21</v>
      </c>
      <c r="E492" s="29">
        <f t="shared" si="42"/>
        <v>17552.1</v>
      </c>
      <c r="F492" s="29">
        <f t="shared" si="42"/>
        <v>227314.4</v>
      </c>
      <c r="G492" s="29">
        <f t="shared" si="42"/>
        <v>60597.6</v>
      </c>
      <c r="H492" s="29">
        <f t="shared" si="42"/>
        <v>113906.2</v>
      </c>
      <c r="I492" s="29">
        <f t="shared" si="43"/>
        <v>53308.6</v>
      </c>
      <c r="J492" s="29">
        <f t="shared" si="44"/>
        <v>187.9714708173261</v>
      </c>
      <c r="K492" s="29">
        <f t="shared" si="45"/>
        <v>50.10953991476123</v>
      </c>
      <c r="L492" s="29">
        <f t="shared" si="46"/>
        <v>96354.1</v>
      </c>
      <c r="M492" s="29">
        <f t="shared" si="47"/>
        <v>648.9605232422331</v>
      </c>
    </row>
    <row r="493" spans="1:13" ht="48" customHeight="1">
      <c r="A493" s="57"/>
      <c r="B493" s="57"/>
      <c r="C493" s="42" t="s">
        <v>228</v>
      </c>
      <c r="D493" s="24" t="s">
        <v>229</v>
      </c>
      <c r="E493" s="29">
        <f t="shared" si="42"/>
        <v>0</v>
      </c>
      <c r="F493" s="29">
        <f t="shared" si="42"/>
        <v>0</v>
      </c>
      <c r="G493" s="29">
        <f t="shared" si="42"/>
        <v>0</v>
      </c>
      <c r="H493" s="29">
        <f t="shared" si="42"/>
        <v>770.3</v>
      </c>
      <c r="I493" s="29">
        <f t="shared" si="43"/>
        <v>770.3</v>
      </c>
      <c r="J493" s="29"/>
      <c r="K493" s="29"/>
      <c r="L493" s="29">
        <f t="shared" si="46"/>
        <v>770.3</v>
      </c>
      <c r="M493" s="29"/>
    </row>
    <row r="494" spans="1:13" ht="16.5" customHeight="1">
      <c r="A494" s="57"/>
      <c r="B494" s="57"/>
      <c r="C494" s="43" t="s">
        <v>22</v>
      </c>
      <c r="D494" s="23" t="s">
        <v>23</v>
      </c>
      <c r="E494" s="29">
        <f t="shared" si="42"/>
        <v>32863.399999999994</v>
      </c>
      <c r="F494" s="29">
        <f t="shared" si="42"/>
        <v>68588.5</v>
      </c>
      <c r="G494" s="29">
        <f t="shared" si="42"/>
        <v>24844.06</v>
      </c>
      <c r="H494" s="29">
        <f t="shared" si="42"/>
        <v>57743.6</v>
      </c>
      <c r="I494" s="29">
        <f t="shared" si="43"/>
        <v>32899.53999999999</v>
      </c>
      <c r="J494" s="29">
        <f t="shared" si="44"/>
        <v>232.42416899653279</v>
      </c>
      <c r="K494" s="29">
        <f t="shared" si="45"/>
        <v>84.18845724866412</v>
      </c>
      <c r="L494" s="29">
        <f t="shared" si="46"/>
        <v>24880.200000000004</v>
      </c>
      <c r="M494" s="29">
        <f t="shared" si="47"/>
        <v>175.707930402819</v>
      </c>
    </row>
    <row r="495" spans="1:13" ht="78.75" hidden="1">
      <c r="A495" s="57"/>
      <c r="B495" s="57"/>
      <c r="C495" s="42" t="s">
        <v>123</v>
      </c>
      <c r="D495" s="24" t="s">
        <v>124</v>
      </c>
      <c r="E495" s="29">
        <f t="shared" si="42"/>
        <v>1481.1</v>
      </c>
      <c r="F495" s="29">
        <f t="shared" si="42"/>
        <v>2200</v>
      </c>
      <c r="G495" s="29">
        <f t="shared" si="42"/>
        <v>790</v>
      </c>
      <c r="H495" s="29">
        <f t="shared" si="42"/>
        <v>4035.1</v>
      </c>
      <c r="I495" s="29">
        <f t="shared" si="43"/>
        <v>3245.1</v>
      </c>
      <c r="J495" s="29">
        <f t="shared" si="44"/>
        <v>510.7721518987342</v>
      </c>
      <c r="K495" s="29">
        <f t="shared" si="45"/>
        <v>183.41363636363636</v>
      </c>
      <c r="L495" s="29">
        <f t="shared" si="46"/>
        <v>2554</v>
      </c>
      <c r="M495" s="29">
        <f t="shared" si="47"/>
        <v>272.43940314631016</v>
      </c>
    </row>
    <row r="496" spans="1:13" ht="63" hidden="1">
      <c r="A496" s="57"/>
      <c r="B496" s="57"/>
      <c r="C496" s="42" t="s">
        <v>132</v>
      </c>
      <c r="D496" s="24" t="s">
        <v>133</v>
      </c>
      <c r="E496" s="29">
        <f t="shared" si="42"/>
        <v>120.2</v>
      </c>
      <c r="F496" s="29">
        <f t="shared" si="42"/>
        <v>450</v>
      </c>
      <c r="G496" s="29">
        <f t="shared" si="42"/>
        <v>160</v>
      </c>
      <c r="H496" s="29">
        <f t="shared" si="42"/>
        <v>110.2</v>
      </c>
      <c r="I496" s="29">
        <f t="shared" si="43"/>
        <v>-49.8</v>
      </c>
      <c r="J496" s="29">
        <f t="shared" si="44"/>
        <v>68.875</v>
      </c>
      <c r="K496" s="29">
        <f t="shared" si="45"/>
        <v>24.48888888888889</v>
      </c>
      <c r="L496" s="29">
        <f t="shared" si="46"/>
        <v>-10</v>
      </c>
      <c r="M496" s="29">
        <f t="shared" si="47"/>
        <v>91.68053244592346</v>
      </c>
    </row>
    <row r="497" spans="1:13" ht="63" hidden="1">
      <c r="A497" s="57"/>
      <c r="B497" s="57"/>
      <c r="C497" s="42" t="s">
        <v>125</v>
      </c>
      <c r="D497" s="24" t="s">
        <v>126</v>
      </c>
      <c r="E497" s="29">
        <f aca="true" t="shared" si="48" ref="E497:H518">SUMIF($C$6:$C$455,$C497,E$6:E$455)</f>
        <v>561.3</v>
      </c>
      <c r="F497" s="29">
        <f t="shared" si="48"/>
        <v>1223.8</v>
      </c>
      <c r="G497" s="29">
        <f t="shared" si="48"/>
        <v>550.8</v>
      </c>
      <c r="H497" s="29">
        <f t="shared" si="48"/>
        <v>496.3</v>
      </c>
      <c r="I497" s="29">
        <f t="shared" si="43"/>
        <v>-54.49999999999994</v>
      </c>
      <c r="J497" s="29">
        <f t="shared" si="44"/>
        <v>90.1053013798112</v>
      </c>
      <c r="K497" s="29">
        <f t="shared" si="45"/>
        <v>40.55401209347933</v>
      </c>
      <c r="L497" s="29">
        <f t="shared" si="46"/>
        <v>-64.99999999999994</v>
      </c>
      <c r="M497" s="29">
        <f t="shared" si="47"/>
        <v>88.41973988954214</v>
      </c>
    </row>
    <row r="498" spans="1:13" ht="63" hidden="1">
      <c r="A498" s="57"/>
      <c r="B498" s="57"/>
      <c r="C498" s="42" t="s">
        <v>134</v>
      </c>
      <c r="D498" s="24" t="s">
        <v>135</v>
      </c>
      <c r="E498" s="29">
        <f t="shared" si="48"/>
        <v>404.9</v>
      </c>
      <c r="F498" s="29">
        <f t="shared" si="48"/>
        <v>900.5</v>
      </c>
      <c r="G498" s="29">
        <f t="shared" si="48"/>
        <v>390</v>
      </c>
      <c r="H498" s="29">
        <f t="shared" si="48"/>
        <v>263.3</v>
      </c>
      <c r="I498" s="29">
        <f t="shared" si="43"/>
        <v>-126.69999999999999</v>
      </c>
      <c r="J498" s="29">
        <f t="shared" si="44"/>
        <v>67.51282051282051</v>
      </c>
      <c r="K498" s="29">
        <f t="shared" si="45"/>
        <v>29.23931149361466</v>
      </c>
      <c r="L498" s="29">
        <f t="shared" si="46"/>
        <v>-141.59999999999997</v>
      </c>
      <c r="M498" s="29">
        <f t="shared" si="47"/>
        <v>65.02840207458632</v>
      </c>
    </row>
    <row r="499" spans="1:13" ht="31.5" hidden="1">
      <c r="A499" s="57"/>
      <c r="B499" s="57"/>
      <c r="C499" s="42" t="s">
        <v>44</v>
      </c>
      <c r="D499" s="24" t="s">
        <v>45</v>
      </c>
      <c r="E499" s="29">
        <f t="shared" si="48"/>
        <v>0</v>
      </c>
      <c r="F499" s="29">
        <f t="shared" si="48"/>
        <v>0</v>
      </c>
      <c r="G499" s="29">
        <f t="shared" si="48"/>
        <v>0</v>
      </c>
      <c r="H499" s="29">
        <f t="shared" si="48"/>
        <v>0</v>
      </c>
      <c r="I499" s="29">
        <f t="shared" si="43"/>
        <v>0</v>
      </c>
      <c r="J499" s="29" t="e">
        <f t="shared" si="44"/>
        <v>#DIV/0!</v>
      </c>
      <c r="K499" s="29" t="e">
        <f t="shared" si="45"/>
        <v>#DIV/0!</v>
      </c>
      <c r="L499" s="29">
        <f t="shared" si="46"/>
        <v>0</v>
      </c>
      <c r="M499" s="29" t="e">
        <f t="shared" si="47"/>
        <v>#DIV/0!</v>
      </c>
    </row>
    <row r="500" spans="1:13" ht="63" hidden="1">
      <c r="A500" s="57"/>
      <c r="B500" s="57"/>
      <c r="C500" s="42" t="s">
        <v>136</v>
      </c>
      <c r="D500" s="24" t="s">
        <v>137</v>
      </c>
      <c r="E500" s="29">
        <f t="shared" si="48"/>
        <v>0</v>
      </c>
      <c r="F500" s="29">
        <f t="shared" si="48"/>
        <v>0</v>
      </c>
      <c r="G500" s="29">
        <f t="shared" si="48"/>
        <v>0</v>
      </c>
      <c r="H500" s="29">
        <f t="shared" si="48"/>
        <v>0.6</v>
      </c>
      <c r="I500" s="29">
        <f t="shared" si="43"/>
        <v>0.6</v>
      </c>
      <c r="J500" s="29" t="e">
        <f t="shared" si="44"/>
        <v>#DIV/0!</v>
      </c>
      <c r="K500" s="29" t="e">
        <f t="shared" si="45"/>
        <v>#DIV/0!</v>
      </c>
      <c r="L500" s="29">
        <f t="shared" si="46"/>
        <v>0.6</v>
      </c>
      <c r="M500" s="29" t="e">
        <f t="shared" si="47"/>
        <v>#DIV/0!</v>
      </c>
    </row>
    <row r="501" spans="1:13" ht="47.25" hidden="1">
      <c r="A501" s="57"/>
      <c r="B501" s="57"/>
      <c r="C501" s="43" t="s">
        <v>224</v>
      </c>
      <c r="D501" s="23" t="s">
        <v>225</v>
      </c>
      <c r="E501" s="29">
        <f t="shared" si="48"/>
        <v>599.3</v>
      </c>
      <c r="F501" s="29">
        <f t="shared" si="48"/>
        <v>0</v>
      </c>
      <c r="G501" s="29">
        <f t="shared" si="48"/>
        <v>0</v>
      </c>
      <c r="H501" s="29">
        <f t="shared" si="48"/>
        <v>11.4</v>
      </c>
      <c r="I501" s="29">
        <f t="shared" si="43"/>
        <v>11.4</v>
      </c>
      <c r="J501" s="29" t="e">
        <f t="shared" si="44"/>
        <v>#DIV/0!</v>
      </c>
      <c r="K501" s="29" t="e">
        <f t="shared" si="45"/>
        <v>#DIV/0!</v>
      </c>
      <c r="L501" s="29">
        <f t="shared" si="46"/>
        <v>-587.9</v>
      </c>
      <c r="M501" s="29">
        <f t="shared" si="47"/>
        <v>1.9022192557984319</v>
      </c>
    </row>
    <row r="502" spans="1:13" ht="31.5" hidden="1">
      <c r="A502" s="57"/>
      <c r="B502" s="57"/>
      <c r="C502" s="42" t="s">
        <v>66</v>
      </c>
      <c r="D502" s="24" t="s">
        <v>67</v>
      </c>
      <c r="E502" s="29">
        <f t="shared" si="48"/>
        <v>379.4</v>
      </c>
      <c r="F502" s="29">
        <f t="shared" si="48"/>
        <v>1200</v>
      </c>
      <c r="G502" s="29">
        <f t="shared" si="48"/>
        <v>300</v>
      </c>
      <c r="H502" s="29">
        <f t="shared" si="48"/>
        <v>1709.5</v>
      </c>
      <c r="I502" s="29">
        <f t="shared" si="43"/>
        <v>1409.5</v>
      </c>
      <c r="J502" s="29">
        <f t="shared" si="44"/>
        <v>569.8333333333334</v>
      </c>
      <c r="K502" s="29">
        <f t="shared" si="45"/>
        <v>142.45833333333334</v>
      </c>
      <c r="L502" s="29">
        <f t="shared" si="46"/>
        <v>1330.1</v>
      </c>
      <c r="M502" s="29">
        <f t="shared" si="47"/>
        <v>450.57986294148657</v>
      </c>
    </row>
    <row r="503" spans="1:13" ht="47.25" hidden="1">
      <c r="A503" s="57"/>
      <c r="B503" s="57"/>
      <c r="C503" s="42" t="s">
        <v>184</v>
      </c>
      <c r="D503" s="24" t="s">
        <v>185</v>
      </c>
      <c r="E503" s="29">
        <f t="shared" si="48"/>
        <v>0</v>
      </c>
      <c r="F503" s="29">
        <f t="shared" si="48"/>
        <v>0</v>
      </c>
      <c r="G503" s="29">
        <f t="shared" si="48"/>
        <v>0</v>
      </c>
      <c r="H503" s="29">
        <f t="shared" si="48"/>
        <v>0</v>
      </c>
      <c r="I503" s="29">
        <f t="shared" si="43"/>
        <v>0</v>
      </c>
      <c r="J503" s="29" t="e">
        <f t="shared" si="44"/>
        <v>#DIV/0!</v>
      </c>
      <c r="K503" s="29" t="e">
        <f t="shared" si="45"/>
        <v>#DIV/0!</v>
      </c>
      <c r="L503" s="29">
        <f t="shared" si="46"/>
        <v>0</v>
      </c>
      <c r="M503" s="29" t="e">
        <f t="shared" si="47"/>
        <v>#DIV/0!</v>
      </c>
    </row>
    <row r="504" spans="1:13" ht="47.25" hidden="1">
      <c r="A504" s="57"/>
      <c r="B504" s="57"/>
      <c r="C504" s="42" t="s">
        <v>68</v>
      </c>
      <c r="D504" s="24" t="s">
        <v>69</v>
      </c>
      <c r="E504" s="29">
        <f t="shared" si="48"/>
        <v>425.4</v>
      </c>
      <c r="F504" s="29">
        <f t="shared" si="48"/>
        <v>740.4</v>
      </c>
      <c r="G504" s="29">
        <f t="shared" si="48"/>
        <v>292</v>
      </c>
      <c r="H504" s="29">
        <f t="shared" si="48"/>
        <v>155.9</v>
      </c>
      <c r="I504" s="29">
        <f t="shared" si="43"/>
        <v>-136.1</v>
      </c>
      <c r="J504" s="29">
        <f t="shared" si="44"/>
        <v>53.39041095890411</v>
      </c>
      <c r="K504" s="29">
        <f t="shared" si="45"/>
        <v>21.056185845488926</v>
      </c>
      <c r="L504" s="29">
        <f t="shared" si="46"/>
        <v>-269.5</v>
      </c>
      <c r="M504" s="29">
        <f t="shared" si="47"/>
        <v>36.64786083685943</v>
      </c>
    </row>
    <row r="505" spans="1:13" ht="31.5" hidden="1">
      <c r="A505" s="57"/>
      <c r="B505" s="57"/>
      <c r="C505" s="42" t="s">
        <v>70</v>
      </c>
      <c r="D505" s="24" t="s">
        <v>71</v>
      </c>
      <c r="E505" s="29">
        <f t="shared" si="48"/>
        <v>0</v>
      </c>
      <c r="F505" s="29">
        <f t="shared" si="48"/>
        <v>0</v>
      </c>
      <c r="G505" s="29">
        <f t="shared" si="48"/>
        <v>0</v>
      </c>
      <c r="H505" s="29">
        <f t="shared" si="48"/>
        <v>50</v>
      </c>
      <c r="I505" s="29">
        <f t="shared" si="43"/>
        <v>50</v>
      </c>
      <c r="J505" s="29" t="e">
        <f t="shared" si="44"/>
        <v>#DIV/0!</v>
      </c>
      <c r="K505" s="29" t="e">
        <f t="shared" si="45"/>
        <v>#DIV/0!</v>
      </c>
      <c r="L505" s="29">
        <f t="shared" si="46"/>
        <v>50</v>
      </c>
      <c r="M505" s="29" t="e">
        <f t="shared" si="47"/>
        <v>#DIV/0!</v>
      </c>
    </row>
    <row r="506" spans="1:13" ht="31.5" hidden="1">
      <c r="A506" s="57"/>
      <c r="B506" s="57"/>
      <c r="C506" s="42" t="s">
        <v>72</v>
      </c>
      <c r="D506" s="24" t="s">
        <v>73</v>
      </c>
      <c r="E506" s="29">
        <f t="shared" si="48"/>
        <v>1167.6</v>
      </c>
      <c r="F506" s="29">
        <f t="shared" si="48"/>
        <v>2500</v>
      </c>
      <c r="G506" s="29">
        <f t="shared" si="48"/>
        <v>825</v>
      </c>
      <c r="H506" s="29">
        <f t="shared" si="48"/>
        <v>1628.1</v>
      </c>
      <c r="I506" s="29">
        <f t="shared" si="43"/>
        <v>803.0999999999999</v>
      </c>
      <c r="J506" s="29">
        <f t="shared" si="44"/>
        <v>197.34545454545454</v>
      </c>
      <c r="K506" s="29">
        <f t="shared" si="45"/>
        <v>65.124</v>
      </c>
      <c r="L506" s="29">
        <f t="shared" si="46"/>
        <v>460.5</v>
      </c>
      <c r="M506" s="29">
        <f t="shared" si="47"/>
        <v>139.4398766700925</v>
      </c>
    </row>
    <row r="507" spans="1:13" ht="31.5" hidden="1">
      <c r="A507" s="57"/>
      <c r="B507" s="57"/>
      <c r="C507" s="42" t="s">
        <v>164</v>
      </c>
      <c r="D507" s="24" t="s">
        <v>165</v>
      </c>
      <c r="E507" s="29">
        <f t="shared" si="48"/>
        <v>289.5</v>
      </c>
      <c r="F507" s="29">
        <f t="shared" si="48"/>
        <v>660</v>
      </c>
      <c r="G507" s="29">
        <f t="shared" si="48"/>
        <v>271.9</v>
      </c>
      <c r="H507" s="29">
        <f t="shared" si="48"/>
        <v>412.6</v>
      </c>
      <c r="I507" s="29">
        <f t="shared" si="43"/>
        <v>140.70000000000005</v>
      </c>
      <c r="J507" s="29">
        <f t="shared" si="44"/>
        <v>151.74696579624865</v>
      </c>
      <c r="K507" s="29">
        <f t="shared" si="45"/>
        <v>62.51515151515152</v>
      </c>
      <c r="L507" s="29">
        <f t="shared" si="46"/>
        <v>123.10000000000002</v>
      </c>
      <c r="M507" s="29">
        <f t="shared" si="47"/>
        <v>142.52158894645942</v>
      </c>
    </row>
    <row r="508" spans="1:13" ht="31.5" hidden="1">
      <c r="A508" s="57"/>
      <c r="B508" s="57"/>
      <c r="C508" s="42" t="s">
        <v>74</v>
      </c>
      <c r="D508" s="24" t="s">
        <v>75</v>
      </c>
      <c r="E508" s="29">
        <f t="shared" si="48"/>
        <v>0</v>
      </c>
      <c r="F508" s="29">
        <f t="shared" si="48"/>
        <v>0</v>
      </c>
      <c r="G508" s="29">
        <f t="shared" si="48"/>
        <v>0</v>
      </c>
      <c r="H508" s="29">
        <f t="shared" si="48"/>
        <v>0</v>
      </c>
      <c r="I508" s="29">
        <f t="shared" si="43"/>
        <v>0</v>
      </c>
      <c r="J508" s="29" t="e">
        <f t="shared" si="44"/>
        <v>#DIV/0!</v>
      </c>
      <c r="K508" s="29" t="e">
        <f t="shared" si="45"/>
        <v>#DIV/0!</v>
      </c>
      <c r="L508" s="29">
        <f t="shared" si="46"/>
        <v>0</v>
      </c>
      <c r="M508" s="29" t="e">
        <f t="shared" si="47"/>
        <v>#DIV/0!</v>
      </c>
    </row>
    <row r="509" spans="1:13" ht="31.5" hidden="1">
      <c r="A509" s="57"/>
      <c r="B509" s="57"/>
      <c r="C509" s="42" t="s">
        <v>76</v>
      </c>
      <c r="D509" s="24" t="s">
        <v>77</v>
      </c>
      <c r="E509" s="29">
        <f t="shared" si="48"/>
        <v>0</v>
      </c>
      <c r="F509" s="29">
        <f t="shared" si="48"/>
        <v>0</v>
      </c>
      <c r="G509" s="29">
        <f t="shared" si="48"/>
        <v>0</v>
      </c>
      <c r="H509" s="29">
        <f t="shared" si="48"/>
        <v>0</v>
      </c>
      <c r="I509" s="29">
        <f t="shared" si="43"/>
        <v>0</v>
      </c>
      <c r="J509" s="29" t="e">
        <f t="shared" si="44"/>
        <v>#DIV/0!</v>
      </c>
      <c r="K509" s="29" t="e">
        <f t="shared" si="45"/>
        <v>#DIV/0!</v>
      </c>
      <c r="L509" s="29">
        <f t="shared" si="46"/>
        <v>0</v>
      </c>
      <c r="M509" s="29" t="e">
        <f t="shared" si="47"/>
        <v>#DIV/0!</v>
      </c>
    </row>
    <row r="510" spans="1:13" ht="63" hidden="1">
      <c r="A510" s="57"/>
      <c r="B510" s="57"/>
      <c r="C510" s="42" t="s">
        <v>145</v>
      </c>
      <c r="D510" s="24" t="s">
        <v>146</v>
      </c>
      <c r="E510" s="29">
        <f t="shared" si="48"/>
        <v>4351.7</v>
      </c>
      <c r="F510" s="29">
        <f t="shared" si="48"/>
        <v>13596.8</v>
      </c>
      <c r="G510" s="29">
        <f t="shared" si="48"/>
        <v>5214.2</v>
      </c>
      <c r="H510" s="29">
        <f t="shared" si="48"/>
        <v>6248.4</v>
      </c>
      <c r="I510" s="29">
        <f t="shared" si="43"/>
        <v>1034.1999999999998</v>
      </c>
      <c r="J510" s="29">
        <f t="shared" si="44"/>
        <v>119.83429864600514</v>
      </c>
      <c r="K510" s="29">
        <f t="shared" si="45"/>
        <v>45.95493057189927</v>
      </c>
      <c r="L510" s="29">
        <f t="shared" si="46"/>
        <v>1896.6999999999998</v>
      </c>
      <c r="M510" s="29">
        <f t="shared" si="47"/>
        <v>143.58526552841417</v>
      </c>
    </row>
    <row r="511" spans="1:13" ht="31.5" hidden="1">
      <c r="A511" s="57"/>
      <c r="B511" s="57"/>
      <c r="C511" s="42" t="s">
        <v>117</v>
      </c>
      <c r="D511" s="24" t="s">
        <v>118</v>
      </c>
      <c r="E511" s="29">
        <f t="shared" si="48"/>
        <v>0</v>
      </c>
      <c r="F511" s="29">
        <f t="shared" si="48"/>
        <v>0</v>
      </c>
      <c r="G511" s="29">
        <f t="shared" si="48"/>
        <v>0</v>
      </c>
      <c r="H511" s="29">
        <f t="shared" si="48"/>
        <v>7789.3</v>
      </c>
      <c r="I511" s="29">
        <f t="shared" si="43"/>
        <v>7789.3</v>
      </c>
      <c r="J511" s="29" t="e">
        <f t="shared" si="44"/>
        <v>#DIV/0!</v>
      </c>
      <c r="K511" s="29" t="e">
        <f t="shared" si="45"/>
        <v>#DIV/0!</v>
      </c>
      <c r="L511" s="29">
        <f t="shared" si="46"/>
        <v>7789.3</v>
      </c>
      <c r="M511" s="29" t="e">
        <f t="shared" si="47"/>
        <v>#DIV/0!</v>
      </c>
    </row>
    <row r="512" spans="1:13" ht="47.25" hidden="1">
      <c r="A512" s="57"/>
      <c r="B512" s="57"/>
      <c r="C512" s="42" t="s">
        <v>46</v>
      </c>
      <c r="D512" s="30" t="s">
        <v>47</v>
      </c>
      <c r="E512" s="29">
        <f t="shared" si="48"/>
        <v>146.3</v>
      </c>
      <c r="F512" s="29">
        <f t="shared" si="48"/>
        <v>0</v>
      </c>
      <c r="G512" s="29">
        <f t="shared" si="48"/>
        <v>0</v>
      </c>
      <c r="H512" s="29">
        <f t="shared" si="48"/>
        <v>217.9</v>
      </c>
      <c r="I512" s="29">
        <f t="shared" si="43"/>
        <v>217.9</v>
      </c>
      <c r="J512" s="29" t="e">
        <f t="shared" si="44"/>
        <v>#DIV/0!</v>
      </c>
      <c r="K512" s="29" t="e">
        <f t="shared" si="45"/>
        <v>#DIV/0!</v>
      </c>
      <c r="L512" s="29">
        <f t="shared" si="46"/>
        <v>71.6</v>
      </c>
      <c r="M512" s="29">
        <f t="shared" si="47"/>
        <v>148.94053315105947</v>
      </c>
    </row>
    <row r="513" spans="1:13" ht="63" hidden="1">
      <c r="A513" s="57"/>
      <c r="B513" s="57"/>
      <c r="C513" s="43" t="s">
        <v>57</v>
      </c>
      <c r="D513" s="30" t="s">
        <v>58</v>
      </c>
      <c r="E513" s="29">
        <f t="shared" si="48"/>
        <v>73</v>
      </c>
      <c r="F513" s="29">
        <f t="shared" si="48"/>
        <v>86.4</v>
      </c>
      <c r="G513" s="29">
        <f t="shared" si="48"/>
        <v>30</v>
      </c>
      <c r="H513" s="29">
        <f t="shared" si="48"/>
        <v>123</v>
      </c>
      <c r="I513" s="29">
        <f t="shared" si="43"/>
        <v>93</v>
      </c>
      <c r="J513" s="29">
        <f t="shared" si="44"/>
        <v>409.99999999999994</v>
      </c>
      <c r="K513" s="29">
        <f t="shared" si="45"/>
        <v>142.3611111111111</v>
      </c>
      <c r="L513" s="29">
        <f t="shared" si="46"/>
        <v>50</v>
      </c>
      <c r="M513" s="29">
        <f t="shared" si="47"/>
        <v>168.49315068493152</v>
      </c>
    </row>
    <row r="514" spans="1:13" ht="47.25" hidden="1">
      <c r="A514" s="57"/>
      <c r="B514" s="57"/>
      <c r="C514" s="43" t="s">
        <v>222</v>
      </c>
      <c r="D514" s="30" t="s">
        <v>223</v>
      </c>
      <c r="E514" s="29">
        <f t="shared" si="48"/>
        <v>0</v>
      </c>
      <c r="F514" s="29">
        <f t="shared" si="48"/>
        <v>0</v>
      </c>
      <c r="G514" s="29">
        <f t="shared" si="48"/>
        <v>0</v>
      </c>
      <c r="H514" s="29">
        <f t="shared" si="48"/>
        <v>70</v>
      </c>
      <c r="I514" s="29">
        <f t="shared" si="43"/>
        <v>70</v>
      </c>
      <c r="J514" s="29" t="e">
        <f t="shared" si="44"/>
        <v>#DIV/0!</v>
      </c>
      <c r="K514" s="29" t="e">
        <f t="shared" si="45"/>
        <v>#DIV/0!</v>
      </c>
      <c r="L514" s="29">
        <f t="shared" si="46"/>
        <v>70</v>
      </c>
      <c r="M514" s="29" t="e">
        <f t="shared" si="47"/>
        <v>#DIV/0!</v>
      </c>
    </row>
    <row r="515" spans="1:13" ht="78.75" hidden="1">
      <c r="A515" s="57"/>
      <c r="B515" s="57"/>
      <c r="C515" s="42" t="s">
        <v>215</v>
      </c>
      <c r="D515" s="24" t="s">
        <v>216</v>
      </c>
      <c r="E515" s="29">
        <f t="shared" si="48"/>
        <v>0</v>
      </c>
      <c r="F515" s="29">
        <f t="shared" si="48"/>
        <v>0</v>
      </c>
      <c r="G515" s="29">
        <f t="shared" si="48"/>
        <v>0</v>
      </c>
      <c r="H515" s="29">
        <f t="shared" si="48"/>
        <v>167</v>
      </c>
      <c r="I515" s="29">
        <f t="shared" si="43"/>
        <v>167</v>
      </c>
      <c r="J515" s="29" t="e">
        <f t="shared" si="44"/>
        <v>#DIV/0!</v>
      </c>
      <c r="K515" s="29" t="e">
        <f t="shared" si="45"/>
        <v>#DIV/0!</v>
      </c>
      <c r="L515" s="29">
        <f t="shared" si="46"/>
        <v>167</v>
      </c>
      <c r="M515" s="29" t="e">
        <f t="shared" si="47"/>
        <v>#DIV/0!</v>
      </c>
    </row>
    <row r="516" spans="1:13" ht="47.25" hidden="1">
      <c r="A516" s="57"/>
      <c r="B516" s="57"/>
      <c r="C516" s="42" t="s">
        <v>24</v>
      </c>
      <c r="D516" s="24" t="s">
        <v>25</v>
      </c>
      <c r="E516" s="29">
        <f t="shared" si="48"/>
        <v>22863.699999999997</v>
      </c>
      <c r="F516" s="29">
        <f t="shared" si="48"/>
        <v>45030.6</v>
      </c>
      <c r="G516" s="29">
        <f t="shared" si="48"/>
        <v>16020.16</v>
      </c>
      <c r="H516" s="29">
        <f t="shared" si="48"/>
        <v>34255</v>
      </c>
      <c r="I516" s="29">
        <f t="shared" si="43"/>
        <v>18234.84</v>
      </c>
      <c r="J516" s="29">
        <f t="shared" si="44"/>
        <v>213.82433134250843</v>
      </c>
      <c r="K516" s="29">
        <f t="shared" si="45"/>
        <v>76.07049428610767</v>
      </c>
      <c r="L516" s="29">
        <f t="shared" si="46"/>
        <v>11391.300000000003</v>
      </c>
      <c r="M516" s="29">
        <f t="shared" si="47"/>
        <v>149.82264462882213</v>
      </c>
    </row>
    <row r="517" spans="1:13" ht="16.5" customHeight="1">
      <c r="A517" s="57"/>
      <c r="B517" s="57"/>
      <c r="C517" s="43" t="s">
        <v>26</v>
      </c>
      <c r="D517" s="23" t="s">
        <v>27</v>
      </c>
      <c r="E517" s="29">
        <f t="shared" si="48"/>
        <v>-5108.3</v>
      </c>
      <c r="F517" s="29">
        <f t="shared" si="48"/>
        <v>0</v>
      </c>
      <c r="G517" s="29">
        <f t="shared" si="48"/>
        <v>0</v>
      </c>
      <c r="H517" s="29">
        <f t="shared" si="48"/>
        <v>6701.999999999999</v>
      </c>
      <c r="I517" s="29">
        <f t="shared" si="43"/>
        <v>6701.999999999999</v>
      </c>
      <c r="J517" s="29"/>
      <c r="K517" s="29"/>
      <c r="L517" s="29">
        <f t="shared" si="46"/>
        <v>11810.3</v>
      </c>
      <c r="M517" s="29">
        <f t="shared" si="47"/>
        <v>-131.19824599181723</v>
      </c>
    </row>
    <row r="518" spans="1:13" ht="16.5" customHeight="1">
      <c r="A518" s="57"/>
      <c r="B518" s="57"/>
      <c r="C518" s="43" t="s">
        <v>28</v>
      </c>
      <c r="D518" s="23" t="s">
        <v>152</v>
      </c>
      <c r="E518" s="29">
        <f t="shared" si="48"/>
        <v>20652.399999999998</v>
      </c>
      <c r="F518" s="29">
        <f t="shared" si="48"/>
        <v>4215.6</v>
      </c>
      <c r="G518" s="29">
        <f t="shared" si="48"/>
        <v>3342.5</v>
      </c>
      <c r="H518" s="29">
        <f t="shared" si="48"/>
        <v>21776.3</v>
      </c>
      <c r="I518" s="29">
        <f t="shared" si="43"/>
        <v>18433.8</v>
      </c>
      <c r="J518" s="29">
        <f t="shared" si="44"/>
        <v>651.4973821989529</v>
      </c>
      <c r="K518" s="29">
        <f t="shared" si="45"/>
        <v>516.564664579182</v>
      </c>
      <c r="L518" s="29">
        <f t="shared" si="46"/>
        <v>1123.9000000000015</v>
      </c>
      <c r="M518" s="29">
        <f t="shared" si="47"/>
        <v>105.44198252987546</v>
      </c>
    </row>
    <row r="519" spans="1:13" s="4" customFormat="1" ht="21.75" customHeight="1">
      <c r="A519" s="57"/>
      <c r="B519" s="57"/>
      <c r="C519" s="45"/>
      <c r="D519" s="2" t="s">
        <v>172</v>
      </c>
      <c r="E519" s="5">
        <f>E461+E476</f>
        <v>5061571.5</v>
      </c>
      <c r="F519" s="5">
        <f>F461+F476</f>
        <v>14327211.5</v>
      </c>
      <c r="G519" s="5">
        <f>G461+G476</f>
        <v>5318810.38</v>
      </c>
      <c r="H519" s="5">
        <f>H461+H476</f>
        <v>5701677.7</v>
      </c>
      <c r="I519" s="29">
        <f>H519-G519</f>
        <v>382867.3200000003</v>
      </c>
      <c r="J519" s="29">
        <f t="shared" si="44"/>
        <v>107.19836378148906</v>
      </c>
      <c r="K519" s="29">
        <f t="shared" si="45"/>
        <v>39.796143862327995</v>
      </c>
      <c r="L519" s="29">
        <f>H519-E519</f>
        <v>640106.2000000002</v>
      </c>
      <c r="M519" s="29">
        <f>H519/E519*100</f>
        <v>112.64639252848647</v>
      </c>
    </row>
    <row r="520" spans="1:13" s="4" customFormat="1" ht="34.5" customHeight="1">
      <c r="A520" s="57"/>
      <c r="B520" s="57"/>
      <c r="C520" s="45"/>
      <c r="D520" s="2" t="s">
        <v>186</v>
      </c>
      <c r="E520" s="5">
        <f>E521-E530</f>
        <v>1479548.8999999997</v>
      </c>
      <c r="F520" s="5">
        <f>F521-F530</f>
        <v>7424170</v>
      </c>
      <c r="G520" s="5">
        <f>G521-G530</f>
        <v>2447559.9</v>
      </c>
      <c r="H520" s="5">
        <f>H521-H530</f>
        <v>2768638.8000000003</v>
      </c>
      <c r="I520" s="5">
        <f>H520-G520</f>
        <v>321078.9000000004</v>
      </c>
      <c r="J520" s="5">
        <f t="shared" si="44"/>
        <v>113.11832654228402</v>
      </c>
      <c r="K520" s="5">
        <f t="shared" si="45"/>
        <v>37.29223334056198</v>
      </c>
      <c r="L520" s="5">
        <f>H520-E520</f>
        <v>1289089.9000000006</v>
      </c>
      <c r="M520" s="5">
        <f>H520/E520*100</f>
        <v>187.12722506163877</v>
      </c>
    </row>
    <row r="521" spans="1:13" s="4" customFormat="1" ht="34.5" customHeight="1">
      <c r="A521" s="57"/>
      <c r="B521" s="57"/>
      <c r="C521" s="45" t="s">
        <v>187</v>
      </c>
      <c r="D521" s="2" t="s">
        <v>188</v>
      </c>
      <c r="E521" s="5">
        <f>SUM(E522:E530)</f>
        <v>1361722.7999999996</v>
      </c>
      <c r="F521" s="5">
        <f>SUM(F522:F530)</f>
        <v>7424170</v>
      </c>
      <c r="G521" s="5">
        <f>SUM(G522:G530)</f>
        <v>2447559.9</v>
      </c>
      <c r="H521" s="5">
        <f>SUM(H522:H530)</f>
        <v>2653078.2</v>
      </c>
      <c r="I521" s="5">
        <f>H521-G521</f>
        <v>205518.30000000028</v>
      </c>
      <c r="J521" s="5">
        <f t="shared" si="44"/>
        <v>108.39686497560285</v>
      </c>
      <c r="K521" s="5">
        <f t="shared" si="45"/>
        <v>35.735687625687454</v>
      </c>
      <c r="L521" s="5">
        <f>H521-E521</f>
        <v>1291355.4000000006</v>
      </c>
      <c r="M521" s="5">
        <f>H521/E521*100</f>
        <v>194.83247251202675</v>
      </c>
    </row>
    <row r="522" spans="1:13" ht="31.5">
      <c r="A522" s="57"/>
      <c r="B522" s="57"/>
      <c r="C522" s="43" t="s">
        <v>48</v>
      </c>
      <c r="D522" s="23" t="s">
        <v>49</v>
      </c>
      <c r="E522" s="29">
        <f aca="true" t="shared" si="49" ref="E522:H530">SUMIF($C$6:$C$449,$C522,E$6:E$449)</f>
        <v>0</v>
      </c>
      <c r="F522" s="29">
        <f t="shared" si="49"/>
        <v>200714.5</v>
      </c>
      <c r="G522" s="29">
        <f t="shared" si="49"/>
        <v>83631</v>
      </c>
      <c r="H522" s="29">
        <f t="shared" si="49"/>
        <v>100357.2</v>
      </c>
      <c r="I522" s="29">
        <f>H522-G522</f>
        <v>16726.199999999997</v>
      </c>
      <c r="J522" s="29">
        <f t="shared" si="44"/>
        <v>120</v>
      </c>
      <c r="K522" s="29">
        <f t="shared" si="45"/>
        <v>49.99997508899456</v>
      </c>
      <c r="L522" s="29">
        <f>H522-E522</f>
        <v>100357.2</v>
      </c>
      <c r="M522" s="29"/>
    </row>
    <row r="523" spans="1:13" ht="18" customHeight="1">
      <c r="A523" s="57"/>
      <c r="B523" s="57"/>
      <c r="C523" s="43" t="s">
        <v>31</v>
      </c>
      <c r="D523" s="23" t="s">
        <v>189</v>
      </c>
      <c r="E523" s="29">
        <f t="shared" si="49"/>
        <v>97433.9</v>
      </c>
      <c r="F523" s="29">
        <f t="shared" si="49"/>
        <v>1897150.1</v>
      </c>
      <c r="G523" s="29">
        <f t="shared" si="49"/>
        <v>283747.5</v>
      </c>
      <c r="H523" s="29">
        <f t="shared" si="49"/>
        <v>302436.9</v>
      </c>
      <c r="I523" s="29">
        <f aca="true" t="shared" si="50" ref="I523:I530">H523-G523</f>
        <v>18689.400000000023</v>
      </c>
      <c r="J523" s="29">
        <f t="shared" si="44"/>
        <v>106.58663071921339</v>
      </c>
      <c r="K523" s="29">
        <f t="shared" si="45"/>
        <v>15.941643204720595</v>
      </c>
      <c r="L523" s="29">
        <f aca="true" t="shared" si="51" ref="L523:L530">H523-E523</f>
        <v>205003.00000000003</v>
      </c>
      <c r="M523" s="29">
        <f aca="true" t="shared" si="52" ref="M523:M530">H523/E523*100</f>
        <v>310.4021290331189</v>
      </c>
    </row>
    <row r="524" spans="1:13" ht="18" customHeight="1">
      <c r="A524" s="57"/>
      <c r="B524" s="57"/>
      <c r="C524" s="43" t="s">
        <v>33</v>
      </c>
      <c r="D524" s="23" t="s">
        <v>80</v>
      </c>
      <c r="E524" s="29">
        <f t="shared" si="49"/>
        <v>1331492.3999999997</v>
      </c>
      <c r="F524" s="29">
        <f t="shared" si="49"/>
        <v>4938446.4</v>
      </c>
      <c r="G524" s="29">
        <f t="shared" si="49"/>
        <v>2030521.5</v>
      </c>
      <c r="H524" s="29">
        <f t="shared" si="49"/>
        <v>2241245.9000000004</v>
      </c>
      <c r="I524" s="29">
        <f t="shared" si="50"/>
        <v>210724.40000000037</v>
      </c>
      <c r="J524" s="29">
        <f t="shared" si="44"/>
        <v>110.37784628234671</v>
      </c>
      <c r="K524" s="29">
        <f t="shared" si="45"/>
        <v>45.383623076277594</v>
      </c>
      <c r="L524" s="29">
        <f t="shared" si="51"/>
        <v>909753.5000000007</v>
      </c>
      <c r="M524" s="29">
        <f t="shared" si="52"/>
        <v>168.3258500010966</v>
      </c>
    </row>
    <row r="525" spans="1:13" ht="18" customHeight="1">
      <c r="A525" s="57"/>
      <c r="B525" s="57"/>
      <c r="C525" s="43" t="s">
        <v>51</v>
      </c>
      <c r="D525" s="24" t="s">
        <v>52</v>
      </c>
      <c r="E525" s="29">
        <f t="shared" si="49"/>
        <v>50622.6</v>
      </c>
      <c r="F525" s="29">
        <f t="shared" si="49"/>
        <v>387859</v>
      </c>
      <c r="G525" s="29">
        <f t="shared" si="49"/>
        <v>49659.899999999994</v>
      </c>
      <c r="H525" s="29">
        <f t="shared" si="49"/>
        <v>49885</v>
      </c>
      <c r="I525" s="29">
        <f t="shared" si="50"/>
        <v>225.10000000000582</v>
      </c>
      <c r="J525" s="29">
        <f t="shared" si="44"/>
        <v>100.4532832325478</v>
      </c>
      <c r="K525" s="29">
        <f t="shared" si="45"/>
        <v>12.861632706731054</v>
      </c>
      <c r="L525" s="29">
        <f t="shared" si="51"/>
        <v>-737.5999999999985</v>
      </c>
      <c r="M525" s="29">
        <f t="shared" si="52"/>
        <v>98.54294327039702</v>
      </c>
    </row>
    <row r="526" spans="1:13" ht="31.5" hidden="1">
      <c r="A526" s="57"/>
      <c r="B526" s="57"/>
      <c r="C526" s="43" t="s">
        <v>190</v>
      </c>
      <c r="D526" s="22" t="s">
        <v>191</v>
      </c>
      <c r="E526" s="29">
        <f t="shared" si="49"/>
        <v>0</v>
      </c>
      <c r="F526" s="29">
        <f t="shared" si="49"/>
        <v>0</v>
      </c>
      <c r="G526" s="29">
        <f t="shared" si="49"/>
        <v>0</v>
      </c>
      <c r="H526" s="29">
        <f t="shared" si="49"/>
        <v>0</v>
      </c>
      <c r="I526" s="29">
        <f t="shared" si="50"/>
        <v>0</v>
      </c>
      <c r="J526" s="29" t="e">
        <f t="shared" si="44"/>
        <v>#DIV/0!</v>
      </c>
      <c r="K526" s="29" t="e">
        <f t="shared" si="45"/>
        <v>#DIV/0!</v>
      </c>
      <c r="L526" s="29">
        <f t="shared" si="51"/>
        <v>0</v>
      </c>
      <c r="M526" s="29" t="e">
        <f t="shared" si="52"/>
        <v>#DIV/0!</v>
      </c>
    </row>
    <row r="527" spans="1:13" ht="23.25" hidden="1">
      <c r="A527" s="57"/>
      <c r="B527" s="57"/>
      <c r="C527" s="43" t="s">
        <v>60</v>
      </c>
      <c r="D527" s="23" t="s">
        <v>61</v>
      </c>
      <c r="E527" s="29">
        <f t="shared" si="49"/>
        <v>0</v>
      </c>
      <c r="F527" s="29">
        <f t="shared" si="49"/>
        <v>0</v>
      </c>
      <c r="G527" s="29">
        <f t="shared" si="49"/>
        <v>0</v>
      </c>
      <c r="H527" s="29">
        <f t="shared" si="49"/>
        <v>0</v>
      </c>
      <c r="I527" s="29">
        <f t="shared" si="50"/>
        <v>0</v>
      </c>
      <c r="J527" s="29" t="e">
        <f t="shared" si="44"/>
        <v>#DIV/0!</v>
      </c>
      <c r="K527" s="29" t="e">
        <f t="shared" si="45"/>
        <v>#DIV/0!</v>
      </c>
      <c r="L527" s="29">
        <f t="shared" si="51"/>
        <v>0</v>
      </c>
      <c r="M527" s="29" t="e">
        <f t="shared" si="52"/>
        <v>#DIV/0!</v>
      </c>
    </row>
    <row r="528" spans="1:13" ht="31.5">
      <c r="A528" s="57"/>
      <c r="B528" s="57"/>
      <c r="C528" s="43" t="s">
        <v>212</v>
      </c>
      <c r="D528" s="22" t="s">
        <v>213</v>
      </c>
      <c r="E528" s="29">
        <f t="shared" si="49"/>
        <v>0</v>
      </c>
      <c r="F528" s="29">
        <f t="shared" si="49"/>
        <v>0</v>
      </c>
      <c r="G528" s="29">
        <f t="shared" si="49"/>
        <v>0</v>
      </c>
      <c r="H528" s="29">
        <f t="shared" si="49"/>
        <v>8</v>
      </c>
      <c r="I528" s="29">
        <f t="shared" si="50"/>
        <v>8</v>
      </c>
      <c r="J528" s="29"/>
      <c r="K528" s="29"/>
      <c r="L528" s="29">
        <f t="shared" si="51"/>
        <v>8</v>
      </c>
      <c r="M528" s="29"/>
    </row>
    <row r="529" spans="1:13" ht="31.5">
      <c r="A529" s="57"/>
      <c r="B529" s="57"/>
      <c r="C529" s="43" t="s">
        <v>211</v>
      </c>
      <c r="D529" s="22" t="s">
        <v>214</v>
      </c>
      <c r="E529" s="29">
        <f t="shared" si="49"/>
        <v>0</v>
      </c>
      <c r="F529" s="29">
        <f t="shared" si="49"/>
        <v>0</v>
      </c>
      <c r="G529" s="29">
        <f t="shared" si="49"/>
        <v>0</v>
      </c>
      <c r="H529" s="29">
        <f t="shared" si="49"/>
        <v>74705.8</v>
      </c>
      <c r="I529" s="29">
        <f t="shared" si="50"/>
        <v>74705.8</v>
      </c>
      <c r="J529" s="29"/>
      <c r="K529" s="29"/>
      <c r="L529" s="29">
        <f t="shared" si="51"/>
        <v>74705.8</v>
      </c>
      <c r="M529" s="29"/>
    </row>
    <row r="530" spans="1:13" ht="18" customHeight="1">
      <c r="A530" s="57"/>
      <c r="B530" s="57"/>
      <c r="C530" s="43" t="s">
        <v>35</v>
      </c>
      <c r="D530" s="23" t="s">
        <v>30</v>
      </c>
      <c r="E530" s="29">
        <f t="shared" si="49"/>
        <v>-117826.09999999999</v>
      </c>
      <c r="F530" s="29">
        <f t="shared" si="49"/>
        <v>0</v>
      </c>
      <c r="G530" s="29">
        <f t="shared" si="49"/>
        <v>0</v>
      </c>
      <c r="H530" s="29">
        <f t="shared" si="49"/>
        <v>-115560.59999999999</v>
      </c>
      <c r="I530" s="29">
        <f t="shared" si="50"/>
        <v>-115560.59999999999</v>
      </c>
      <c r="J530" s="29"/>
      <c r="K530" s="29"/>
      <c r="L530" s="29">
        <f t="shared" si="51"/>
        <v>2265.5</v>
      </c>
      <c r="M530" s="29">
        <f t="shared" si="52"/>
        <v>98.07725113535966</v>
      </c>
    </row>
    <row r="531" spans="1:13" s="4" customFormat="1" ht="32.25" customHeight="1">
      <c r="A531" s="57"/>
      <c r="B531" s="57"/>
      <c r="C531" s="44"/>
      <c r="D531" s="7" t="s">
        <v>201</v>
      </c>
      <c r="E531" s="5">
        <f>E532-E530</f>
        <v>6541120.399999999</v>
      </c>
      <c r="F531" s="5">
        <f>F532-F530</f>
        <v>21751381.5</v>
      </c>
      <c r="G531" s="5">
        <f>G532-G530</f>
        <v>7766370.279999999</v>
      </c>
      <c r="H531" s="5">
        <f>H532-H530</f>
        <v>8470316.5</v>
      </c>
      <c r="I531" s="5">
        <f>H531-G531</f>
        <v>703946.2200000007</v>
      </c>
      <c r="J531" s="5">
        <f>H531/G531*100</f>
        <v>109.06403113192795</v>
      </c>
      <c r="K531" s="5">
        <f>H531/F531*100</f>
        <v>38.941510450727</v>
      </c>
      <c r="L531" s="5">
        <f>H531-E531</f>
        <v>1929196.1000000006</v>
      </c>
      <c r="M531" s="5">
        <f>H531/E531*100</f>
        <v>129.49335866069674</v>
      </c>
    </row>
    <row r="532" spans="1:13" s="4" customFormat="1" ht="30" customHeight="1">
      <c r="A532" s="58"/>
      <c r="B532" s="58"/>
      <c r="C532" s="44"/>
      <c r="D532" s="7" t="s">
        <v>195</v>
      </c>
      <c r="E532" s="5">
        <f>E519+E521</f>
        <v>6423294.3</v>
      </c>
      <c r="F532" s="5">
        <f>F519+F521</f>
        <v>21751381.5</v>
      </c>
      <c r="G532" s="5">
        <f>G519+G521</f>
        <v>7766370.279999999</v>
      </c>
      <c r="H532" s="5">
        <f>H519+H521</f>
        <v>8354755.9</v>
      </c>
      <c r="I532" s="5">
        <f>H532-G532</f>
        <v>588385.620000001</v>
      </c>
      <c r="J532" s="5">
        <f>H532/G532*100</f>
        <v>107.5760696282434</v>
      </c>
      <c r="K532" s="5">
        <f>H532/F532*100</f>
        <v>38.410231092677954</v>
      </c>
      <c r="L532" s="5">
        <f>H532-E532</f>
        <v>1931461.6000000006</v>
      </c>
      <c r="M532" s="5">
        <f>H532/E532*100</f>
        <v>130.0696419904036</v>
      </c>
    </row>
    <row r="533" spans="1:13" s="4" customFormat="1" ht="35.25" customHeight="1">
      <c r="A533" s="10"/>
      <c r="B533" s="10"/>
      <c r="C533" s="45"/>
      <c r="D533" s="2" t="s">
        <v>174</v>
      </c>
      <c r="E533" s="8">
        <f>E534</f>
        <v>0</v>
      </c>
      <c r="F533" s="8">
        <f>F534</f>
        <v>0</v>
      </c>
      <c r="G533" s="8">
        <f>G534</f>
        <v>0</v>
      </c>
      <c r="H533" s="8">
        <f>H534</f>
        <v>13000</v>
      </c>
      <c r="I533" s="8">
        <f>H533-G533</f>
        <v>13000</v>
      </c>
      <c r="J533" s="8"/>
      <c r="K533" s="8"/>
      <c r="L533" s="8">
        <f>H533-E533</f>
        <v>13000</v>
      </c>
      <c r="M533" s="8"/>
    </row>
    <row r="534" spans="1:13" ht="31.5">
      <c r="A534" s="6" t="s">
        <v>230</v>
      </c>
      <c r="B534" s="6"/>
      <c r="C534" s="42" t="s">
        <v>175</v>
      </c>
      <c r="D534" s="24" t="s">
        <v>176</v>
      </c>
      <c r="E534" s="29">
        <f>SUMIF($C$6:$C$455,$C534,E$6:E$455)</f>
        <v>0</v>
      </c>
      <c r="F534" s="31">
        <f>F455</f>
        <v>0</v>
      </c>
      <c r="G534" s="31">
        <f>G455</f>
        <v>0</v>
      </c>
      <c r="H534" s="29">
        <f>SUMIF($C$6:$C$455,$C534,H$6:H$455)</f>
        <v>13000</v>
      </c>
      <c r="I534" s="31">
        <f>H534-G534</f>
        <v>13000</v>
      </c>
      <c r="J534" s="31"/>
      <c r="K534" s="31"/>
      <c r="L534" s="31">
        <f>H534-E534</f>
        <v>13000</v>
      </c>
      <c r="M534" s="31"/>
    </row>
  </sheetData>
  <sheetProtection/>
  <autoFilter ref="A5:M449"/>
  <mergeCells count="99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A29"/>
    <mergeCell ref="B6:B29"/>
    <mergeCell ref="A30:A55"/>
    <mergeCell ref="B30:B55"/>
    <mergeCell ref="A56:A71"/>
    <mergeCell ref="B56:B71"/>
    <mergeCell ref="A72:A92"/>
    <mergeCell ref="B72:B92"/>
    <mergeCell ref="A93:A110"/>
    <mergeCell ref="B93:B110"/>
    <mergeCell ref="A111:A129"/>
    <mergeCell ref="B111:B129"/>
    <mergeCell ref="A130:A134"/>
    <mergeCell ref="B130:B134"/>
    <mergeCell ref="A135:A149"/>
    <mergeCell ref="B135:B149"/>
    <mergeCell ref="A150:A161"/>
    <mergeCell ref="B150:B161"/>
    <mergeCell ref="A162:A174"/>
    <mergeCell ref="B162:B174"/>
    <mergeCell ref="A175:A186"/>
    <mergeCell ref="B175:B186"/>
    <mergeCell ref="A187:A199"/>
    <mergeCell ref="B187:B199"/>
    <mergeCell ref="A200:A211"/>
    <mergeCell ref="B200:B211"/>
    <mergeCell ref="A212:A222"/>
    <mergeCell ref="B212:B222"/>
    <mergeCell ref="A223:A235"/>
    <mergeCell ref="B223:B235"/>
    <mergeCell ref="A236:A247"/>
    <mergeCell ref="B236:B247"/>
    <mergeCell ref="A248:A265"/>
    <mergeCell ref="B248:B265"/>
    <mergeCell ref="A266:A278"/>
    <mergeCell ref="B266:B278"/>
    <mergeCell ref="A279:A290"/>
    <mergeCell ref="B279:B290"/>
    <mergeCell ref="A291:A307"/>
    <mergeCell ref="B291:B307"/>
    <mergeCell ref="A308:A322"/>
    <mergeCell ref="B308:B322"/>
    <mergeCell ref="A323:A331"/>
    <mergeCell ref="B323:B331"/>
    <mergeCell ref="A332:A352"/>
    <mergeCell ref="B332:B352"/>
    <mergeCell ref="A353:A371"/>
    <mergeCell ref="B353:B371"/>
    <mergeCell ref="A372:A382"/>
    <mergeCell ref="B372:B382"/>
    <mergeCell ref="A383:A397"/>
    <mergeCell ref="B383:B397"/>
    <mergeCell ref="A398:A403"/>
    <mergeCell ref="B398:B403"/>
    <mergeCell ref="A404:A405"/>
    <mergeCell ref="B404:B405"/>
    <mergeCell ref="A455:A456"/>
    <mergeCell ref="B455:B456"/>
    <mergeCell ref="A406:A409"/>
    <mergeCell ref="B406:B409"/>
    <mergeCell ref="A410:A423"/>
    <mergeCell ref="B410:B423"/>
    <mergeCell ref="A424:A440"/>
    <mergeCell ref="B424:B440"/>
    <mergeCell ref="B459:B460"/>
    <mergeCell ref="C459:C460"/>
    <mergeCell ref="D459:D460"/>
    <mergeCell ref="E459:E460"/>
    <mergeCell ref="F459:F460"/>
    <mergeCell ref="A441:A449"/>
    <mergeCell ref="B441:B449"/>
    <mergeCell ref="A450:A453"/>
    <mergeCell ref="B450:B453"/>
    <mergeCell ref="C450:C453"/>
    <mergeCell ref="M459:M460"/>
    <mergeCell ref="A461:A532"/>
    <mergeCell ref="B461:B532"/>
    <mergeCell ref="G459:G460"/>
    <mergeCell ref="H459:H460"/>
    <mergeCell ref="I459:I460"/>
    <mergeCell ref="J459:J460"/>
    <mergeCell ref="K459:K460"/>
    <mergeCell ref="L459:L460"/>
    <mergeCell ref="A459:A460"/>
  </mergeCells>
  <printOptions/>
  <pageMargins left="0.32" right="0.28" top="0.38" bottom="0.3" header="0.35433070866141736" footer="0.15748031496062992"/>
  <pageSetup fitToHeight="9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Dohody-08</cp:lastModifiedBy>
  <cp:lastPrinted>2012-06-08T12:12:50Z</cp:lastPrinted>
  <dcterms:created xsi:type="dcterms:W3CDTF">2011-02-09T07:28:13Z</dcterms:created>
  <dcterms:modified xsi:type="dcterms:W3CDTF">2012-06-08T12:14:54Z</dcterms:modified>
  <cp:category/>
  <cp:version/>
  <cp:contentType/>
  <cp:contentStatus/>
</cp:coreProperties>
</file>