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0" windowWidth="14880" windowHeight="7392" activeTab="0"/>
  </bookViews>
  <sheets>
    <sheet name="на 01.02.2013" sheetId="1" r:id="rId1"/>
  </sheets>
  <definedNames>
    <definedName name="_xlnm.Print_Titles" localSheetId="0">'на 01.02.2013'!$4:$5</definedName>
  </definedNames>
  <calcPr fullCalcOnLoad="1"/>
</workbook>
</file>

<file path=xl/sharedStrings.xml><?xml version="1.0" encoding="utf-8"?>
<sst xmlns="http://schemas.openxmlformats.org/spreadsheetml/2006/main" count="1057" uniqueCount="255">
  <si>
    <t>(тыс. рублей)</t>
  </si>
  <si>
    <t>Код адм.</t>
  </si>
  <si>
    <t xml:space="preserve">Администраторы доходов    </t>
  </si>
  <si>
    <t>Код вида доходов</t>
  </si>
  <si>
    <t>Наименование вида дохода</t>
  </si>
  <si>
    <t>% исполн. плана года</t>
  </si>
  <si>
    <t>163</t>
  </si>
  <si>
    <t>Департамент имущественных отношений</t>
  </si>
  <si>
    <t>1 11 01040 04 0000 120</t>
  </si>
  <si>
    <t>Дивиденды по акциям</t>
  </si>
  <si>
    <t>1 11 05010 04 0000 120</t>
  </si>
  <si>
    <t>Доходы, получаемые в виде арендной платы за земельные участки, государственная собственность на которые не разграничена и   средства от продажи права на заключение договоров аренды указанных земельных участков</t>
  </si>
  <si>
    <t>1 11 05034 04 0000 120</t>
  </si>
  <si>
    <t>Доходы от сдачи в аренду объектов нежилого фонда</t>
  </si>
  <si>
    <t>1 11 07014 04 0000 120</t>
  </si>
  <si>
    <t>Доходы от перечисления части прибыли муниципальных унитарных предприятий</t>
  </si>
  <si>
    <t>1 11 09044 04 0000 120</t>
  </si>
  <si>
    <t xml:space="preserve">Прочие поступления от использования имущества, находящегося в собственности городских округов </t>
  </si>
  <si>
    <t>1 13 03040 04 0000 130</t>
  </si>
  <si>
    <t>Прочие доходы от оказания платных услуг и компенсации затрат бюджетов городских округов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</si>
  <si>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</si>
  <si>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1 16 00000 00 0000 000</t>
  </si>
  <si>
    <t>Штрафы, санкции, возмещение ущерба</t>
  </si>
  <si>
    <t>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</si>
  <si>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</si>
  <si>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1 17 01040 04 0000 180</t>
  </si>
  <si>
    <t>Невыясненные поступления</t>
  </si>
  <si>
    <t>1 17 05040 04 0000 180</t>
  </si>
  <si>
    <t>Прочие неналоговые доходы бюджетов городских округов</t>
  </si>
  <si>
    <t>Возврат остатков субсидий, субвенций прошлых лет</t>
  </si>
  <si>
    <t>2 02 02000 00 0000 000</t>
  </si>
  <si>
    <t xml:space="preserve">Субсидии от других бюджетов бюджетной системы РФ      </t>
  </si>
  <si>
    <t>2 02 03000 00 0000 000</t>
  </si>
  <si>
    <t xml:space="preserve">Субвенции от других бюджетов бюджетной системы РФ    </t>
  </si>
  <si>
    <t>2 19 04000 04 0000 151</t>
  </si>
  <si>
    <t>Итого по администририруемым платежам:</t>
  </si>
  <si>
    <t>1 06 02010 02 0000 110</t>
  </si>
  <si>
    <t>Налог на имущество организаций</t>
  </si>
  <si>
    <t>Итого по курируемым платежам:</t>
  </si>
  <si>
    <t>ВСЕГО ПО АДМИНИСТРАТОРУ (КУРАТОРУ) без учета возврата остатков межбюджетных трансфертов :</t>
  </si>
  <si>
    <t>902</t>
  </si>
  <si>
    <t>Департамент финансов</t>
  </si>
  <si>
    <t>1 16 18040 04 0000 140</t>
  </si>
  <si>
    <t>Денежные взыскания (штрафы) за нарушение бюджетного законодательства (в части  бюджетов городских округов)</t>
  </si>
  <si>
    <t>1 16 32040 04 0000 140</t>
  </si>
  <si>
    <t>Возмещение сумм, израсходованных незаконно или не по целевому назначению, а также доходов, полученных от их использования (в части бюджетов городских округов)</t>
  </si>
  <si>
    <t>2 02 01001 04 0000 151</t>
  </si>
  <si>
    <t xml:space="preserve">Дотации бюджетам городских округов на выравнивание уровня бюджетной обеспеченности                                                    </t>
  </si>
  <si>
    <t xml:space="preserve">Субсидии от других бюджетов бюджетной системы РФ       </t>
  </si>
  <si>
    <t>2 02 04000 00 0000 000</t>
  </si>
  <si>
    <t>Иные межбюджетные трансферты</t>
  </si>
  <si>
    <t xml:space="preserve"> 1 08 07110-130 01 0000 110</t>
  </si>
  <si>
    <t xml:space="preserve"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документов; за регистрацию общественных объединений, политических партий, за государственную регистрацию средств массовой информации </t>
  </si>
  <si>
    <t>1 09 00000 00 0000 000</t>
  </si>
  <si>
    <t>Задолженность по отмененным налогам</t>
  </si>
  <si>
    <t>1 16 33040 04 0000 000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</si>
  <si>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</si>
  <si>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ВСЕГО ПО АДМИНИСТРАТОРУ (КУРАТОРУ):</t>
  </si>
  <si>
    <t>2 07 04000 04 0000 180</t>
  </si>
  <si>
    <t>Прочие безвозмездные поступления (по соглашениям)</t>
  </si>
  <si>
    <t>915</t>
  </si>
  <si>
    <t xml:space="preserve">Управление экологии и природопользования </t>
  </si>
  <si>
    <t>1 12 01000 01 0000 120</t>
  </si>
  <si>
    <t>Плата за негативное воздействие на окружающую среду</t>
  </si>
  <si>
    <t>1 16 25010 01 0000 140</t>
  </si>
  <si>
    <t>Денежные взыскания (штрафы) за нарушение законодательства о недрах</t>
  </si>
  <si>
    <t>1 16 25030 01 0000 140</t>
  </si>
  <si>
    <t>Денежные взыскания (штрафы) за нарушение законодательства об охране и использовании животного мира</t>
  </si>
  <si>
    <t>1 16 25040 01 0000 140</t>
  </si>
  <si>
    <t>Денежные взыскания (штрафы) за нарушение законодательства об экологической экспертизе</t>
  </si>
  <si>
    <t>1 16 25050 01 0000 140</t>
  </si>
  <si>
    <t>Денежные взыскания (штрафы) за нарушение законодательства в области охраны окружающей среды</t>
  </si>
  <si>
    <t>1 16 25070 01 0000 140</t>
  </si>
  <si>
    <t>Денежные взыскания (штрафы) за нарушение лесного законодательства</t>
  </si>
  <si>
    <t>1 16 25080 01 0000 140</t>
  </si>
  <si>
    <t>Денежные взыскания (штрафы) за нарушение водного законодательства</t>
  </si>
  <si>
    <t>920</t>
  </si>
  <si>
    <t>Управление здравоохранения</t>
  </si>
  <si>
    <t xml:space="preserve">Субвенции от других бюджетов бюджетной системы РФ   </t>
  </si>
  <si>
    <t>930</t>
  </si>
  <si>
    <t>Департамент образования</t>
  </si>
  <si>
    <t>931</t>
  </si>
  <si>
    <t>Администрация Ленинского района</t>
  </si>
  <si>
    <t>932</t>
  </si>
  <si>
    <t>Администрация Свердловского района</t>
  </si>
  <si>
    <t>1 14 01040 04 0000 410</t>
  </si>
  <si>
    <t>Доходы от продажи квартир</t>
  </si>
  <si>
    <t>933</t>
  </si>
  <si>
    <t>Администрация Мотовилихинского района</t>
  </si>
  <si>
    <t>934</t>
  </si>
  <si>
    <t>Администрация Дзержинского района</t>
  </si>
  <si>
    <t>935</t>
  </si>
  <si>
    <t>Администрация Индустриального района</t>
  </si>
  <si>
    <t>Администрация Кировского района</t>
  </si>
  <si>
    <t>937</t>
  </si>
  <si>
    <t>Администрация Орджоникидзевского районоа</t>
  </si>
  <si>
    <t>938</t>
  </si>
  <si>
    <t>Администрация пос. Н.-Ляды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</si>
  <si>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 муниципальных унитарных предприятий, в том числе казенных), плата за найм </t>
  </si>
  <si>
    <t>944</t>
  </si>
  <si>
    <t>Управление внешнего благоустройства</t>
  </si>
  <si>
    <t xml:space="preserve">Субсидии от других бюджетов бюджетной системы РФ     </t>
  </si>
  <si>
    <t>945</t>
  </si>
  <si>
    <t>Департамент дорог и транспорта</t>
  </si>
  <si>
    <t xml:space="preserve">Прочие неналоговые доходы бюджетов городских округов (доходы от  платы  за право заключения договоров  на осуществление пассажирских перевозок автомобильным транспортом на маршрутах регулярных перевозок города Перми) </t>
  </si>
  <si>
    <t>1 06 04000 00 0000 110</t>
  </si>
  <si>
    <t xml:space="preserve">Транспортный налог </t>
  </si>
  <si>
    <t>1 08 07140 01 0000 110</t>
  </si>
  <si>
    <t>Госпошлина за регистрац трансп. средств</t>
  </si>
  <si>
    <t>1 16 30000 01 0000 180</t>
  </si>
  <si>
    <t>Денежные взыскания (штрафы) за административные правонарушения в области дорожного движения</t>
  </si>
  <si>
    <t>951</t>
  </si>
  <si>
    <t>Департамент промышленной политики и нвестиций</t>
  </si>
  <si>
    <t>1 01 02000 01 0000 110</t>
  </si>
  <si>
    <t>Налог на доходы физических лиц</t>
  </si>
  <si>
    <t>1 16 03010 01 0000 140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</si>
  <si>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1291, 132, 133, 134, 135, 1351 Налогового кодекса Российской Федерации</t>
  </si>
  <si>
    <t>1 16 06000 01 0000 140</t>
  </si>
  <si>
    <t>Денежные взыскания (штрафы) за нарушение законодательства о применении контрольно - кассовой техники при осуществлении наличных денежных расчетов и (или) расчетов с использованием платежных карт</t>
  </si>
  <si>
    <t>Комитет социальной защиты населения</t>
  </si>
  <si>
    <t>964</t>
  </si>
  <si>
    <t>Департамент общественной безопасности</t>
  </si>
  <si>
    <t>1 08 03010 01 0000 110</t>
  </si>
  <si>
    <t>Государственная пошлина (мировые судьи)</t>
  </si>
  <si>
    <t>1 16 03030 01 0000 180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</si>
  <si>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</si>
  <si>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1 16 08000 01 0000 180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</si>
  <si>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</si>
  <si>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1 16 21040 04 0000 180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</si>
  <si>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</si>
  <si>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965</t>
  </si>
  <si>
    <t>Управление по развитию потребительского рынка</t>
  </si>
  <si>
    <t>1 08 07150 01 0000 110</t>
  </si>
  <si>
    <t>Государственная пошлина за выдачу разрешения на установку рекламной конструкции</t>
  </si>
  <si>
    <t>Доходы от сдачи в аренду муниципального имущества</t>
  </si>
  <si>
    <t>Прочие поступления от использования имущества, находящегося в собственности городских округов  (доходы по договорам на размещение рекламных конструкций)</t>
  </si>
  <si>
    <t>Единый сельскохозяйственный налог</t>
  </si>
  <si>
    <t>1 16 28000 01 0000 140</t>
  </si>
  <si>
    <t>Денежные взыскания (штрафы) за нарушение законодательства в области обеспечения санитарно - эпидемиологического благополучия человека и законодательства в сфере защиты прав потребителей</t>
  </si>
  <si>
    <t>975</t>
  </si>
  <si>
    <t>Администрация г. Перми</t>
  </si>
  <si>
    <t>976</t>
  </si>
  <si>
    <t>Комитет физкультуры</t>
  </si>
  <si>
    <t>Контрольно-счетная палата города Перми</t>
  </si>
  <si>
    <t>Прочие неналоговые поступления</t>
  </si>
  <si>
    <t>Пермская городская Дума</t>
  </si>
  <si>
    <t>991</t>
  </si>
  <si>
    <t xml:space="preserve">Управление жилищных отношений </t>
  </si>
  <si>
    <t>992</t>
  </si>
  <si>
    <t>Департамент земельных отношений</t>
  </si>
  <si>
    <t>1 11 05024 04 0000 120</t>
  </si>
  <si>
    <t xml:space="preserve">Арендная плата за земельные участки, находящиеся в собственности городских округов </t>
  </si>
  <si>
    <t>1 06 01020 04 0000 110</t>
  </si>
  <si>
    <t>Налог на имущество физических лиц</t>
  </si>
  <si>
    <t>1 06 06000 00 0000 110</t>
  </si>
  <si>
    <t>Земельный налог</t>
  </si>
  <si>
    <t>1 16 25060 01 0000 180</t>
  </si>
  <si>
    <t>Денежные взыскания (штрафы) за нарушение земельного законодательства</t>
  </si>
  <si>
    <t>Нераспределенные средства</t>
  </si>
  <si>
    <t xml:space="preserve"> 1 08 07110-120 01 0000 110</t>
  </si>
  <si>
    <t xml:space="preserve"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документов; за регистрацию общественных объединений, политических партий </t>
  </si>
  <si>
    <t>1 08 07130 01 0000 110</t>
  </si>
  <si>
    <t>Государственная пошлина за государственную регистрацию средств массовой информации, продукция которых предназначена для распространения преимущественно на территории субъекта РФ, а также за выдачу дубликата свидетельства о такой регистрации</t>
  </si>
  <si>
    <t>ИТОГО ПО АДМИНИСТРАТОРУ</t>
  </si>
  <si>
    <t xml:space="preserve">ИТОГО НАЛОГОВЫХ И НЕНАЛОГОВЫХ ДОХОДОВ </t>
  </si>
  <si>
    <t>ВСЕГО ДОХОДОВ (без учета возврата остатков межбюджетных трансфертов)</t>
  </si>
  <si>
    <t>ИСТОЧНИКИ ВНУТРЕННЕГО ФИНАНСИРОВАНИЯ ДЕФИЦИТА</t>
  </si>
  <si>
    <t>01 06 01 00 04 0000 630</t>
  </si>
  <si>
    <t>Средства от продажи акций и иных форм участия в капитале, находящихся в собственности городских округов</t>
  </si>
  <si>
    <t>в том числе:</t>
  </si>
  <si>
    <t>НАЛОГОВЫЕ ДОХОДЫ</t>
  </si>
  <si>
    <t>1 08 00000 00 0000 110</t>
  </si>
  <si>
    <t xml:space="preserve">Государственная пошлина </t>
  </si>
  <si>
    <t xml:space="preserve">НЕНАЛОГОВЫЕ ДОХОДЫ </t>
  </si>
  <si>
    <t>Доходы, получаемые в виде арендной платы за земельные участки, государственная собственность на которые не разграничена и  которые расположенны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</si>
  <si>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 муниципальных унитарных предприятий, в том числе казенных) </t>
  </si>
  <si>
    <t>1 16 25020 01 0000 140</t>
  </si>
  <si>
    <t>Денежные взыскания (штрафы) за нарушение законодательства об особо охраняемых природных территориях</t>
  </si>
  <si>
    <t>БЕЗВОЗМЕЗДНЫЕ ПОСТУПЛЕНИЯ ( без учета возврата остатков МБТ)</t>
  </si>
  <si>
    <t>БЕЗВОЗМЕЗДНЫЕ ПОСТУПЛЕНИЯ ( с учетом возврата остатков МБТ)</t>
  </si>
  <si>
    <t xml:space="preserve">Субсидии от других бюджетов бюджетной системы РФ        </t>
  </si>
  <si>
    <t>2 02 09000 04 0000 180</t>
  </si>
  <si>
    <r>
      <t>Прочие безвозмездные поступления от других бюджетов бюджетной системы</t>
    </r>
    <r>
      <rPr>
        <b/>
        <sz val="12"/>
        <rFont val="Times New Roman"/>
        <family val="1"/>
      </rPr>
      <t xml:space="preserve"> </t>
    </r>
  </si>
  <si>
    <t>тыс. руб.</t>
  </si>
  <si>
    <t>Приложение 1 к пояснительной записке</t>
  </si>
  <si>
    <t xml:space="preserve">ВСЕГО ДОХОДОВ </t>
  </si>
  <si>
    <t>ВСЕГО ДОХОДОВ</t>
  </si>
  <si>
    <t xml:space="preserve">Единый налог на вмененный доход </t>
  </si>
  <si>
    <t>1 05 02000 02 0000 110</t>
  </si>
  <si>
    <t>1 05 03000 01 0000 110</t>
  </si>
  <si>
    <t>1 08 02020 01 0000 110</t>
  </si>
  <si>
    <t xml:space="preserve">Государственная пошлина по делам, рассматриваемым конституционными (уставными) судами субъектов Российской Федерации </t>
  </si>
  <si>
    <t>ВСЕГО ДОХОДОВ ( без учета возврата  остатков МБТ)</t>
  </si>
  <si>
    <t xml:space="preserve">Прочие неналоговые доходы бюджетов городских округов (доходы от  реализации права на заключение договоров  о развитии застроенных территорий) </t>
  </si>
  <si>
    <t>% факта 2012г. к факту 2011г.</t>
  </si>
  <si>
    <t>Откл. факта 2012 от факта 2011</t>
  </si>
  <si>
    <t xml:space="preserve">Департамент градостроительства и архитектуры </t>
  </si>
  <si>
    <t>903</t>
  </si>
  <si>
    <t>1 14 02043 04 0000 410</t>
  </si>
  <si>
    <t xml:space="preserve"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</si>
  <si>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>2 18 04020 04 0000 151</t>
  </si>
  <si>
    <t>2 18 04010 04 0000 151</t>
  </si>
  <si>
    <t>Доходы бюджетов городских округов от возврата бюджетными учреждениями остатков субсидий прошлых лет</t>
  </si>
  <si>
    <t>Доходы бюджетов городских округов от возврата автономными учреждениями остатков субсидий прошлых лет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</si>
  <si>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</si>
  <si>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</si>
  <si>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</si>
  <si>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1 14 02042 04 0000 440</t>
  </si>
  <si>
    <t xml:space="preserve">Прочие неналоговые доходы бюджетов городских округов </t>
  </si>
  <si>
    <t>1 13 02994 04 0000 130</t>
  </si>
  <si>
    <t xml:space="preserve">Прочие доходы от компенсации затрат  бюджетов городских округов </t>
  </si>
  <si>
    <t>1 16 41000 01 0000 140</t>
  </si>
  <si>
    <t>Денежные взыскания (штрафы) за нарушение законодательства Российской Федерации об электроэнергетике</t>
  </si>
  <si>
    <t>1 16 23042 04 0000 140</t>
  </si>
  <si>
    <t>Доходы от возмещения ущерба при возникновении иных страховых случаев, когда выгодоприобретателями  выступают получатели средств бюджетов городских округов</t>
  </si>
  <si>
    <t>1 13 01994 04 0000 130</t>
  </si>
  <si>
    <t>Прочие доходы от оказания платных услуг (работ) получателями средств бюджетов городских округов</t>
  </si>
  <si>
    <t>1 14 06024 04 0000 430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</si>
  <si>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</si>
  <si>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 xml:space="preserve"> </t>
  </si>
  <si>
    <t>1 11 05012 04 0000 120</t>
  </si>
  <si>
    <t>1 13 02064 04 0000 130</t>
  </si>
  <si>
    <t>Доходы, поступающие в порядке возмещения расходов, понесенных в связи с эксплуатацией имущества городских округов</t>
  </si>
  <si>
    <t>1 14 02042 04 0000 410</t>
  </si>
  <si>
    <t>1 14 06012 04 0000 430</t>
  </si>
  <si>
    <t>1 14 02043 04 0000 440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</si>
  <si>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</si>
  <si>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</si>
  <si>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</si>
  <si>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1 16 45000 01 0000 140</t>
  </si>
  <si>
    <t>Денежные взыскания (штрафы) за нарушения законодательства Российской Федерации о промышленной безопасности</t>
  </si>
  <si>
    <t>924</t>
  </si>
  <si>
    <t>940</t>
  </si>
  <si>
    <t>Департамент жилищно-коммунального хозяйства администрации города Перми</t>
  </si>
  <si>
    <t xml:space="preserve">Департамент культуры и молодежной политики </t>
  </si>
  <si>
    <t>Избирательная комиссия города Перми</t>
  </si>
  <si>
    <t>2 00 00000 00 0000 000</t>
  </si>
  <si>
    <t>Оперативный анализ  поступления доходов за январь 2013 года</t>
  </si>
  <si>
    <t xml:space="preserve">Уточненный годовой план на 2013 год </t>
  </si>
  <si>
    <t>План января 2013 года</t>
  </si>
  <si>
    <t xml:space="preserve">Факт с начала года на 01.02.2013г. </t>
  </si>
  <si>
    <t>1 05 04000 01 0000 110</t>
  </si>
  <si>
    <t>Налог, взимаемый в связи с применением патентной системы налогообложения, зачисляемый в бюджеты городских округов</t>
  </si>
  <si>
    <t>1 16 30013 01 0000 180</t>
  </si>
  <si>
    <t>1 16 30030 01 0000 180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</si>
  <si>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</si>
  <si>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Прочие денежные взыскания (штрафы) за  правонарушения в области дорожного движения</t>
  </si>
  <si>
    <t>% факта 2013г. к факту 2012г.</t>
  </si>
  <si>
    <t>Откл. факта отч.пер. от плана января 2013 года</t>
  </si>
  <si>
    <t>% исполн. плана января 2013 года</t>
  </si>
  <si>
    <t>Откл. факта 2013г. от факта 2012г.</t>
  </si>
  <si>
    <t>Факт  на 01.02.2012г.        (в сопост. условиях)</t>
  </si>
  <si>
    <t>Факт  на 01.02.2012г.  (в сопост. условиях)</t>
  </si>
  <si>
    <t xml:space="preserve">Оперативный анализ исполнения бюджета города Перми по доходам на 1 февраля 2013 года     </t>
  </si>
  <si>
    <t>(тыс.руб.)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</si>
</sst>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"/>
    <numFmt numFmtId="166" formatCode="#,##0.0_р_."/>
    <numFmt numFmtId="167" formatCode="#,##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000"/>
    <numFmt numFmtId="173" formatCode="?"/>
  </numFmts>
  <fonts count="46">
    <font>
      <sz val="12"/>
      <name val="Times New Roman"/>
      <family val="1"/>
    </font>
    <font>
      <sz val="11"/>
      <color indexed="8"/>
      <name val="Calibri"/>
      <family val="2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2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2"/>
      <color indexed="20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2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2"/>
      <color theme="11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C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2" fillId="0" borderId="0" xfId="0" applyFont="1" applyFill="1" applyAlignment="1">
      <alignment horizontal="center" wrapText="1"/>
    </xf>
    <xf numFmtId="164" fontId="3" fillId="0" borderId="0" xfId="0" applyNumberFormat="1" applyFont="1" applyFill="1" applyBorder="1" applyAlignment="1">
      <alignment wrapText="1"/>
    </xf>
    <xf numFmtId="4" fontId="3" fillId="0" borderId="10" xfId="0" applyNumberFormat="1" applyFont="1" applyFill="1" applyBorder="1" applyAlignment="1">
      <alignment wrapText="1"/>
    </xf>
    <xf numFmtId="165" fontId="3" fillId="0" borderId="10" xfId="0" applyNumberFormat="1" applyFont="1" applyFill="1" applyBorder="1" applyAlignment="1">
      <alignment horizontal="right" wrapText="1"/>
    </xf>
    <xf numFmtId="0" fontId="3" fillId="0" borderId="0" xfId="0" applyFont="1" applyFill="1" applyAlignment="1">
      <alignment/>
    </xf>
    <xf numFmtId="165" fontId="3" fillId="0" borderId="10" xfId="43" applyNumberFormat="1" applyFont="1" applyFill="1" applyBorder="1" applyAlignment="1">
      <alignment horizontal="right" wrapText="1"/>
    </xf>
    <xf numFmtId="0" fontId="3" fillId="0" borderId="11" xfId="0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wrapText="1"/>
    </xf>
    <xf numFmtId="165" fontId="3" fillId="0" borderId="1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top" wrapText="1"/>
    </xf>
    <xf numFmtId="165" fontId="2" fillId="0" borderId="0" xfId="0" applyNumberFormat="1" applyFont="1" applyFill="1" applyAlignment="1">
      <alignment horizontal="center" wrapText="1"/>
    </xf>
    <xf numFmtId="0" fontId="3" fillId="0" borderId="12" xfId="0" applyFont="1" applyFill="1" applyBorder="1" applyAlignment="1">
      <alignment vertical="top" wrapText="1"/>
    </xf>
    <xf numFmtId="165" fontId="3" fillId="0" borderId="0" xfId="43" applyNumberFormat="1" applyFont="1" applyFill="1" applyBorder="1" applyAlignment="1">
      <alignment horizontal="right" wrapText="1"/>
    </xf>
    <xf numFmtId="49" fontId="3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49" fontId="3" fillId="0" borderId="0" xfId="0" applyNumberFormat="1" applyFont="1" applyFill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wrapText="1"/>
    </xf>
    <xf numFmtId="49" fontId="0" fillId="0" borderId="11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top"/>
    </xf>
    <xf numFmtId="49" fontId="6" fillId="0" borderId="0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wrapText="1"/>
    </xf>
    <xf numFmtId="49" fontId="2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4" fontId="0" fillId="0" borderId="10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wrapText="1"/>
    </xf>
    <xf numFmtId="165" fontId="0" fillId="0" borderId="10" xfId="0" applyNumberFormat="1" applyFont="1" applyFill="1" applyBorder="1" applyAlignment="1">
      <alignment horizontal="right" wrapText="1"/>
    </xf>
    <xf numFmtId="165" fontId="0" fillId="0" borderId="10" xfId="0" applyNumberFormat="1" applyFont="1" applyFill="1" applyBorder="1" applyAlignment="1">
      <alignment/>
    </xf>
    <xf numFmtId="49" fontId="0" fillId="0" borderId="0" xfId="0" applyNumberFormat="1" applyFont="1" applyFill="1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165" fontId="0" fillId="0" borderId="0" xfId="0" applyNumberFormat="1" applyFont="1" applyFill="1" applyAlignment="1">
      <alignment wrapText="1"/>
    </xf>
    <xf numFmtId="0" fontId="0" fillId="0" borderId="0" xfId="0" applyFont="1" applyFill="1" applyAlignment="1">
      <alignment horizontal="right"/>
    </xf>
    <xf numFmtId="4" fontId="0" fillId="0" borderId="11" xfId="0" applyNumberFormat="1" applyFont="1" applyFill="1" applyBorder="1" applyAlignment="1">
      <alignment wrapText="1"/>
    </xf>
    <xf numFmtId="0" fontId="0" fillId="0" borderId="10" xfId="0" applyNumberFormat="1" applyFont="1" applyFill="1" applyBorder="1" applyAlignment="1">
      <alignment horizontal="left" wrapText="1"/>
    </xf>
    <xf numFmtId="4" fontId="0" fillId="0" borderId="10" xfId="0" applyNumberFormat="1" applyFont="1" applyFill="1" applyBorder="1" applyAlignment="1">
      <alignment horizontal="left" wrapText="1"/>
    </xf>
    <xf numFmtId="4" fontId="0" fillId="0" borderId="10" xfId="0" applyNumberFormat="1" applyFont="1" applyFill="1" applyBorder="1" applyAlignment="1">
      <alignment wrapText="1"/>
    </xf>
    <xf numFmtId="0" fontId="0" fillId="0" borderId="10" xfId="0" applyFont="1" applyFill="1" applyBorder="1" applyAlignment="1">
      <alignment horizontal="left" wrapText="1"/>
    </xf>
    <xf numFmtId="0" fontId="0" fillId="0" borderId="10" xfId="0" applyNumberFormat="1" applyFont="1" applyFill="1" applyBorder="1" applyAlignment="1">
      <alignment horizontal="left" vertical="center" wrapText="1"/>
    </xf>
    <xf numFmtId="49" fontId="0" fillId="0" borderId="14" xfId="0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left" vertical="top" wrapText="1"/>
    </xf>
    <xf numFmtId="165" fontId="0" fillId="0" borderId="10" xfId="43" applyNumberFormat="1" applyFont="1" applyFill="1" applyBorder="1" applyAlignment="1">
      <alignment horizontal="right" wrapText="1"/>
    </xf>
    <xf numFmtId="49" fontId="0" fillId="0" borderId="10" xfId="0" applyNumberFormat="1" applyFont="1" applyFill="1" applyBorder="1" applyAlignment="1">
      <alignment horizontal="left" vertical="center" wrapText="1"/>
    </xf>
    <xf numFmtId="165" fontId="0" fillId="0" borderId="10" xfId="0" applyNumberFormat="1" applyFont="1" applyFill="1" applyBorder="1" applyAlignment="1">
      <alignment wrapText="1"/>
    </xf>
    <xf numFmtId="165" fontId="0" fillId="0" borderId="0" xfId="0" applyNumberFormat="1" applyFont="1" applyFill="1" applyAlignment="1">
      <alignment/>
    </xf>
    <xf numFmtId="165" fontId="0" fillId="0" borderId="0" xfId="0" applyNumberFormat="1" applyFont="1" applyFill="1" applyBorder="1" applyAlignment="1">
      <alignment horizontal="right" wrapText="1"/>
    </xf>
    <xf numFmtId="165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 wrapText="1"/>
    </xf>
    <xf numFmtId="165" fontId="0" fillId="0" borderId="0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0" fillId="0" borderId="10" xfId="0" applyFill="1" applyBorder="1" applyAlignment="1">
      <alignment horizontal="center"/>
    </xf>
    <xf numFmtId="49" fontId="0" fillId="0" borderId="10" xfId="0" applyNumberFormat="1" applyFill="1" applyBorder="1" applyAlignment="1">
      <alignment horizontal="center" wrapText="1"/>
    </xf>
    <xf numFmtId="4" fontId="0" fillId="0" borderId="10" xfId="0" applyNumberFormat="1" applyFill="1" applyBorder="1" applyAlignment="1">
      <alignment horizontal="left" vertical="top" wrapText="1"/>
    </xf>
    <xf numFmtId="165" fontId="0" fillId="0" borderId="0" xfId="0" applyNumberFormat="1" applyFont="1" applyFill="1" applyAlignment="1">
      <alignment horizontal="right"/>
    </xf>
    <xf numFmtId="165" fontId="0" fillId="0" borderId="10" xfId="43" applyNumberFormat="1" applyFont="1" applyFill="1" applyBorder="1" applyAlignment="1">
      <alignment horizontal="right" wrapText="1"/>
    </xf>
    <xf numFmtId="165" fontId="0" fillId="0" borderId="10" xfId="0" applyNumberFormat="1" applyFill="1" applyBorder="1" applyAlignment="1">
      <alignment horizontal="right" wrapText="1"/>
    </xf>
    <xf numFmtId="0" fontId="0" fillId="0" borderId="10" xfId="0" applyFill="1" applyBorder="1" applyAlignment="1">
      <alignment horizontal="left" wrapText="1"/>
    </xf>
    <xf numFmtId="0" fontId="0" fillId="0" borderId="10" xfId="0" applyNumberFormat="1" applyFill="1" applyBorder="1" applyAlignment="1">
      <alignment horizontal="left" vertical="center" wrapText="1"/>
    </xf>
    <xf numFmtId="165" fontId="0" fillId="0" borderId="11" xfId="0" applyNumberFormat="1" applyFont="1" applyFill="1" applyBorder="1" applyAlignment="1">
      <alignment horizontal="right" wrapText="1"/>
    </xf>
    <xf numFmtId="165" fontId="0" fillId="0" borderId="15" xfId="0" applyNumberFormat="1" applyFont="1" applyFill="1" applyBorder="1" applyAlignment="1">
      <alignment wrapText="1"/>
    </xf>
    <xf numFmtId="165" fontId="0" fillId="0" borderId="10" xfId="0" applyNumberFormat="1" applyFont="1" applyFill="1" applyBorder="1" applyAlignment="1">
      <alignment horizontal="right" vertical="center" wrapText="1"/>
    </xf>
    <xf numFmtId="49" fontId="0" fillId="0" borderId="10" xfId="0" applyNumberFormat="1" applyFont="1" applyFill="1" applyBorder="1" applyAlignment="1">
      <alignment horizontal="center" wrapText="1"/>
    </xf>
    <xf numFmtId="4" fontId="0" fillId="0" borderId="10" xfId="0" applyNumberFormat="1" applyFont="1" applyFill="1" applyBorder="1" applyAlignment="1">
      <alignment wrapText="1"/>
    </xf>
    <xf numFmtId="0" fontId="0" fillId="0" borderId="10" xfId="0" applyFont="1" applyFill="1" applyBorder="1" applyAlignment="1">
      <alignment vertical="top" wrapText="1"/>
    </xf>
    <xf numFmtId="165" fontId="0" fillId="0" borderId="12" xfId="43" applyNumberFormat="1" applyFont="1" applyFill="1" applyBorder="1" applyAlignment="1">
      <alignment horizontal="right" wrapText="1"/>
    </xf>
    <xf numFmtId="49" fontId="45" fillId="0" borderId="10" xfId="0" applyNumberFormat="1" applyFont="1" applyFill="1" applyBorder="1" applyAlignment="1">
      <alignment horizontal="center" wrapText="1"/>
    </xf>
    <xf numFmtId="4" fontId="45" fillId="0" borderId="10" xfId="0" applyNumberFormat="1" applyFont="1" applyFill="1" applyBorder="1" applyAlignment="1">
      <alignment wrapText="1"/>
    </xf>
    <xf numFmtId="165" fontId="45" fillId="0" borderId="10" xfId="43" applyNumberFormat="1" applyFont="1" applyFill="1" applyBorder="1" applyAlignment="1">
      <alignment horizontal="right" wrapText="1"/>
    </xf>
    <xf numFmtId="0" fontId="45" fillId="0" borderId="0" xfId="0" applyFont="1" applyFill="1" applyAlignment="1">
      <alignment/>
    </xf>
    <xf numFmtId="0" fontId="45" fillId="0" borderId="13" xfId="0" applyFont="1" applyFill="1" applyBorder="1" applyAlignment="1">
      <alignment horizontal="center" vertical="top" wrapText="1"/>
    </xf>
    <xf numFmtId="0" fontId="45" fillId="0" borderId="10" xfId="0" applyFont="1" applyFill="1" applyBorder="1" applyAlignment="1">
      <alignment horizontal="left" vertical="top" wrapText="1"/>
    </xf>
    <xf numFmtId="4" fontId="3" fillId="6" borderId="10" xfId="0" applyNumberFormat="1" applyFont="1" applyFill="1" applyBorder="1" applyAlignment="1">
      <alignment wrapText="1"/>
    </xf>
    <xf numFmtId="165" fontId="3" fillId="6" borderId="10" xfId="43" applyNumberFormat="1" applyFont="1" applyFill="1" applyBorder="1" applyAlignment="1">
      <alignment horizontal="right" wrapText="1"/>
    </xf>
    <xf numFmtId="164" fontId="3" fillId="6" borderId="10" xfId="0" applyNumberFormat="1" applyFont="1" applyFill="1" applyBorder="1" applyAlignment="1">
      <alignment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66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49" fontId="3" fillId="0" borderId="16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0" fontId="0" fillId="0" borderId="0" xfId="0" applyAlignment="1">
      <alignment/>
    </xf>
    <xf numFmtId="49" fontId="3" fillId="0" borderId="12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165" fontId="3" fillId="0" borderId="16" xfId="43" applyNumberFormat="1" applyFont="1" applyFill="1" applyBorder="1" applyAlignment="1">
      <alignment horizontal="center" vertical="center" wrapText="1"/>
    </xf>
    <xf numFmtId="165" fontId="3" fillId="0" borderId="11" xfId="43" applyNumberFormat="1" applyFont="1" applyFill="1" applyBorder="1" applyAlignment="1">
      <alignment horizontal="center" vertical="center" wrapText="1"/>
    </xf>
    <xf numFmtId="165" fontId="3" fillId="0" borderId="16" xfId="0" applyNumberFormat="1" applyFont="1" applyFill="1" applyBorder="1" applyAlignment="1">
      <alignment horizontal="center" vertical="center" wrapText="1"/>
    </xf>
    <xf numFmtId="165" fontId="3" fillId="0" borderId="11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166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wrapText="1"/>
    </xf>
    <xf numFmtId="49" fontId="2" fillId="0" borderId="12" xfId="0" applyNumberFormat="1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center" wrapText="1"/>
    </xf>
    <xf numFmtId="165" fontId="3" fillId="0" borderId="0" xfId="43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right" wrapText="1"/>
    </xf>
    <xf numFmtId="0" fontId="0" fillId="0" borderId="0" xfId="0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53"/>
  <sheetViews>
    <sheetView tabSelected="1" zoomScale="85" zoomScaleNormal="85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1" sqref="A1:P1"/>
    </sheetView>
  </sheetViews>
  <sheetFormatPr defaultColWidth="15.25390625" defaultRowHeight="15.75"/>
  <cols>
    <col min="1" max="1" width="6.125" style="36" customWidth="1"/>
    <col min="2" max="2" width="17.00390625" style="37" customWidth="1"/>
    <col min="3" max="3" width="21.75390625" style="18" hidden="1" customWidth="1"/>
    <col min="4" max="4" width="55.25390625" style="61" customWidth="1"/>
    <col min="5" max="5" width="13.875" style="38" customWidth="1"/>
    <col min="6" max="7" width="14.125" style="38" customWidth="1"/>
    <col min="8" max="8" width="13.875" style="38" customWidth="1"/>
    <col min="9" max="9" width="12.25390625" style="31" customWidth="1"/>
    <col min="10" max="10" width="10.625" style="31" customWidth="1"/>
    <col min="11" max="11" width="10.75390625" style="31" hidden="1" customWidth="1"/>
    <col min="12" max="12" width="12.875" style="31" hidden="1" customWidth="1"/>
    <col min="13" max="13" width="10.25390625" style="31" hidden="1" customWidth="1"/>
    <col min="14" max="14" width="10.25390625" style="31" customWidth="1"/>
    <col min="15" max="15" width="11.00390625" style="31" customWidth="1"/>
    <col min="16" max="16" width="10.125" style="31" customWidth="1"/>
    <col min="17" max="16384" width="15.25390625" style="31" customWidth="1"/>
  </cols>
  <sheetData>
    <row r="1" spans="1:16" ht="15">
      <c r="A1" s="117" t="s">
        <v>184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8"/>
      <c r="O1" s="118"/>
      <c r="P1" s="118"/>
    </row>
    <row r="2" spans="1:16" ht="25.5" customHeight="1">
      <c r="A2" s="99" t="s">
        <v>253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6"/>
      <c r="O2" s="96"/>
      <c r="P2" s="96"/>
    </row>
    <row r="3" spans="4:15" ht="20.25" customHeight="1">
      <c r="D3" s="2"/>
      <c r="H3" s="65"/>
      <c r="K3" s="39"/>
      <c r="M3" s="39" t="s">
        <v>183</v>
      </c>
      <c r="O3" s="39" t="s">
        <v>254</v>
      </c>
    </row>
    <row r="4" spans="1:16" ht="62.25" customHeight="1">
      <c r="A4" s="98" t="s">
        <v>1</v>
      </c>
      <c r="B4" s="90" t="s">
        <v>2</v>
      </c>
      <c r="C4" s="98" t="s">
        <v>3</v>
      </c>
      <c r="D4" s="90" t="s">
        <v>4</v>
      </c>
      <c r="E4" s="100" t="s">
        <v>251</v>
      </c>
      <c r="F4" s="102" t="s">
        <v>238</v>
      </c>
      <c r="G4" s="102" t="s">
        <v>239</v>
      </c>
      <c r="H4" s="102" t="s">
        <v>240</v>
      </c>
      <c r="I4" s="88" t="s">
        <v>248</v>
      </c>
      <c r="J4" s="90" t="s">
        <v>249</v>
      </c>
      <c r="K4" s="86" t="s">
        <v>5</v>
      </c>
      <c r="L4" s="88" t="s">
        <v>195</v>
      </c>
      <c r="M4" s="90" t="s">
        <v>194</v>
      </c>
      <c r="N4" s="86" t="s">
        <v>5</v>
      </c>
      <c r="O4" s="88" t="s">
        <v>250</v>
      </c>
      <c r="P4" s="90" t="s">
        <v>247</v>
      </c>
    </row>
    <row r="5" spans="1:16" ht="21" customHeight="1">
      <c r="A5" s="98"/>
      <c r="B5" s="90"/>
      <c r="C5" s="98"/>
      <c r="D5" s="90"/>
      <c r="E5" s="101"/>
      <c r="F5" s="103"/>
      <c r="G5" s="103"/>
      <c r="H5" s="103"/>
      <c r="I5" s="89"/>
      <c r="J5" s="89"/>
      <c r="K5" s="87"/>
      <c r="L5" s="89"/>
      <c r="M5" s="89"/>
      <c r="N5" s="87"/>
      <c r="O5" s="89"/>
      <c r="P5" s="89"/>
    </row>
    <row r="6" spans="1:16" ht="15.75" customHeight="1">
      <c r="A6" s="94" t="s">
        <v>6</v>
      </c>
      <c r="B6" s="91" t="s">
        <v>7</v>
      </c>
      <c r="C6" s="19" t="s">
        <v>8</v>
      </c>
      <c r="D6" s="40" t="s">
        <v>9</v>
      </c>
      <c r="E6" s="34"/>
      <c r="F6" s="70">
        <v>1389.4</v>
      </c>
      <c r="G6" s="70"/>
      <c r="H6" s="34"/>
      <c r="I6" s="34">
        <f>H6-G6</f>
        <v>0</v>
      </c>
      <c r="J6" s="34"/>
      <c r="K6" s="34">
        <f>H6/F6*100</f>
        <v>0</v>
      </c>
      <c r="L6" s="34">
        <f>H6-E6</f>
        <v>0</v>
      </c>
      <c r="M6" s="34" t="e">
        <f>H6/E6*100</f>
        <v>#DIV/0!</v>
      </c>
      <c r="N6" s="34">
        <f>H6/F6*100</f>
        <v>0</v>
      </c>
      <c r="O6" s="34">
        <f>H6-E6</f>
        <v>0</v>
      </c>
      <c r="P6" s="34"/>
    </row>
    <row r="7" spans="1:16" ht="62.25" hidden="1">
      <c r="A7" s="97"/>
      <c r="B7" s="93"/>
      <c r="C7" s="62" t="s">
        <v>220</v>
      </c>
      <c r="D7" s="41" t="s">
        <v>11</v>
      </c>
      <c r="E7" s="34"/>
      <c r="F7" s="70"/>
      <c r="G7" s="71"/>
      <c r="H7" s="34"/>
      <c r="I7" s="34">
        <f aca="true" t="shared" si="0" ref="I7:I70">H7-G7</f>
        <v>0</v>
      </c>
      <c r="J7" s="34" t="e">
        <f aca="true" t="shared" si="1" ref="J7:J70">H7/G7*100</f>
        <v>#DIV/0!</v>
      </c>
      <c r="K7" s="34" t="e">
        <f aca="true" t="shared" si="2" ref="K7:K70">H7/F7*100</f>
        <v>#DIV/0!</v>
      </c>
      <c r="L7" s="34">
        <f aca="true" t="shared" si="3" ref="L7:L70">H7-E7</f>
        <v>0</v>
      </c>
      <c r="M7" s="34" t="e">
        <f aca="true" t="shared" si="4" ref="M7:M70">H7/E7*100</f>
        <v>#DIV/0!</v>
      </c>
      <c r="N7" s="34" t="e">
        <f aca="true" t="shared" si="5" ref="N7:N70">H7/F7*100</f>
        <v>#DIV/0!</v>
      </c>
      <c r="O7" s="34">
        <f aca="true" t="shared" si="6" ref="O7:O70">H7-E7</f>
        <v>0</v>
      </c>
      <c r="P7" s="34" t="e">
        <f aca="true" t="shared" si="7" ref="P7:P69">H7/E7*100</f>
        <v>#DIV/0!</v>
      </c>
    </row>
    <row r="8" spans="1:16" ht="15">
      <c r="A8" s="97"/>
      <c r="B8" s="93"/>
      <c r="C8" s="21" t="s">
        <v>12</v>
      </c>
      <c r="D8" s="42" t="s">
        <v>13</v>
      </c>
      <c r="E8" s="34">
        <v>14457.6</v>
      </c>
      <c r="F8" s="34">
        <v>175668.3</v>
      </c>
      <c r="G8" s="34">
        <v>10540.1</v>
      </c>
      <c r="H8" s="34">
        <v>10971.53</v>
      </c>
      <c r="I8" s="34">
        <f t="shared" si="0"/>
        <v>431.4300000000003</v>
      </c>
      <c r="J8" s="34">
        <f t="shared" si="1"/>
        <v>104.09322492196469</v>
      </c>
      <c r="K8" s="34">
        <f t="shared" si="2"/>
        <v>6.245594680428968</v>
      </c>
      <c r="L8" s="34">
        <f t="shared" si="3"/>
        <v>-3486.0699999999997</v>
      </c>
      <c r="M8" s="34">
        <f t="shared" si="4"/>
        <v>75.8876300354139</v>
      </c>
      <c r="N8" s="34">
        <f t="shared" si="5"/>
        <v>6.245594680428968</v>
      </c>
      <c r="O8" s="34">
        <f t="shared" si="6"/>
        <v>-3486.0699999999997</v>
      </c>
      <c r="P8" s="34">
        <f t="shared" si="7"/>
        <v>75.8876300354139</v>
      </c>
    </row>
    <row r="9" spans="1:16" ht="30.75">
      <c r="A9" s="97"/>
      <c r="B9" s="93"/>
      <c r="C9" s="21" t="s">
        <v>14</v>
      </c>
      <c r="D9" s="43" t="s">
        <v>15</v>
      </c>
      <c r="E9" s="34">
        <v>7173.7</v>
      </c>
      <c r="F9" s="34">
        <v>5950.5</v>
      </c>
      <c r="G9" s="34"/>
      <c r="H9" s="34"/>
      <c r="I9" s="34">
        <f t="shared" si="0"/>
        <v>0</v>
      </c>
      <c r="J9" s="34"/>
      <c r="K9" s="34">
        <f t="shared" si="2"/>
        <v>0</v>
      </c>
      <c r="L9" s="34">
        <f t="shared" si="3"/>
        <v>-7173.7</v>
      </c>
      <c r="M9" s="34">
        <f t="shared" si="4"/>
        <v>0</v>
      </c>
      <c r="N9" s="34">
        <f t="shared" si="5"/>
        <v>0</v>
      </c>
      <c r="O9" s="34">
        <f t="shared" si="6"/>
        <v>-7173.7</v>
      </c>
      <c r="P9" s="34">
        <f t="shared" si="7"/>
        <v>0</v>
      </c>
    </row>
    <row r="10" spans="1:16" ht="30.75">
      <c r="A10" s="97"/>
      <c r="B10" s="93"/>
      <c r="C10" s="21" t="s">
        <v>16</v>
      </c>
      <c r="D10" s="44" t="s">
        <v>17</v>
      </c>
      <c r="E10" s="34">
        <v>70</v>
      </c>
      <c r="F10" s="34">
        <v>717</v>
      </c>
      <c r="G10" s="34">
        <v>29.2</v>
      </c>
      <c r="H10" s="34">
        <v>29.17</v>
      </c>
      <c r="I10" s="34">
        <f t="shared" si="0"/>
        <v>-0.029999999999997584</v>
      </c>
      <c r="J10" s="34">
        <f t="shared" si="1"/>
        <v>99.8972602739726</v>
      </c>
      <c r="K10" s="34">
        <f t="shared" si="2"/>
        <v>4.068340306834031</v>
      </c>
      <c r="L10" s="34">
        <f t="shared" si="3"/>
        <v>-40.83</v>
      </c>
      <c r="M10" s="34">
        <f t="shared" si="4"/>
        <v>41.67142857142858</v>
      </c>
      <c r="N10" s="34">
        <f t="shared" si="5"/>
        <v>4.068340306834031</v>
      </c>
      <c r="O10" s="34">
        <f t="shared" si="6"/>
        <v>-40.83</v>
      </c>
      <c r="P10" s="34">
        <f t="shared" si="7"/>
        <v>41.67142857142858</v>
      </c>
    </row>
    <row r="11" spans="1:16" ht="46.5">
      <c r="A11" s="97"/>
      <c r="B11" s="93"/>
      <c r="C11" s="63" t="s">
        <v>221</v>
      </c>
      <c r="D11" s="64" t="s">
        <v>222</v>
      </c>
      <c r="E11" s="34"/>
      <c r="F11" s="34"/>
      <c r="G11" s="34"/>
      <c r="H11" s="34">
        <v>93.81</v>
      </c>
      <c r="I11" s="34">
        <f t="shared" si="0"/>
        <v>93.81</v>
      </c>
      <c r="J11" s="34"/>
      <c r="K11" s="34" t="e">
        <f t="shared" si="2"/>
        <v>#DIV/0!</v>
      </c>
      <c r="L11" s="34">
        <f t="shared" si="3"/>
        <v>93.81</v>
      </c>
      <c r="M11" s="34" t="e">
        <f t="shared" si="4"/>
        <v>#DIV/0!</v>
      </c>
      <c r="N11" s="34"/>
      <c r="O11" s="34">
        <f t="shared" si="6"/>
        <v>93.81</v>
      </c>
      <c r="P11" s="34"/>
    </row>
    <row r="12" spans="1:16" ht="30.75" hidden="1">
      <c r="A12" s="97"/>
      <c r="B12" s="93"/>
      <c r="C12" s="21" t="s">
        <v>209</v>
      </c>
      <c r="D12" s="32" t="s">
        <v>210</v>
      </c>
      <c r="E12" s="34"/>
      <c r="F12" s="34"/>
      <c r="G12" s="34"/>
      <c r="H12" s="34"/>
      <c r="I12" s="34">
        <f t="shared" si="0"/>
        <v>0</v>
      </c>
      <c r="J12" s="34" t="e">
        <f t="shared" si="1"/>
        <v>#DIV/0!</v>
      </c>
      <c r="K12" s="34" t="e">
        <f t="shared" si="2"/>
        <v>#DIV/0!</v>
      </c>
      <c r="L12" s="34">
        <f t="shared" si="3"/>
        <v>0</v>
      </c>
      <c r="M12" s="34" t="e">
        <f t="shared" si="4"/>
        <v>#DIV/0!</v>
      </c>
      <c r="N12" s="34" t="e">
        <f t="shared" si="5"/>
        <v>#DIV/0!</v>
      </c>
      <c r="O12" s="34">
        <f t="shared" si="6"/>
        <v>0</v>
      </c>
      <c r="P12" s="34" t="e">
        <f t="shared" si="7"/>
        <v>#DIV/0!</v>
      </c>
    </row>
    <row r="13" spans="1:16" ht="31.5" customHeight="1" hidden="1">
      <c r="A13" s="97"/>
      <c r="B13" s="93"/>
      <c r="C13" s="21" t="s">
        <v>18</v>
      </c>
      <c r="D13" s="32" t="s">
        <v>19</v>
      </c>
      <c r="E13" s="34"/>
      <c r="F13" s="34"/>
      <c r="G13" s="34"/>
      <c r="H13" s="34"/>
      <c r="I13" s="34">
        <f t="shared" si="0"/>
        <v>0</v>
      </c>
      <c r="J13" s="34" t="e">
        <f t="shared" si="1"/>
        <v>#DIV/0!</v>
      </c>
      <c r="K13" s="34" t="e">
        <f t="shared" si="2"/>
        <v>#DIV/0!</v>
      </c>
      <c r="L13" s="34">
        <f t="shared" si="3"/>
        <v>0</v>
      </c>
      <c r="M13" s="34" t="e">
        <f t="shared" si="4"/>
        <v>#DIV/0!</v>
      </c>
      <c r="N13" s="34" t="e">
        <f t="shared" si="5"/>
        <v>#DIV/0!</v>
      </c>
      <c r="O13" s="34">
        <f t="shared" si="6"/>
        <v>0</v>
      </c>
      <c r="P13" s="34" t="e">
        <f t="shared" si="7"/>
        <v>#DIV/0!</v>
      </c>
    </row>
    <row r="14" spans="1:16" ht="93" hidden="1">
      <c r="A14" s="97"/>
      <c r="B14" s="93"/>
      <c r="C14" s="62" t="s">
        <v>207</v>
      </c>
      <c r="D14" s="64" t="s">
        <v>227</v>
      </c>
      <c r="E14" s="34"/>
      <c r="F14" s="34"/>
      <c r="G14" s="34"/>
      <c r="H14" s="34"/>
      <c r="I14" s="34">
        <f t="shared" si="0"/>
        <v>0</v>
      </c>
      <c r="J14" s="34" t="e">
        <f t="shared" si="1"/>
        <v>#DIV/0!</v>
      </c>
      <c r="K14" s="34" t="e">
        <f t="shared" si="2"/>
        <v>#DIV/0!</v>
      </c>
      <c r="L14" s="34">
        <f t="shared" si="3"/>
        <v>0</v>
      </c>
      <c r="M14" s="34" t="e">
        <f t="shared" si="4"/>
        <v>#DIV/0!</v>
      </c>
      <c r="N14" s="34" t="e">
        <f t="shared" si="5"/>
        <v>#DIV/0!</v>
      </c>
      <c r="O14" s="34">
        <f t="shared" si="6"/>
        <v>0</v>
      </c>
      <c r="P14" s="34" t="e">
        <f t="shared" si="7"/>
        <v>#DIV/0!</v>
      </c>
    </row>
    <row r="15" spans="1:16" ht="93">
      <c r="A15" s="97"/>
      <c r="B15" s="93"/>
      <c r="C15" s="20" t="s">
        <v>198</v>
      </c>
      <c r="D15" s="45" t="s">
        <v>199</v>
      </c>
      <c r="E15" s="34">
        <v>41895</v>
      </c>
      <c r="F15" s="34">
        <v>702071.6</v>
      </c>
      <c r="G15" s="34">
        <v>45403.9</v>
      </c>
      <c r="H15" s="34">
        <v>87447.84</v>
      </c>
      <c r="I15" s="34">
        <f t="shared" si="0"/>
        <v>42043.939999999995</v>
      </c>
      <c r="J15" s="34">
        <f t="shared" si="1"/>
        <v>192.59984274478623</v>
      </c>
      <c r="K15" s="34">
        <f t="shared" si="2"/>
        <v>12.45568685587054</v>
      </c>
      <c r="L15" s="34">
        <f t="shared" si="3"/>
        <v>45552.84</v>
      </c>
      <c r="M15" s="34">
        <f t="shared" si="4"/>
        <v>208.73097028284997</v>
      </c>
      <c r="N15" s="34">
        <f t="shared" si="5"/>
        <v>12.45568685587054</v>
      </c>
      <c r="O15" s="34">
        <f t="shared" si="6"/>
        <v>45552.84</v>
      </c>
      <c r="P15" s="34">
        <f t="shared" si="7"/>
        <v>208.73097028284997</v>
      </c>
    </row>
    <row r="16" spans="1:16" ht="93" hidden="1">
      <c r="A16" s="97"/>
      <c r="B16" s="93"/>
      <c r="C16" s="62" t="s">
        <v>225</v>
      </c>
      <c r="D16" s="69" t="s">
        <v>206</v>
      </c>
      <c r="E16" s="34"/>
      <c r="F16" s="34"/>
      <c r="G16" s="34"/>
      <c r="H16" s="34"/>
      <c r="I16" s="34">
        <f t="shared" si="0"/>
        <v>0</v>
      </c>
      <c r="J16" s="34" t="e">
        <f t="shared" si="1"/>
        <v>#DIV/0!</v>
      </c>
      <c r="K16" s="34" t="e">
        <f t="shared" si="2"/>
        <v>#DIV/0!</v>
      </c>
      <c r="L16" s="34">
        <f t="shared" si="3"/>
        <v>0</v>
      </c>
      <c r="M16" s="34" t="e">
        <f t="shared" si="4"/>
        <v>#DIV/0!</v>
      </c>
      <c r="N16" s="34" t="e">
        <f t="shared" si="5"/>
        <v>#DIV/0!</v>
      </c>
      <c r="O16" s="34">
        <f t="shared" si="6"/>
        <v>0</v>
      </c>
      <c r="P16" s="34" t="e">
        <f t="shared" si="7"/>
        <v>#DIV/0!</v>
      </c>
    </row>
    <row r="17" spans="1:16" ht="47.25" customHeight="1" hidden="1">
      <c r="A17" s="97"/>
      <c r="B17" s="93"/>
      <c r="C17" s="62" t="s">
        <v>224</v>
      </c>
      <c r="D17" s="44" t="s">
        <v>20</v>
      </c>
      <c r="E17" s="34"/>
      <c r="F17" s="34"/>
      <c r="G17" s="34"/>
      <c r="H17" s="34"/>
      <c r="I17" s="34">
        <f t="shared" si="0"/>
        <v>0</v>
      </c>
      <c r="J17" s="34" t="e">
        <f t="shared" si="1"/>
        <v>#DIV/0!</v>
      </c>
      <c r="K17" s="34" t="e">
        <f t="shared" si="2"/>
        <v>#DIV/0!</v>
      </c>
      <c r="L17" s="34">
        <f t="shared" si="3"/>
        <v>0</v>
      </c>
      <c r="M17" s="34" t="e">
        <f t="shared" si="4"/>
        <v>#DIV/0!</v>
      </c>
      <c r="N17" s="34" t="e">
        <f t="shared" si="5"/>
        <v>#DIV/0!</v>
      </c>
      <c r="O17" s="34">
        <f t="shared" si="6"/>
        <v>0</v>
      </c>
      <c r="P17" s="34" t="e">
        <f t="shared" si="7"/>
        <v>#DIV/0!</v>
      </c>
    </row>
    <row r="18" spans="1:16" ht="15">
      <c r="A18" s="97"/>
      <c r="B18" s="93"/>
      <c r="C18" s="21" t="s">
        <v>21</v>
      </c>
      <c r="D18" s="43" t="s">
        <v>22</v>
      </c>
      <c r="E18" s="34">
        <f>SUM(E19:E20)</f>
        <v>72.8</v>
      </c>
      <c r="F18" s="34">
        <f>SUM(F19:F20)</f>
        <v>0</v>
      </c>
      <c r="G18" s="34">
        <f>SUM(G19:G20)</f>
        <v>0</v>
      </c>
      <c r="H18" s="34">
        <f>SUM(H19:H20)</f>
        <v>0</v>
      </c>
      <c r="I18" s="34">
        <f t="shared" si="0"/>
        <v>0</v>
      </c>
      <c r="J18" s="34"/>
      <c r="K18" s="34" t="e">
        <f t="shared" si="2"/>
        <v>#DIV/0!</v>
      </c>
      <c r="L18" s="34">
        <f t="shared" si="3"/>
        <v>-72.8</v>
      </c>
      <c r="M18" s="34">
        <f t="shared" si="4"/>
        <v>0</v>
      </c>
      <c r="N18" s="34"/>
      <c r="O18" s="34">
        <f t="shared" si="6"/>
        <v>-72.8</v>
      </c>
      <c r="P18" s="34">
        <f t="shared" si="7"/>
        <v>0</v>
      </c>
    </row>
    <row r="19" spans="1:16" ht="47.25" customHeight="1" hidden="1">
      <c r="A19" s="97"/>
      <c r="B19" s="93"/>
      <c r="C19" s="20" t="s">
        <v>213</v>
      </c>
      <c r="D19" s="44" t="s">
        <v>214</v>
      </c>
      <c r="E19" s="34"/>
      <c r="F19" s="34"/>
      <c r="G19" s="34"/>
      <c r="H19" s="34"/>
      <c r="I19" s="34">
        <f t="shared" si="0"/>
        <v>0</v>
      </c>
      <c r="J19" s="34"/>
      <c r="K19" s="34" t="e">
        <f t="shared" si="2"/>
        <v>#DIV/0!</v>
      </c>
      <c r="L19" s="34">
        <f t="shared" si="3"/>
        <v>0</v>
      </c>
      <c r="M19" s="34" t="e">
        <f t="shared" si="4"/>
        <v>#DIV/0!</v>
      </c>
      <c r="N19" s="34"/>
      <c r="O19" s="34">
        <f t="shared" si="6"/>
        <v>0</v>
      </c>
      <c r="P19" s="34" t="e">
        <f t="shared" si="7"/>
        <v>#DIV/0!</v>
      </c>
    </row>
    <row r="20" spans="1:16" ht="47.25" customHeight="1" hidden="1">
      <c r="A20" s="97"/>
      <c r="B20" s="93"/>
      <c r="C20" s="20" t="s">
        <v>23</v>
      </c>
      <c r="D20" s="44" t="s">
        <v>24</v>
      </c>
      <c r="E20" s="34">
        <v>72.8</v>
      </c>
      <c r="F20" s="34"/>
      <c r="G20" s="34"/>
      <c r="H20" s="34"/>
      <c r="I20" s="34">
        <f t="shared" si="0"/>
        <v>0</v>
      </c>
      <c r="J20" s="34"/>
      <c r="K20" s="34" t="e">
        <f t="shared" si="2"/>
        <v>#DIV/0!</v>
      </c>
      <c r="L20" s="34">
        <f t="shared" si="3"/>
        <v>-72.8</v>
      </c>
      <c r="M20" s="34">
        <f t="shared" si="4"/>
        <v>0</v>
      </c>
      <c r="N20" s="34"/>
      <c r="O20" s="34">
        <f t="shared" si="6"/>
        <v>-72.8</v>
      </c>
      <c r="P20" s="34">
        <f t="shared" si="7"/>
        <v>0</v>
      </c>
    </row>
    <row r="21" spans="1:16" ht="15">
      <c r="A21" s="97"/>
      <c r="B21" s="93"/>
      <c r="C21" s="21" t="s">
        <v>25</v>
      </c>
      <c r="D21" s="43" t="s">
        <v>26</v>
      </c>
      <c r="E21" s="34">
        <v>958.7</v>
      </c>
      <c r="F21" s="34"/>
      <c r="G21" s="34"/>
      <c r="H21" s="34">
        <v>526.92</v>
      </c>
      <c r="I21" s="34">
        <f t="shared" si="0"/>
        <v>526.92</v>
      </c>
      <c r="J21" s="34"/>
      <c r="K21" s="34" t="e">
        <f t="shared" si="2"/>
        <v>#DIV/0!</v>
      </c>
      <c r="L21" s="34">
        <f t="shared" si="3"/>
        <v>-431.7800000000001</v>
      </c>
      <c r="M21" s="34">
        <f t="shared" si="4"/>
        <v>54.961927610305615</v>
      </c>
      <c r="N21" s="34"/>
      <c r="O21" s="34">
        <f t="shared" si="6"/>
        <v>-431.7800000000001</v>
      </c>
      <c r="P21" s="34">
        <f t="shared" si="7"/>
        <v>54.961927610305615</v>
      </c>
    </row>
    <row r="22" spans="1:16" ht="15">
      <c r="A22" s="97"/>
      <c r="B22" s="93"/>
      <c r="C22" s="21" t="s">
        <v>27</v>
      </c>
      <c r="D22" s="43" t="s">
        <v>28</v>
      </c>
      <c r="E22" s="34">
        <v>265</v>
      </c>
      <c r="F22" s="34"/>
      <c r="G22" s="34"/>
      <c r="H22" s="34"/>
      <c r="I22" s="34">
        <f t="shared" si="0"/>
        <v>0</v>
      </c>
      <c r="J22" s="34"/>
      <c r="K22" s="34" t="e">
        <f t="shared" si="2"/>
        <v>#DIV/0!</v>
      </c>
      <c r="L22" s="34">
        <f t="shared" si="3"/>
        <v>-265</v>
      </c>
      <c r="M22" s="34">
        <f t="shared" si="4"/>
        <v>0</v>
      </c>
      <c r="N22" s="34"/>
      <c r="O22" s="34">
        <f t="shared" si="6"/>
        <v>-265</v>
      </c>
      <c r="P22" s="34">
        <f t="shared" si="7"/>
        <v>0</v>
      </c>
    </row>
    <row r="23" spans="1:16" ht="15" hidden="1">
      <c r="A23" s="97"/>
      <c r="B23" s="93"/>
      <c r="C23" s="21" t="s">
        <v>30</v>
      </c>
      <c r="D23" s="43" t="s">
        <v>31</v>
      </c>
      <c r="E23" s="34"/>
      <c r="F23" s="34"/>
      <c r="G23" s="34"/>
      <c r="H23" s="34"/>
      <c r="I23" s="34">
        <f t="shared" si="0"/>
        <v>0</v>
      </c>
      <c r="J23" s="34" t="e">
        <f t="shared" si="1"/>
        <v>#DIV/0!</v>
      </c>
      <c r="K23" s="34" t="e">
        <f t="shared" si="2"/>
        <v>#DIV/0!</v>
      </c>
      <c r="L23" s="34">
        <f t="shared" si="3"/>
        <v>0</v>
      </c>
      <c r="M23" s="34" t="e">
        <f t="shared" si="4"/>
        <v>#DIV/0!</v>
      </c>
      <c r="N23" s="34" t="e">
        <f t="shared" si="5"/>
        <v>#DIV/0!</v>
      </c>
      <c r="O23" s="34">
        <f t="shared" si="6"/>
        <v>0</v>
      </c>
      <c r="P23" s="34" t="e">
        <f t="shared" si="7"/>
        <v>#DIV/0!</v>
      </c>
    </row>
    <row r="24" spans="1:16" ht="15.75" customHeight="1" hidden="1">
      <c r="A24" s="97"/>
      <c r="B24" s="93"/>
      <c r="C24" s="21" t="s">
        <v>32</v>
      </c>
      <c r="D24" s="43" t="s">
        <v>33</v>
      </c>
      <c r="E24" s="34"/>
      <c r="F24" s="34"/>
      <c r="G24" s="34"/>
      <c r="H24" s="34"/>
      <c r="I24" s="34">
        <f t="shared" si="0"/>
        <v>0</v>
      </c>
      <c r="J24" s="34" t="e">
        <f t="shared" si="1"/>
        <v>#DIV/0!</v>
      </c>
      <c r="K24" s="34" t="e">
        <f t="shared" si="2"/>
        <v>#DIV/0!</v>
      </c>
      <c r="L24" s="34">
        <f t="shared" si="3"/>
        <v>0</v>
      </c>
      <c r="M24" s="34" t="e">
        <f t="shared" si="4"/>
        <v>#DIV/0!</v>
      </c>
      <c r="N24" s="34" t="e">
        <f t="shared" si="5"/>
        <v>#DIV/0!</v>
      </c>
      <c r="O24" s="34">
        <f t="shared" si="6"/>
        <v>0</v>
      </c>
      <c r="P24" s="34" t="e">
        <f t="shared" si="7"/>
        <v>#DIV/0!</v>
      </c>
    </row>
    <row r="25" spans="1:16" ht="15.75" customHeight="1" hidden="1">
      <c r="A25" s="97"/>
      <c r="B25" s="93"/>
      <c r="C25" s="21" t="s">
        <v>34</v>
      </c>
      <c r="D25" s="43" t="s">
        <v>29</v>
      </c>
      <c r="E25" s="34"/>
      <c r="F25" s="34"/>
      <c r="G25" s="34"/>
      <c r="H25" s="34"/>
      <c r="I25" s="34">
        <f t="shared" si="0"/>
        <v>0</v>
      </c>
      <c r="J25" s="34" t="e">
        <f t="shared" si="1"/>
        <v>#DIV/0!</v>
      </c>
      <c r="K25" s="34" t="e">
        <f t="shared" si="2"/>
        <v>#DIV/0!</v>
      </c>
      <c r="L25" s="34">
        <f t="shared" si="3"/>
        <v>0</v>
      </c>
      <c r="M25" s="34" t="e">
        <f t="shared" si="4"/>
        <v>#DIV/0!</v>
      </c>
      <c r="N25" s="34" t="e">
        <f t="shared" si="5"/>
        <v>#DIV/0!</v>
      </c>
      <c r="O25" s="34">
        <f t="shared" si="6"/>
        <v>0</v>
      </c>
      <c r="P25" s="34" t="e">
        <f t="shared" si="7"/>
        <v>#DIV/0!</v>
      </c>
    </row>
    <row r="26" spans="1:16" s="5" customFormat="1" ht="15.75">
      <c r="A26" s="97"/>
      <c r="B26" s="93"/>
      <c r="C26" s="22"/>
      <c r="D26" s="3" t="s">
        <v>35</v>
      </c>
      <c r="E26" s="4">
        <f>SUM(E6:E18,E21:E25)</f>
        <v>64892.8</v>
      </c>
      <c r="F26" s="4">
        <f>SUM(F6:F18,F21:F25)</f>
        <v>885796.7999999999</v>
      </c>
      <c r="G26" s="4">
        <f>SUM(G6:G18,G21:G25)</f>
        <v>55973.200000000004</v>
      </c>
      <c r="H26" s="4">
        <f>SUM(H6:H18,H21:H25)</f>
        <v>99069.26999999999</v>
      </c>
      <c r="I26" s="4">
        <f t="shared" si="0"/>
        <v>43096.069999999985</v>
      </c>
      <c r="J26" s="4">
        <f t="shared" si="1"/>
        <v>176.9941150407695</v>
      </c>
      <c r="K26" s="4">
        <f t="shared" si="2"/>
        <v>11.184198226952276</v>
      </c>
      <c r="L26" s="4">
        <f t="shared" si="3"/>
        <v>34176.46999999999</v>
      </c>
      <c r="M26" s="4">
        <f t="shared" si="4"/>
        <v>152.66604307411606</v>
      </c>
      <c r="N26" s="4">
        <f t="shared" si="5"/>
        <v>11.184198226952276</v>
      </c>
      <c r="O26" s="4">
        <f t="shared" si="6"/>
        <v>34176.46999999999</v>
      </c>
      <c r="P26" s="4">
        <f t="shared" si="7"/>
        <v>152.66604307411606</v>
      </c>
    </row>
    <row r="27" spans="1:16" ht="15.75" customHeight="1" hidden="1">
      <c r="A27" s="97"/>
      <c r="B27" s="93"/>
      <c r="C27" s="21" t="s">
        <v>36</v>
      </c>
      <c r="D27" s="47" t="s">
        <v>37</v>
      </c>
      <c r="E27" s="34"/>
      <c r="F27" s="34"/>
      <c r="G27" s="34"/>
      <c r="H27" s="34"/>
      <c r="I27" s="34">
        <f t="shared" si="0"/>
        <v>0</v>
      </c>
      <c r="J27" s="34" t="e">
        <f t="shared" si="1"/>
        <v>#DIV/0!</v>
      </c>
      <c r="K27" s="34" t="e">
        <f t="shared" si="2"/>
        <v>#DIV/0!</v>
      </c>
      <c r="L27" s="34">
        <f t="shared" si="3"/>
        <v>0</v>
      </c>
      <c r="M27" s="34" t="e">
        <f t="shared" si="4"/>
        <v>#DIV/0!</v>
      </c>
      <c r="N27" s="34" t="e">
        <f t="shared" si="5"/>
        <v>#DIV/0!</v>
      </c>
      <c r="O27" s="34">
        <f t="shared" si="6"/>
        <v>0</v>
      </c>
      <c r="P27" s="34" t="e">
        <f t="shared" si="7"/>
        <v>#DIV/0!</v>
      </c>
    </row>
    <row r="28" spans="1:16" s="5" customFormat="1" ht="15.75" customHeight="1" hidden="1">
      <c r="A28" s="97"/>
      <c r="B28" s="93"/>
      <c r="C28" s="22"/>
      <c r="D28" s="3" t="s">
        <v>38</v>
      </c>
      <c r="E28" s="4">
        <f>SUM(E27)</f>
        <v>0</v>
      </c>
      <c r="F28" s="4">
        <f>SUM(F27)</f>
        <v>0</v>
      </c>
      <c r="G28" s="4">
        <f>SUM(G27)</f>
        <v>0</v>
      </c>
      <c r="H28" s="4">
        <f>SUM(H27)</f>
        <v>0</v>
      </c>
      <c r="I28" s="4">
        <f t="shared" si="0"/>
        <v>0</v>
      </c>
      <c r="J28" s="4" t="e">
        <f t="shared" si="1"/>
        <v>#DIV/0!</v>
      </c>
      <c r="K28" s="4" t="e">
        <f t="shared" si="2"/>
        <v>#DIV/0!</v>
      </c>
      <c r="L28" s="4">
        <f t="shared" si="3"/>
        <v>0</v>
      </c>
      <c r="M28" s="4" t="e">
        <f t="shared" si="4"/>
        <v>#DIV/0!</v>
      </c>
      <c r="N28" s="4" t="e">
        <f t="shared" si="5"/>
        <v>#DIV/0!</v>
      </c>
      <c r="O28" s="4">
        <f t="shared" si="6"/>
        <v>0</v>
      </c>
      <c r="P28" s="4" t="e">
        <f t="shared" si="7"/>
        <v>#DIV/0!</v>
      </c>
    </row>
    <row r="29" spans="1:16" s="5" customFormat="1" ht="31.5" customHeight="1" hidden="1">
      <c r="A29" s="97"/>
      <c r="B29" s="93"/>
      <c r="C29" s="22"/>
      <c r="D29" s="3" t="s">
        <v>39</v>
      </c>
      <c r="E29" s="4">
        <f>E30-E25</f>
        <v>64892.8</v>
      </c>
      <c r="F29" s="4">
        <f>F30-F25</f>
        <v>885796.7999999999</v>
      </c>
      <c r="G29" s="4">
        <f>G30-G25</f>
        <v>55973.200000000004</v>
      </c>
      <c r="H29" s="4">
        <f>H30-H25</f>
        <v>99069.26999999999</v>
      </c>
      <c r="I29" s="4">
        <f t="shared" si="0"/>
        <v>43096.069999999985</v>
      </c>
      <c r="J29" s="4">
        <f t="shared" si="1"/>
        <v>176.9941150407695</v>
      </c>
      <c r="K29" s="4">
        <f t="shared" si="2"/>
        <v>11.184198226952276</v>
      </c>
      <c r="L29" s="4">
        <f t="shared" si="3"/>
        <v>34176.46999999999</v>
      </c>
      <c r="M29" s="4">
        <f t="shared" si="4"/>
        <v>152.66604307411606</v>
      </c>
      <c r="N29" s="4">
        <f t="shared" si="5"/>
        <v>11.184198226952276</v>
      </c>
      <c r="O29" s="4">
        <f t="shared" si="6"/>
        <v>34176.46999999999</v>
      </c>
      <c r="P29" s="4">
        <f t="shared" si="7"/>
        <v>152.66604307411606</v>
      </c>
    </row>
    <row r="30" spans="1:16" s="5" customFormat="1" ht="15.75">
      <c r="A30" s="95"/>
      <c r="B30" s="92"/>
      <c r="C30" s="22"/>
      <c r="D30" s="3" t="s">
        <v>57</v>
      </c>
      <c r="E30" s="4">
        <f>E26+E28</f>
        <v>64892.8</v>
      </c>
      <c r="F30" s="4">
        <f>F26+F28</f>
        <v>885796.7999999999</v>
      </c>
      <c r="G30" s="4">
        <f>G26+G28</f>
        <v>55973.200000000004</v>
      </c>
      <c r="H30" s="4">
        <f>H26+H28</f>
        <v>99069.26999999999</v>
      </c>
      <c r="I30" s="4">
        <f t="shared" si="0"/>
        <v>43096.069999999985</v>
      </c>
      <c r="J30" s="4">
        <f t="shared" si="1"/>
        <v>176.9941150407695</v>
      </c>
      <c r="K30" s="4">
        <f t="shared" si="2"/>
        <v>11.184198226952276</v>
      </c>
      <c r="L30" s="4">
        <f t="shared" si="3"/>
        <v>34176.46999999999</v>
      </c>
      <c r="M30" s="4">
        <f t="shared" si="4"/>
        <v>152.66604307411606</v>
      </c>
      <c r="N30" s="4">
        <f t="shared" si="5"/>
        <v>11.184198226952276</v>
      </c>
      <c r="O30" s="4">
        <f t="shared" si="6"/>
        <v>34176.46999999999</v>
      </c>
      <c r="P30" s="4">
        <f t="shared" si="7"/>
        <v>152.66604307411606</v>
      </c>
    </row>
    <row r="31" spans="1:16" ht="31.5" customHeight="1" hidden="1">
      <c r="A31" s="94" t="s">
        <v>40</v>
      </c>
      <c r="B31" s="91" t="s">
        <v>41</v>
      </c>
      <c r="C31" s="21" t="s">
        <v>16</v>
      </c>
      <c r="D31" s="44" t="s">
        <v>17</v>
      </c>
      <c r="E31" s="34"/>
      <c r="F31" s="34"/>
      <c r="G31" s="34"/>
      <c r="H31" s="34"/>
      <c r="I31" s="34">
        <f t="shared" si="0"/>
        <v>0</v>
      </c>
      <c r="J31" s="34" t="e">
        <f t="shared" si="1"/>
        <v>#DIV/0!</v>
      </c>
      <c r="K31" s="34" t="e">
        <f t="shared" si="2"/>
        <v>#DIV/0!</v>
      </c>
      <c r="L31" s="34">
        <f t="shared" si="3"/>
        <v>0</v>
      </c>
      <c r="M31" s="34" t="e">
        <f t="shared" si="4"/>
        <v>#DIV/0!</v>
      </c>
      <c r="N31" s="34" t="e">
        <f t="shared" si="5"/>
        <v>#DIV/0!</v>
      </c>
      <c r="O31" s="34">
        <f t="shared" si="6"/>
        <v>0</v>
      </c>
      <c r="P31" s="34" t="e">
        <f t="shared" si="7"/>
        <v>#DIV/0!</v>
      </c>
    </row>
    <row r="32" spans="1:16" ht="30.75">
      <c r="A32" s="97"/>
      <c r="B32" s="93"/>
      <c r="C32" s="21" t="s">
        <v>209</v>
      </c>
      <c r="D32" s="32" t="s">
        <v>210</v>
      </c>
      <c r="E32" s="34">
        <v>293.8</v>
      </c>
      <c r="F32" s="34">
        <v>9089.5</v>
      </c>
      <c r="G32" s="34"/>
      <c r="H32" s="34">
        <v>211.83</v>
      </c>
      <c r="I32" s="34">
        <f t="shared" si="0"/>
        <v>211.83</v>
      </c>
      <c r="J32" s="34"/>
      <c r="K32" s="34">
        <f t="shared" si="2"/>
        <v>2.330491226140052</v>
      </c>
      <c r="L32" s="34">
        <f t="shared" si="3"/>
        <v>-81.97</v>
      </c>
      <c r="M32" s="34">
        <f t="shared" si="4"/>
        <v>72.10006807351941</v>
      </c>
      <c r="N32" s="34">
        <f t="shared" si="5"/>
        <v>2.330491226140052</v>
      </c>
      <c r="O32" s="34">
        <f t="shared" si="6"/>
        <v>-81.97</v>
      </c>
      <c r="P32" s="34">
        <f t="shared" si="7"/>
        <v>72.10006807351941</v>
      </c>
    </row>
    <row r="33" spans="1:16" ht="15">
      <c r="A33" s="97"/>
      <c r="B33" s="93"/>
      <c r="C33" s="21" t="s">
        <v>21</v>
      </c>
      <c r="D33" s="43" t="s">
        <v>22</v>
      </c>
      <c r="E33" s="34">
        <f>SUM(E34:E36)</f>
        <v>0.5</v>
      </c>
      <c r="F33" s="34">
        <f>SUM(F34:F36)</f>
        <v>0</v>
      </c>
      <c r="G33" s="34">
        <f>SUM(G34:G36)</f>
        <v>0</v>
      </c>
      <c r="H33" s="34">
        <f>SUM(H34:H36)</f>
        <v>0.5</v>
      </c>
      <c r="I33" s="34">
        <f t="shared" si="0"/>
        <v>0.5</v>
      </c>
      <c r="J33" s="34"/>
      <c r="K33" s="34" t="e">
        <f t="shared" si="2"/>
        <v>#DIV/0!</v>
      </c>
      <c r="L33" s="34">
        <f t="shared" si="3"/>
        <v>0</v>
      </c>
      <c r="M33" s="34">
        <f t="shared" si="4"/>
        <v>100</v>
      </c>
      <c r="N33" s="34"/>
      <c r="O33" s="34">
        <f t="shared" si="6"/>
        <v>0</v>
      </c>
      <c r="P33" s="34">
        <f t="shared" si="7"/>
        <v>100</v>
      </c>
    </row>
    <row r="34" spans="1:16" ht="31.5" customHeight="1" hidden="1">
      <c r="A34" s="97"/>
      <c r="B34" s="93"/>
      <c r="C34" s="20" t="s">
        <v>42</v>
      </c>
      <c r="D34" s="44" t="s">
        <v>43</v>
      </c>
      <c r="E34" s="34"/>
      <c r="F34" s="34"/>
      <c r="G34" s="34"/>
      <c r="H34" s="34"/>
      <c r="I34" s="34">
        <f t="shared" si="0"/>
        <v>0</v>
      </c>
      <c r="J34" s="34"/>
      <c r="K34" s="34" t="e">
        <f t="shared" si="2"/>
        <v>#DIV/0!</v>
      </c>
      <c r="L34" s="34">
        <f t="shared" si="3"/>
        <v>0</v>
      </c>
      <c r="M34" s="34" t="e">
        <f t="shared" si="4"/>
        <v>#DIV/0!</v>
      </c>
      <c r="N34" s="34" t="e">
        <f t="shared" si="5"/>
        <v>#DIV/0!</v>
      </c>
      <c r="O34" s="34">
        <f t="shared" si="6"/>
        <v>0</v>
      </c>
      <c r="P34" s="34" t="e">
        <f t="shared" si="7"/>
        <v>#DIV/0!</v>
      </c>
    </row>
    <row r="35" spans="1:16" ht="47.25" customHeight="1" hidden="1">
      <c r="A35" s="97"/>
      <c r="B35" s="93"/>
      <c r="C35" s="20" t="s">
        <v>44</v>
      </c>
      <c r="D35" s="46" t="s">
        <v>45</v>
      </c>
      <c r="E35" s="34"/>
      <c r="F35" s="34"/>
      <c r="G35" s="34"/>
      <c r="H35" s="34"/>
      <c r="I35" s="34">
        <f t="shared" si="0"/>
        <v>0</v>
      </c>
      <c r="J35" s="34"/>
      <c r="K35" s="34" t="e">
        <f t="shared" si="2"/>
        <v>#DIV/0!</v>
      </c>
      <c r="L35" s="34">
        <f t="shared" si="3"/>
        <v>0</v>
      </c>
      <c r="M35" s="34" t="e">
        <f t="shared" si="4"/>
        <v>#DIV/0!</v>
      </c>
      <c r="N35" s="34" t="e">
        <f t="shared" si="5"/>
        <v>#DIV/0!</v>
      </c>
      <c r="O35" s="34">
        <f t="shared" si="6"/>
        <v>0</v>
      </c>
      <c r="P35" s="34" t="e">
        <f t="shared" si="7"/>
        <v>#DIV/0!</v>
      </c>
    </row>
    <row r="36" spans="1:16" ht="47.25" customHeight="1" hidden="1">
      <c r="A36" s="97"/>
      <c r="B36" s="93"/>
      <c r="C36" s="20" t="s">
        <v>23</v>
      </c>
      <c r="D36" s="44" t="s">
        <v>24</v>
      </c>
      <c r="E36" s="34">
        <v>0.5</v>
      </c>
      <c r="F36" s="34"/>
      <c r="G36" s="34"/>
      <c r="H36" s="34">
        <v>0.5</v>
      </c>
      <c r="I36" s="34">
        <f t="shared" si="0"/>
        <v>0.5</v>
      </c>
      <c r="J36" s="34"/>
      <c r="K36" s="34" t="e">
        <f t="shared" si="2"/>
        <v>#DIV/0!</v>
      </c>
      <c r="L36" s="34">
        <f t="shared" si="3"/>
        <v>0</v>
      </c>
      <c r="M36" s="34">
        <f t="shared" si="4"/>
        <v>100</v>
      </c>
      <c r="N36" s="34" t="e">
        <f t="shared" si="5"/>
        <v>#DIV/0!</v>
      </c>
      <c r="O36" s="34">
        <f t="shared" si="6"/>
        <v>0</v>
      </c>
      <c r="P36" s="34">
        <f t="shared" si="7"/>
        <v>100</v>
      </c>
    </row>
    <row r="37" spans="1:16" ht="15">
      <c r="A37" s="97"/>
      <c r="B37" s="93"/>
      <c r="C37" s="21" t="s">
        <v>25</v>
      </c>
      <c r="D37" s="43" t="s">
        <v>26</v>
      </c>
      <c r="E37" s="34">
        <v>230.3</v>
      </c>
      <c r="F37" s="34"/>
      <c r="G37" s="34"/>
      <c r="H37" s="34">
        <v>2165.79</v>
      </c>
      <c r="I37" s="34">
        <f t="shared" si="0"/>
        <v>2165.79</v>
      </c>
      <c r="J37" s="34"/>
      <c r="K37" s="34" t="e">
        <f t="shared" si="2"/>
        <v>#DIV/0!</v>
      </c>
      <c r="L37" s="34">
        <f t="shared" si="3"/>
        <v>1935.49</v>
      </c>
      <c r="M37" s="34">
        <f t="shared" si="4"/>
        <v>940.4211897524966</v>
      </c>
      <c r="N37" s="34"/>
      <c r="O37" s="34">
        <f t="shared" si="6"/>
        <v>1935.49</v>
      </c>
      <c r="P37" s="34">
        <f t="shared" si="7"/>
        <v>940.4211897524966</v>
      </c>
    </row>
    <row r="38" spans="1:16" ht="15.75" customHeight="1" hidden="1">
      <c r="A38" s="97"/>
      <c r="B38" s="93"/>
      <c r="C38" s="21" t="s">
        <v>27</v>
      </c>
      <c r="D38" s="43" t="s">
        <v>28</v>
      </c>
      <c r="E38" s="34"/>
      <c r="F38" s="34"/>
      <c r="G38" s="34"/>
      <c r="H38" s="34"/>
      <c r="I38" s="34">
        <f t="shared" si="0"/>
        <v>0</v>
      </c>
      <c r="J38" s="34" t="e">
        <f t="shared" si="1"/>
        <v>#DIV/0!</v>
      </c>
      <c r="K38" s="34" t="e">
        <f t="shared" si="2"/>
        <v>#DIV/0!</v>
      </c>
      <c r="L38" s="34">
        <f t="shared" si="3"/>
        <v>0</v>
      </c>
      <c r="M38" s="34" t="e">
        <f t="shared" si="4"/>
        <v>#DIV/0!</v>
      </c>
      <c r="N38" s="34" t="e">
        <f t="shared" si="5"/>
        <v>#DIV/0!</v>
      </c>
      <c r="O38" s="34">
        <f t="shared" si="6"/>
        <v>0</v>
      </c>
      <c r="P38" s="34" t="e">
        <f t="shared" si="7"/>
        <v>#DIV/0!</v>
      </c>
    </row>
    <row r="39" spans="1:16" ht="30.75">
      <c r="A39" s="97"/>
      <c r="B39" s="93"/>
      <c r="C39" s="21" t="s">
        <v>46</v>
      </c>
      <c r="D39" s="43" t="s">
        <v>47</v>
      </c>
      <c r="E39" s="34">
        <v>50178.6</v>
      </c>
      <c r="F39" s="34">
        <v>213355.7</v>
      </c>
      <c r="G39" s="34">
        <v>17779.64</v>
      </c>
      <c r="H39" s="34"/>
      <c r="I39" s="34">
        <f t="shared" si="0"/>
        <v>-17779.64</v>
      </c>
      <c r="J39" s="34">
        <f t="shared" si="1"/>
        <v>0</v>
      </c>
      <c r="K39" s="34">
        <f t="shared" si="2"/>
        <v>0</v>
      </c>
      <c r="L39" s="34">
        <f t="shared" si="3"/>
        <v>-50178.6</v>
      </c>
      <c r="M39" s="34">
        <f t="shared" si="4"/>
        <v>0</v>
      </c>
      <c r="N39" s="34">
        <f t="shared" si="5"/>
        <v>0</v>
      </c>
      <c r="O39" s="34">
        <f t="shared" si="6"/>
        <v>-50178.6</v>
      </c>
      <c r="P39" s="34">
        <f t="shared" si="7"/>
        <v>0</v>
      </c>
    </row>
    <row r="40" spans="1:16" ht="15" hidden="1">
      <c r="A40" s="97"/>
      <c r="B40" s="93"/>
      <c r="C40" s="21" t="s">
        <v>30</v>
      </c>
      <c r="D40" s="43" t="s">
        <v>48</v>
      </c>
      <c r="E40" s="34"/>
      <c r="F40" s="34"/>
      <c r="G40" s="34"/>
      <c r="H40" s="34"/>
      <c r="I40" s="34">
        <f t="shared" si="0"/>
        <v>0</v>
      </c>
      <c r="J40" s="34" t="e">
        <f t="shared" si="1"/>
        <v>#DIV/0!</v>
      </c>
      <c r="K40" s="34" t="e">
        <f t="shared" si="2"/>
        <v>#DIV/0!</v>
      </c>
      <c r="L40" s="34">
        <f t="shared" si="3"/>
        <v>0</v>
      </c>
      <c r="M40" s="34" t="e">
        <f t="shared" si="4"/>
        <v>#DIV/0!</v>
      </c>
      <c r="N40" s="34" t="e">
        <f t="shared" si="5"/>
        <v>#DIV/0!</v>
      </c>
      <c r="O40" s="34">
        <f t="shared" si="6"/>
        <v>0</v>
      </c>
      <c r="P40" s="34" t="e">
        <f t="shared" si="7"/>
        <v>#DIV/0!</v>
      </c>
    </row>
    <row r="41" spans="1:16" ht="15.75" customHeight="1" hidden="1">
      <c r="A41" s="97"/>
      <c r="B41" s="93"/>
      <c r="C41" s="21" t="s">
        <v>32</v>
      </c>
      <c r="D41" s="43" t="s">
        <v>33</v>
      </c>
      <c r="E41" s="34"/>
      <c r="F41" s="34"/>
      <c r="G41" s="34"/>
      <c r="H41" s="34"/>
      <c r="I41" s="34">
        <f t="shared" si="0"/>
        <v>0</v>
      </c>
      <c r="J41" s="34" t="e">
        <f t="shared" si="1"/>
        <v>#DIV/0!</v>
      </c>
      <c r="K41" s="34" t="e">
        <f t="shared" si="2"/>
        <v>#DIV/0!</v>
      </c>
      <c r="L41" s="34">
        <f t="shared" si="3"/>
        <v>0</v>
      </c>
      <c r="M41" s="34" t="e">
        <f t="shared" si="4"/>
        <v>#DIV/0!</v>
      </c>
      <c r="N41" s="34" t="e">
        <f t="shared" si="5"/>
        <v>#DIV/0!</v>
      </c>
      <c r="O41" s="34">
        <f t="shared" si="6"/>
        <v>0</v>
      </c>
      <c r="P41" s="34" t="e">
        <f t="shared" si="7"/>
        <v>#DIV/0!</v>
      </c>
    </row>
    <row r="42" spans="1:16" ht="15.75" customHeight="1" hidden="1">
      <c r="A42" s="97"/>
      <c r="B42" s="93"/>
      <c r="C42" s="21" t="s">
        <v>49</v>
      </c>
      <c r="D42" s="44" t="s">
        <v>50</v>
      </c>
      <c r="E42" s="34"/>
      <c r="F42" s="34"/>
      <c r="G42" s="34"/>
      <c r="H42" s="34"/>
      <c r="I42" s="34">
        <f t="shared" si="0"/>
        <v>0</v>
      </c>
      <c r="J42" s="34" t="e">
        <f t="shared" si="1"/>
        <v>#DIV/0!</v>
      </c>
      <c r="K42" s="34" t="e">
        <f t="shared" si="2"/>
        <v>#DIV/0!</v>
      </c>
      <c r="L42" s="34">
        <f t="shared" si="3"/>
        <v>0</v>
      </c>
      <c r="M42" s="34" t="e">
        <f t="shared" si="4"/>
        <v>#DIV/0!</v>
      </c>
      <c r="N42" s="34" t="e">
        <f t="shared" si="5"/>
        <v>#DIV/0!</v>
      </c>
      <c r="O42" s="34">
        <f t="shared" si="6"/>
        <v>0</v>
      </c>
      <c r="P42" s="34" t="e">
        <f t="shared" si="7"/>
        <v>#DIV/0!</v>
      </c>
    </row>
    <row r="43" spans="1:16" ht="15.75" customHeight="1" hidden="1">
      <c r="A43" s="97"/>
      <c r="B43" s="93"/>
      <c r="C43" s="21" t="s">
        <v>34</v>
      </c>
      <c r="D43" s="43" t="s">
        <v>29</v>
      </c>
      <c r="E43" s="34"/>
      <c r="F43" s="34"/>
      <c r="G43" s="34"/>
      <c r="H43" s="34"/>
      <c r="I43" s="34">
        <f t="shared" si="0"/>
        <v>0</v>
      </c>
      <c r="J43" s="34" t="e">
        <f t="shared" si="1"/>
        <v>#DIV/0!</v>
      </c>
      <c r="K43" s="34" t="e">
        <f t="shared" si="2"/>
        <v>#DIV/0!</v>
      </c>
      <c r="L43" s="34">
        <f t="shared" si="3"/>
        <v>0</v>
      </c>
      <c r="M43" s="34" t="e">
        <f t="shared" si="4"/>
        <v>#DIV/0!</v>
      </c>
      <c r="N43" s="34" t="e">
        <f t="shared" si="5"/>
        <v>#DIV/0!</v>
      </c>
      <c r="O43" s="34">
        <f t="shared" si="6"/>
        <v>0</v>
      </c>
      <c r="P43" s="34" t="e">
        <f t="shared" si="7"/>
        <v>#DIV/0!</v>
      </c>
    </row>
    <row r="44" spans="1:16" s="5" customFormat="1" ht="15">
      <c r="A44" s="97"/>
      <c r="B44" s="93"/>
      <c r="C44" s="23"/>
      <c r="D44" s="3" t="s">
        <v>35</v>
      </c>
      <c r="E44" s="4">
        <f>SUM(E31:E33,E37:E43)</f>
        <v>50703.2</v>
      </c>
      <c r="F44" s="4">
        <f>SUM(F31:F33,F37:F43)</f>
        <v>222445.2</v>
      </c>
      <c r="G44" s="4">
        <f>SUM(G31:G33,G37:G43)</f>
        <v>17779.64</v>
      </c>
      <c r="H44" s="4">
        <f>SUM(H31:H33,H37:H43)</f>
        <v>2378.12</v>
      </c>
      <c r="I44" s="4">
        <f t="shared" si="0"/>
        <v>-15401.52</v>
      </c>
      <c r="J44" s="4">
        <f t="shared" si="1"/>
        <v>13.37552391387002</v>
      </c>
      <c r="K44" s="4">
        <f t="shared" si="2"/>
        <v>1.0690812838397952</v>
      </c>
      <c r="L44" s="4">
        <f t="shared" si="3"/>
        <v>-48325.079999999994</v>
      </c>
      <c r="M44" s="4">
        <f t="shared" si="4"/>
        <v>4.690275958913836</v>
      </c>
      <c r="N44" s="4">
        <f t="shared" si="5"/>
        <v>1.0690812838397952</v>
      </c>
      <c r="O44" s="4">
        <f t="shared" si="6"/>
        <v>-48325.079999999994</v>
      </c>
      <c r="P44" s="4">
        <f t="shared" si="7"/>
        <v>4.690275958913836</v>
      </c>
    </row>
    <row r="45" spans="1:16" s="5" customFormat="1" ht="46.5" hidden="1">
      <c r="A45" s="97"/>
      <c r="B45" s="93"/>
      <c r="C45" s="21" t="s">
        <v>190</v>
      </c>
      <c r="D45" s="48" t="s">
        <v>191</v>
      </c>
      <c r="E45" s="34"/>
      <c r="F45" s="4"/>
      <c r="G45" s="4"/>
      <c r="H45" s="34"/>
      <c r="I45" s="34">
        <f t="shared" si="0"/>
        <v>0</v>
      </c>
      <c r="J45" s="34" t="e">
        <f t="shared" si="1"/>
        <v>#DIV/0!</v>
      </c>
      <c r="K45" s="34" t="e">
        <f t="shared" si="2"/>
        <v>#DIV/0!</v>
      </c>
      <c r="L45" s="34">
        <f t="shared" si="3"/>
        <v>0</v>
      </c>
      <c r="M45" s="34" t="e">
        <f t="shared" si="4"/>
        <v>#DIV/0!</v>
      </c>
      <c r="N45" s="34" t="e">
        <f t="shared" si="5"/>
        <v>#DIV/0!</v>
      </c>
      <c r="O45" s="34">
        <f t="shared" si="6"/>
        <v>0</v>
      </c>
      <c r="P45" s="34" t="e">
        <f t="shared" si="7"/>
        <v>#DIV/0!</v>
      </c>
    </row>
    <row r="46" spans="1:16" ht="108.75">
      <c r="A46" s="97"/>
      <c r="B46" s="93"/>
      <c r="C46" s="24" t="s">
        <v>51</v>
      </c>
      <c r="D46" s="48" t="s">
        <v>52</v>
      </c>
      <c r="E46" s="34">
        <v>90.2</v>
      </c>
      <c r="F46" s="34">
        <v>898</v>
      </c>
      <c r="G46" s="34">
        <v>60</v>
      </c>
      <c r="H46" s="34">
        <v>36.8</v>
      </c>
      <c r="I46" s="34">
        <f t="shared" si="0"/>
        <v>-23.200000000000003</v>
      </c>
      <c r="J46" s="34">
        <f t="shared" si="1"/>
        <v>61.33333333333333</v>
      </c>
      <c r="K46" s="34">
        <f t="shared" si="2"/>
        <v>4.097995545657016</v>
      </c>
      <c r="L46" s="34">
        <f t="shared" si="3"/>
        <v>-53.400000000000006</v>
      </c>
      <c r="M46" s="34">
        <f t="shared" si="4"/>
        <v>40.79822616407982</v>
      </c>
      <c r="N46" s="34">
        <f t="shared" si="5"/>
        <v>4.097995545657016</v>
      </c>
      <c r="O46" s="34">
        <f t="shared" si="6"/>
        <v>-53.400000000000006</v>
      </c>
      <c r="P46" s="34">
        <f t="shared" si="7"/>
        <v>40.79822616407982</v>
      </c>
    </row>
    <row r="47" spans="1:16" ht="15">
      <c r="A47" s="97"/>
      <c r="B47" s="93"/>
      <c r="C47" s="21" t="s">
        <v>53</v>
      </c>
      <c r="D47" s="47" t="s">
        <v>54</v>
      </c>
      <c r="E47" s="49"/>
      <c r="F47" s="6"/>
      <c r="G47" s="6"/>
      <c r="H47" s="49">
        <v>0.17</v>
      </c>
      <c r="I47" s="49">
        <f t="shared" si="0"/>
        <v>0.17</v>
      </c>
      <c r="J47" s="49"/>
      <c r="K47" s="49" t="e">
        <f t="shared" si="2"/>
        <v>#DIV/0!</v>
      </c>
      <c r="L47" s="49">
        <f t="shared" si="3"/>
        <v>0.17</v>
      </c>
      <c r="M47" s="49" t="e">
        <f t="shared" si="4"/>
        <v>#DIV/0!</v>
      </c>
      <c r="N47" s="49"/>
      <c r="O47" s="49">
        <f t="shared" si="6"/>
        <v>0.17</v>
      </c>
      <c r="P47" s="49"/>
    </row>
    <row r="48" spans="1:16" ht="15">
      <c r="A48" s="97"/>
      <c r="B48" s="93"/>
      <c r="C48" s="21" t="s">
        <v>21</v>
      </c>
      <c r="D48" s="43" t="s">
        <v>22</v>
      </c>
      <c r="E48" s="34">
        <f>SUM(E49:E52)</f>
        <v>0</v>
      </c>
      <c r="F48" s="34">
        <f>SUM(F49:F52)</f>
        <v>421</v>
      </c>
      <c r="G48" s="34">
        <f>SUM(G49:G52)</f>
        <v>2</v>
      </c>
      <c r="H48" s="34">
        <f>SUM(H49:H52)</f>
        <v>34.6</v>
      </c>
      <c r="I48" s="34">
        <f t="shared" si="0"/>
        <v>32.6</v>
      </c>
      <c r="J48" s="34">
        <f t="shared" si="1"/>
        <v>1730</v>
      </c>
      <c r="K48" s="34">
        <f t="shared" si="2"/>
        <v>8.21852731591449</v>
      </c>
      <c r="L48" s="34">
        <f t="shared" si="3"/>
        <v>34.6</v>
      </c>
      <c r="M48" s="34" t="e">
        <f t="shared" si="4"/>
        <v>#DIV/0!</v>
      </c>
      <c r="N48" s="34">
        <f t="shared" si="5"/>
        <v>8.21852731591449</v>
      </c>
      <c r="O48" s="34">
        <f t="shared" si="6"/>
        <v>34.6</v>
      </c>
      <c r="P48" s="34"/>
    </row>
    <row r="49" spans="1:16" ht="63" customHeight="1" hidden="1">
      <c r="A49" s="97"/>
      <c r="B49" s="93"/>
      <c r="C49" s="21" t="s">
        <v>55</v>
      </c>
      <c r="D49" s="50" t="s">
        <v>56</v>
      </c>
      <c r="E49" s="34"/>
      <c r="F49" s="34">
        <v>335</v>
      </c>
      <c r="G49" s="34"/>
      <c r="H49" s="34">
        <v>33</v>
      </c>
      <c r="I49" s="34">
        <f t="shared" si="0"/>
        <v>33</v>
      </c>
      <c r="J49" s="34" t="e">
        <f t="shared" si="1"/>
        <v>#DIV/0!</v>
      </c>
      <c r="K49" s="34">
        <f t="shared" si="2"/>
        <v>9.850746268656717</v>
      </c>
      <c r="L49" s="34">
        <f t="shared" si="3"/>
        <v>33</v>
      </c>
      <c r="M49" s="34" t="e">
        <f t="shared" si="4"/>
        <v>#DIV/0!</v>
      </c>
      <c r="N49" s="34">
        <f t="shared" si="5"/>
        <v>9.850746268656717</v>
      </c>
      <c r="O49" s="34">
        <f t="shared" si="6"/>
        <v>33</v>
      </c>
      <c r="P49" s="34" t="e">
        <f t="shared" si="7"/>
        <v>#DIV/0!</v>
      </c>
    </row>
    <row r="50" spans="1:16" ht="47.25" customHeight="1" hidden="1">
      <c r="A50" s="97"/>
      <c r="B50" s="93"/>
      <c r="C50" s="21" t="s">
        <v>211</v>
      </c>
      <c r="D50" s="50" t="s">
        <v>212</v>
      </c>
      <c r="E50" s="34"/>
      <c r="F50" s="34"/>
      <c r="G50" s="34"/>
      <c r="H50" s="34"/>
      <c r="I50" s="34">
        <f t="shared" si="0"/>
        <v>0</v>
      </c>
      <c r="J50" s="34" t="e">
        <f t="shared" si="1"/>
        <v>#DIV/0!</v>
      </c>
      <c r="K50" s="34" t="e">
        <f t="shared" si="2"/>
        <v>#DIV/0!</v>
      </c>
      <c r="L50" s="34">
        <f t="shared" si="3"/>
        <v>0</v>
      </c>
      <c r="M50" s="34" t="e">
        <f t="shared" si="4"/>
        <v>#DIV/0!</v>
      </c>
      <c r="N50" s="34" t="e">
        <f t="shared" si="5"/>
        <v>#DIV/0!</v>
      </c>
      <c r="O50" s="34">
        <f t="shared" si="6"/>
        <v>0</v>
      </c>
      <c r="P50" s="34" t="e">
        <f t="shared" si="7"/>
        <v>#DIV/0!</v>
      </c>
    </row>
    <row r="51" spans="1:16" ht="78.75" customHeight="1" hidden="1">
      <c r="A51" s="97"/>
      <c r="B51" s="93"/>
      <c r="C51" s="21" t="s">
        <v>204</v>
      </c>
      <c r="D51" s="50" t="s">
        <v>205</v>
      </c>
      <c r="E51" s="34"/>
      <c r="F51" s="34"/>
      <c r="G51" s="34"/>
      <c r="H51" s="34"/>
      <c r="I51" s="34">
        <f t="shared" si="0"/>
        <v>0</v>
      </c>
      <c r="J51" s="34" t="e">
        <f t="shared" si="1"/>
        <v>#DIV/0!</v>
      </c>
      <c r="K51" s="34" t="e">
        <f t="shared" si="2"/>
        <v>#DIV/0!</v>
      </c>
      <c r="L51" s="34">
        <f t="shared" si="3"/>
        <v>0</v>
      </c>
      <c r="M51" s="34" t="e">
        <f t="shared" si="4"/>
        <v>#DIV/0!</v>
      </c>
      <c r="N51" s="34" t="e">
        <f t="shared" si="5"/>
        <v>#DIV/0!</v>
      </c>
      <c r="O51" s="34">
        <f t="shared" si="6"/>
        <v>0</v>
      </c>
      <c r="P51" s="34" t="e">
        <f t="shared" si="7"/>
        <v>#DIV/0!</v>
      </c>
    </row>
    <row r="52" spans="1:16" ht="47.25" customHeight="1" hidden="1">
      <c r="A52" s="97"/>
      <c r="B52" s="93"/>
      <c r="C52" s="20" t="s">
        <v>23</v>
      </c>
      <c r="D52" s="44" t="s">
        <v>24</v>
      </c>
      <c r="E52" s="34"/>
      <c r="F52" s="34">
        <v>86</v>
      </c>
      <c r="G52" s="34">
        <v>2</v>
      </c>
      <c r="H52" s="34">
        <v>1.6</v>
      </c>
      <c r="I52" s="34">
        <f t="shared" si="0"/>
        <v>-0.3999999999999999</v>
      </c>
      <c r="J52" s="34">
        <f t="shared" si="1"/>
        <v>80</v>
      </c>
      <c r="K52" s="34">
        <f t="shared" si="2"/>
        <v>1.8604651162790697</v>
      </c>
      <c r="L52" s="34">
        <f t="shared" si="3"/>
        <v>1.6</v>
      </c>
      <c r="M52" s="34" t="e">
        <f t="shared" si="4"/>
        <v>#DIV/0!</v>
      </c>
      <c r="N52" s="34">
        <f t="shared" si="5"/>
        <v>1.8604651162790697</v>
      </c>
      <c r="O52" s="34">
        <f t="shared" si="6"/>
        <v>1.6</v>
      </c>
      <c r="P52" s="34" t="e">
        <f t="shared" si="7"/>
        <v>#DIV/0!</v>
      </c>
    </row>
    <row r="53" spans="1:16" s="5" customFormat="1" ht="15">
      <c r="A53" s="97"/>
      <c r="B53" s="93"/>
      <c r="C53" s="23"/>
      <c r="D53" s="3" t="s">
        <v>38</v>
      </c>
      <c r="E53" s="6">
        <f>SUM(E45:E48)</f>
        <v>90.2</v>
      </c>
      <c r="F53" s="6">
        <f>SUM(F45:F48)</f>
        <v>1319</v>
      </c>
      <c r="G53" s="6">
        <f>SUM(G45:G48)</f>
        <v>62</v>
      </c>
      <c r="H53" s="6">
        <f>SUM(H45:H48)</f>
        <v>71.57</v>
      </c>
      <c r="I53" s="6">
        <f t="shared" si="0"/>
        <v>9.569999999999993</v>
      </c>
      <c r="J53" s="6">
        <f t="shared" si="1"/>
        <v>115.43548387096774</v>
      </c>
      <c r="K53" s="6">
        <f t="shared" si="2"/>
        <v>5.426080363912054</v>
      </c>
      <c r="L53" s="6">
        <f t="shared" si="3"/>
        <v>-18.63000000000001</v>
      </c>
      <c r="M53" s="6">
        <f t="shared" si="4"/>
        <v>79.34589800443457</v>
      </c>
      <c r="N53" s="6">
        <f t="shared" si="5"/>
        <v>5.426080363912054</v>
      </c>
      <c r="O53" s="6">
        <f t="shared" si="6"/>
        <v>-18.63000000000001</v>
      </c>
      <c r="P53" s="6">
        <f t="shared" si="7"/>
        <v>79.34589800443457</v>
      </c>
    </row>
    <row r="54" spans="1:16" s="5" customFormat="1" ht="30.75" hidden="1">
      <c r="A54" s="97"/>
      <c r="B54" s="93"/>
      <c r="C54" s="23"/>
      <c r="D54" s="3" t="s">
        <v>39</v>
      </c>
      <c r="E54" s="6">
        <f>E55-E43</f>
        <v>50793.399999999994</v>
      </c>
      <c r="F54" s="6">
        <f>F55-F43</f>
        <v>223764.2</v>
      </c>
      <c r="G54" s="6">
        <f>G55-G43</f>
        <v>17841.64</v>
      </c>
      <c r="H54" s="6">
        <f>H55-H43</f>
        <v>2449.69</v>
      </c>
      <c r="I54" s="6">
        <f t="shared" si="0"/>
        <v>-15391.949999999999</v>
      </c>
      <c r="J54" s="6">
        <f t="shared" si="1"/>
        <v>13.730183996538436</v>
      </c>
      <c r="K54" s="6">
        <f t="shared" si="2"/>
        <v>1.0947640417904203</v>
      </c>
      <c r="L54" s="6">
        <f t="shared" si="3"/>
        <v>-48343.70999999999</v>
      </c>
      <c r="M54" s="6">
        <f t="shared" si="4"/>
        <v>4.822851000326814</v>
      </c>
      <c r="N54" s="6">
        <f t="shared" si="5"/>
        <v>1.0947640417904203</v>
      </c>
      <c r="O54" s="6">
        <f t="shared" si="6"/>
        <v>-48343.70999999999</v>
      </c>
      <c r="P54" s="6">
        <f t="shared" si="7"/>
        <v>4.822851000326814</v>
      </c>
    </row>
    <row r="55" spans="1:16" s="5" customFormat="1" ht="15">
      <c r="A55" s="95"/>
      <c r="B55" s="92"/>
      <c r="C55" s="23"/>
      <c r="D55" s="3" t="s">
        <v>57</v>
      </c>
      <c r="E55" s="4">
        <f>E44+E53</f>
        <v>50793.399999999994</v>
      </c>
      <c r="F55" s="4">
        <f>F44+F53</f>
        <v>223764.2</v>
      </c>
      <c r="G55" s="4">
        <f>G44+G53</f>
        <v>17841.64</v>
      </c>
      <c r="H55" s="4">
        <f>H44+H53</f>
        <v>2449.69</v>
      </c>
      <c r="I55" s="4">
        <f t="shared" si="0"/>
        <v>-15391.949999999999</v>
      </c>
      <c r="J55" s="4">
        <f t="shared" si="1"/>
        <v>13.730183996538436</v>
      </c>
      <c r="K55" s="4">
        <f t="shared" si="2"/>
        <v>1.0947640417904203</v>
      </c>
      <c r="L55" s="4">
        <f t="shared" si="3"/>
        <v>-48343.70999999999</v>
      </c>
      <c r="M55" s="4">
        <f t="shared" si="4"/>
        <v>4.822851000326814</v>
      </c>
      <c r="N55" s="4">
        <f t="shared" si="5"/>
        <v>1.0947640417904203</v>
      </c>
      <c r="O55" s="4">
        <f t="shared" si="6"/>
        <v>-48343.70999999999</v>
      </c>
      <c r="P55" s="4">
        <f t="shared" si="7"/>
        <v>4.822851000326814</v>
      </c>
    </row>
    <row r="56" spans="1:16" ht="63" customHeight="1" hidden="1">
      <c r="A56" s="94" t="s">
        <v>197</v>
      </c>
      <c r="B56" s="91" t="s">
        <v>196</v>
      </c>
      <c r="C56" s="20" t="s">
        <v>10</v>
      </c>
      <c r="D56" s="41" t="s">
        <v>11</v>
      </c>
      <c r="E56" s="49"/>
      <c r="F56" s="34"/>
      <c r="G56" s="49"/>
      <c r="H56" s="49"/>
      <c r="I56" s="49">
        <f t="shared" si="0"/>
        <v>0</v>
      </c>
      <c r="J56" s="49" t="e">
        <f t="shared" si="1"/>
        <v>#DIV/0!</v>
      </c>
      <c r="K56" s="49" t="e">
        <f t="shared" si="2"/>
        <v>#DIV/0!</v>
      </c>
      <c r="L56" s="49">
        <f t="shared" si="3"/>
        <v>0</v>
      </c>
      <c r="M56" s="49" t="e">
        <f t="shared" si="4"/>
        <v>#DIV/0!</v>
      </c>
      <c r="N56" s="49" t="e">
        <f t="shared" si="5"/>
        <v>#DIV/0!</v>
      </c>
      <c r="O56" s="49">
        <f t="shared" si="6"/>
        <v>0</v>
      </c>
      <c r="P56" s="49" t="e">
        <f t="shared" si="7"/>
        <v>#DIV/0!</v>
      </c>
    </row>
    <row r="57" spans="1:16" ht="30.75">
      <c r="A57" s="97"/>
      <c r="B57" s="93"/>
      <c r="C57" s="21" t="s">
        <v>215</v>
      </c>
      <c r="D57" s="32" t="s">
        <v>216</v>
      </c>
      <c r="E57" s="49"/>
      <c r="F57" s="49">
        <v>180</v>
      </c>
      <c r="G57" s="49">
        <v>3</v>
      </c>
      <c r="H57" s="49">
        <v>5.6</v>
      </c>
      <c r="I57" s="49">
        <f t="shared" si="0"/>
        <v>2.5999999999999996</v>
      </c>
      <c r="J57" s="49">
        <f t="shared" si="1"/>
        <v>186.66666666666666</v>
      </c>
      <c r="K57" s="49">
        <f t="shared" si="2"/>
        <v>3.111111111111111</v>
      </c>
      <c r="L57" s="49">
        <f t="shared" si="3"/>
        <v>5.6</v>
      </c>
      <c r="M57" s="49" t="e">
        <f t="shared" si="4"/>
        <v>#DIV/0!</v>
      </c>
      <c r="N57" s="49">
        <f t="shared" si="5"/>
        <v>3.111111111111111</v>
      </c>
      <c r="O57" s="49">
        <f t="shared" si="6"/>
        <v>5.6</v>
      </c>
      <c r="P57" s="49"/>
    </row>
    <row r="58" spans="1:16" ht="30.75">
      <c r="A58" s="97"/>
      <c r="B58" s="93"/>
      <c r="C58" s="21" t="s">
        <v>209</v>
      </c>
      <c r="D58" s="32" t="s">
        <v>210</v>
      </c>
      <c r="E58" s="49"/>
      <c r="F58" s="49"/>
      <c r="G58" s="49"/>
      <c r="H58" s="49">
        <v>31.5</v>
      </c>
      <c r="I58" s="49">
        <f t="shared" si="0"/>
        <v>31.5</v>
      </c>
      <c r="J58" s="49"/>
      <c r="K58" s="49"/>
      <c r="L58" s="49"/>
      <c r="M58" s="49"/>
      <c r="N58" s="49"/>
      <c r="O58" s="49">
        <f t="shared" si="6"/>
        <v>31.5</v>
      </c>
      <c r="P58" s="49"/>
    </row>
    <row r="59" spans="1:16" ht="47.25" customHeight="1" hidden="1">
      <c r="A59" s="97"/>
      <c r="B59" s="93"/>
      <c r="C59" s="62" t="s">
        <v>224</v>
      </c>
      <c r="D59" s="44" t="s">
        <v>20</v>
      </c>
      <c r="E59" s="49"/>
      <c r="F59" s="49"/>
      <c r="G59" s="49"/>
      <c r="H59" s="49"/>
      <c r="I59" s="49">
        <f t="shared" si="0"/>
        <v>0</v>
      </c>
      <c r="J59" s="49"/>
      <c r="K59" s="49"/>
      <c r="L59" s="49"/>
      <c r="M59" s="49"/>
      <c r="N59" s="49"/>
      <c r="O59" s="49">
        <f t="shared" si="6"/>
        <v>0</v>
      </c>
      <c r="P59" s="49" t="e">
        <f t="shared" si="7"/>
        <v>#DIV/0!</v>
      </c>
    </row>
    <row r="60" spans="1:16" ht="15">
      <c r="A60" s="97"/>
      <c r="B60" s="93"/>
      <c r="C60" s="21" t="s">
        <v>21</v>
      </c>
      <c r="D60" s="43" t="s">
        <v>22</v>
      </c>
      <c r="E60" s="34">
        <f>E61</f>
        <v>130.6</v>
      </c>
      <c r="F60" s="34">
        <f>F61</f>
        <v>0</v>
      </c>
      <c r="G60" s="34">
        <f>G61</f>
        <v>0</v>
      </c>
      <c r="H60" s="34">
        <f>H61</f>
        <v>0</v>
      </c>
      <c r="I60" s="34">
        <f t="shared" si="0"/>
        <v>0</v>
      </c>
      <c r="J60" s="34"/>
      <c r="K60" s="34"/>
      <c r="L60" s="34"/>
      <c r="M60" s="34"/>
      <c r="N60" s="34"/>
      <c r="O60" s="34">
        <f t="shared" si="6"/>
        <v>-130.6</v>
      </c>
      <c r="P60" s="34">
        <f t="shared" si="7"/>
        <v>0</v>
      </c>
    </row>
    <row r="61" spans="1:16" ht="47.25" customHeight="1" hidden="1">
      <c r="A61" s="97"/>
      <c r="B61" s="93"/>
      <c r="C61" s="20" t="s">
        <v>23</v>
      </c>
      <c r="D61" s="44" t="s">
        <v>24</v>
      </c>
      <c r="E61" s="34">
        <v>130.6</v>
      </c>
      <c r="F61" s="34"/>
      <c r="G61" s="34"/>
      <c r="H61" s="34"/>
      <c r="I61" s="34">
        <f t="shared" si="0"/>
        <v>0</v>
      </c>
      <c r="J61" s="34"/>
      <c r="K61" s="34"/>
      <c r="L61" s="34"/>
      <c r="M61" s="34"/>
      <c r="N61" s="34"/>
      <c r="O61" s="34">
        <f t="shared" si="6"/>
        <v>-130.6</v>
      </c>
      <c r="P61" s="34">
        <f t="shared" si="7"/>
        <v>0</v>
      </c>
    </row>
    <row r="62" spans="1:16" ht="15.75" customHeight="1">
      <c r="A62" s="97"/>
      <c r="B62" s="93"/>
      <c r="C62" s="21" t="s">
        <v>25</v>
      </c>
      <c r="D62" s="43" t="s">
        <v>26</v>
      </c>
      <c r="E62" s="49"/>
      <c r="F62" s="49"/>
      <c r="G62" s="49"/>
      <c r="H62" s="66">
        <v>51.6</v>
      </c>
      <c r="I62" s="49">
        <f t="shared" si="0"/>
        <v>51.6</v>
      </c>
      <c r="J62" s="49"/>
      <c r="K62" s="49"/>
      <c r="L62" s="49"/>
      <c r="M62" s="49"/>
      <c r="N62" s="49"/>
      <c r="O62" s="49">
        <f t="shared" si="6"/>
        <v>51.6</v>
      </c>
      <c r="P62" s="49"/>
    </row>
    <row r="63" spans="1:16" ht="15.75" customHeight="1" hidden="1">
      <c r="A63" s="97"/>
      <c r="B63" s="93"/>
      <c r="C63" s="21" t="s">
        <v>30</v>
      </c>
      <c r="D63" s="43" t="s">
        <v>48</v>
      </c>
      <c r="E63" s="49"/>
      <c r="F63" s="49"/>
      <c r="G63" s="49"/>
      <c r="H63" s="49"/>
      <c r="I63" s="49">
        <f t="shared" si="0"/>
        <v>0</v>
      </c>
      <c r="J63" s="49" t="e">
        <f t="shared" si="1"/>
        <v>#DIV/0!</v>
      </c>
      <c r="K63" s="49" t="e">
        <f t="shared" si="2"/>
        <v>#DIV/0!</v>
      </c>
      <c r="L63" s="49">
        <f t="shared" si="3"/>
        <v>0</v>
      </c>
      <c r="M63" s="49" t="e">
        <f t="shared" si="4"/>
        <v>#DIV/0!</v>
      </c>
      <c r="N63" s="49" t="e">
        <f t="shared" si="5"/>
        <v>#DIV/0!</v>
      </c>
      <c r="O63" s="49">
        <f t="shared" si="6"/>
        <v>0</v>
      </c>
      <c r="P63" s="49" t="e">
        <f t="shared" si="7"/>
        <v>#DIV/0!</v>
      </c>
    </row>
    <row r="64" spans="1:16" ht="15.75" customHeight="1" hidden="1">
      <c r="A64" s="97"/>
      <c r="B64" s="93"/>
      <c r="C64" s="21" t="s">
        <v>32</v>
      </c>
      <c r="D64" s="43" t="s">
        <v>33</v>
      </c>
      <c r="E64" s="49"/>
      <c r="F64" s="49"/>
      <c r="G64" s="49"/>
      <c r="H64" s="49"/>
      <c r="I64" s="49">
        <f t="shared" si="0"/>
        <v>0</v>
      </c>
      <c r="J64" s="49" t="e">
        <f t="shared" si="1"/>
        <v>#DIV/0!</v>
      </c>
      <c r="K64" s="49" t="e">
        <f t="shared" si="2"/>
        <v>#DIV/0!</v>
      </c>
      <c r="L64" s="49">
        <f t="shared" si="3"/>
        <v>0</v>
      </c>
      <c r="M64" s="49" t="e">
        <f t="shared" si="4"/>
        <v>#DIV/0!</v>
      </c>
      <c r="N64" s="49" t="e">
        <f t="shared" si="5"/>
        <v>#DIV/0!</v>
      </c>
      <c r="O64" s="49">
        <f t="shared" si="6"/>
        <v>0</v>
      </c>
      <c r="P64" s="49" t="e">
        <f t="shared" si="7"/>
        <v>#DIV/0!</v>
      </c>
    </row>
    <row r="65" spans="1:16" ht="15.75" customHeight="1" hidden="1">
      <c r="A65" s="97"/>
      <c r="B65" s="93"/>
      <c r="C65" s="21" t="s">
        <v>49</v>
      </c>
      <c r="D65" s="44" t="s">
        <v>50</v>
      </c>
      <c r="E65" s="49"/>
      <c r="F65" s="49"/>
      <c r="G65" s="49"/>
      <c r="H65" s="49"/>
      <c r="I65" s="49">
        <f t="shared" si="0"/>
        <v>0</v>
      </c>
      <c r="J65" s="49" t="e">
        <f t="shared" si="1"/>
        <v>#DIV/0!</v>
      </c>
      <c r="K65" s="49" t="e">
        <f t="shared" si="2"/>
        <v>#DIV/0!</v>
      </c>
      <c r="L65" s="49">
        <f t="shared" si="3"/>
        <v>0</v>
      </c>
      <c r="M65" s="49" t="e">
        <f t="shared" si="4"/>
        <v>#DIV/0!</v>
      </c>
      <c r="N65" s="49" t="e">
        <f t="shared" si="5"/>
        <v>#DIV/0!</v>
      </c>
      <c r="O65" s="49">
        <f t="shared" si="6"/>
        <v>0</v>
      </c>
      <c r="P65" s="49" t="e">
        <f t="shared" si="7"/>
        <v>#DIV/0!</v>
      </c>
    </row>
    <row r="66" spans="1:16" ht="15.75" customHeight="1" hidden="1">
      <c r="A66" s="97"/>
      <c r="B66" s="93"/>
      <c r="C66" s="21" t="s">
        <v>58</v>
      </c>
      <c r="D66" s="43" t="s">
        <v>59</v>
      </c>
      <c r="E66" s="34"/>
      <c r="F66" s="49"/>
      <c r="G66" s="34"/>
      <c r="H66" s="34"/>
      <c r="I66" s="34">
        <f t="shared" si="0"/>
        <v>0</v>
      </c>
      <c r="J66" s="34" t="e">
        <f t="shared" si="1"/>
        <v>#DIV/0!</v>
      </c>
      <c r="K66" s="34" t="e">
        <f t="shared" si="2"/>
        <v>#DIV/0!</v>
      </c>
      <c r="L66" s="34">
        <f t="shared" si="3"/>
        <v>0</v>
      </c>
      <c r="M66" s="34" t="e">
        <f t="shared" si="4"/>
        <v>#DIV/0!</v>
      </c>
      <c r="N66" s="34" t="e">
        <f t="shared" si="5"/>
        <v>#DIV/0!</v>
      </c>
      <c r="O66" s="34">
        <f t="shared" si="6"/>
        <v>0</v>
      </c>
      <c r="P66" s="34" t="e">
        <f t="shared" si="7"/>
        <v>#DIV/0!</v>
      </c>
    </row>
    <row r="67" spans="1:16" ht="30.75">
      <c r="A67" s="97"/>
      <c r="B67" s="93"/>
      <c r="C67" s="21" t="s">
        <v>201</v>
      </c>
      <c r="D67" s="42" t="s">
        <v>202</v>
      </c>
      <c r="E67" s="34"/>
      <c r="F67" s="49"/>
      <c r="G67" s="34"/>
      <c r="H67" s="34">
        <v>13158.12</v>
      </c>
      <c r="I67" s="34">
        <f t="shared" si="0"/>
        <v>13158.12</v>
      </c>
      <c r="J67" s="34"/>
      <c r="K67" s="34" t="e">
        <f t="shared" si="2"/>
        <v>#DIV/0!</v>
      </c>
      <c r="L67" s="34">
        <f t="shared" si="3"/>
        <v>13158.12</v>
      </c>
      <c r="M67" s="34" t="e">
        <f t="shared" si="4"/>
        <v>#DIV/0!</v>
      </c>
      <c r="N67" s="34"/>
      <c r="O67" s="34">
        <f t="shared" si="6"/>
        <v>13158.12</v>
      </c>
      <c r="P67" s="34"/>
    </row>
    <row r="68" spans="1:16" ht="15.75" customHeight="1">
      <c r="A68" s="97"/>
      <c r="B68" s="93"/>
      <c r="C68" s="21" t="s">
        <v>34</v>
      </c>
      <c r="D68" s="43" t="s">
        <v>29</v>
      </c>
      <c r="E68" s="34"/>
      <c r="F68" s="49"/>
      <c r="G68" s="34"/>
      <c r="H68" s="34">
        <v>-9943.62</v>
      </c>
      <c r="I68" s="34">
        <f t="shared" si="0"/>
        <v>-9943.62</v>
      </c>
      <c r="J68" s="34"/>
      <c r="K68" s="34" t="e">
        <f t="shared" si="2"/>
        <v>#DIV/0!</v>
      </c>
      <c r="L68" s="34">
        <f t="shared" si="3"/>
        <v>-9943.62</v>
      </c>
      <c r="M68" s="34" t="e">
        <f t="shared" si="4"/>
        <v>#DIV/0!</v>
      </c>
      <c r="N68" s="34"/>
      <c r="O68" s="34">
        <f t="shared" si="6"/>
        <v>-9943.62</v>
      </c>
      <c r="P68" s="34"/>
    </row>
    <row r="69" spans="1:16" s="5" customFormat="1" ht="15.75">
      <c r="A69" s="97"/>
      <c r="B69" s="93"/>
      <c r="C69" s="22"/>
      <c r="D69" s="3" t="s">
        <v>35</v>
      </c>
      <c r="E69" s="4">
        <f>SUM(E56:E60,E62:E68)</f>
        <v>130.6</v>
      </c>
      <c r="F69" s="4">
        <f>SUM(F56:F60,F62:F68)</f>
        <v>180</v>
      </c>
      <c r="G69" s="4">
        <f>SUM(G56:G60,G62:G68)</f>
        <v>3</v>
      </c>
      <c r="H69" s="4">
        <f>SUM(H56:H60,H62:H68)</f>
        <v>3303.2000000000007</v>
      </c>
      <c r="I69" s="4">
        <f t="shared" si="0"/>
        <v>3300.2000000000007</v>
      </c>
      <c r="J69" s="4">
        <f t="shared" si="1"/>
        <v>110106.66666666669</v>
      </c>
      <c r="K69" s="4">
        <f t="shared" si="2"/>
        <v>1835.1111111111115</v>
      </c>
      <c r="L69" s="4">
        <f t="shared" si="3"/>
        <v>3172.600000000001</v>
      </c>
      <c r="M69" s="4">
        <f t="shared" si="4"/>
        <v>2529.2496171516086</v>
      </c>
      <c r="N69" s="4">
        <f t="shared" si="5"/>
        <v>1835.1111111111115</v>
      </c>
      <c r="O69" s="4">
        <f t="shared" si="6"/>
        <v>3172.600000000001</v>
      </c>
      <c r="P69" s="4">
        <f t="shared" si="7"/>
        <v>2529.2496171516086</v>
      </c>
    </row>
    <row r="70" spans="1:16" ht="15">
      <c r="A70" s="97"/>
      <c r="B70" s="93"/>
      <c r="C70" s="21" t="s">
        <v>21</v>
      </c>
      <c r="D70" s="43" t="s">
        <v>22</v>
      </c>
      <c r="E70" s="34">
        <f>E71</f>
        <v>0</v>
      </c>
      <c r="F70" s="34">
        <f>F71</f>
        <v>2000</v>
      </c>
      <c r="G70" s="34">
        <f>G71</f>
        <v>90</v>
      </c>
      <c r="H70" s="34">
        <f>H71</f>
        <v>11</v>
      </c>
      <c r="I70" s="34">
        <f t="shared" si="0"/>
        <v>-79</v>
      </c>
      <c r="J70" s="34">
        <f t="shared" si="1"/>
        <v>12.222222222222221</v>
      </c>
      <c r="K70" s="34">
        <f t="shared" si="2"/>
        <v>0.5499999999999999</v>
      </c>
      <c r="L70" s="34">
        <f t="shared" si="3"/>
        <v>11</v>
      </c>
      <c r="M70" s="34" t="e">
        <f t="shared" si="4"/>
        <v>#DIV/0!</v>
      </c>
      <c r="N70" s="34">
        <f t="shared" si="5"/>
        <v>0.5499999999999999</v>
      </c>
      <c r="O70" s="34">
        <f t="shared" si="6"/>
        <v>11</v>
      </c>
      <c r="P70" s="34"/>
    </row>
    <row r="71" spans="1:16" ht="47.25" customHeight="1" hidden="1">
      <c r="A71" s="97"/>
      <c r="B71" s="93"/>
      <c r="C71" s="20" t="s">
        <v>23</v>
      </c>
      <c r="D71" s="44" t="s">
        <v>24</v>
      </c>
      <c r="E71" s="34"/>
      <c r="F71" s="34">
        <v>2000</v>
      </c>
      <c r="G71" s="34">
        <v>90</v>
      </c>
      <c r="H71" s="34">
        <v>11</v>
      </c>
      <c r="I71" s="34">
        <f aca="true" t="shared" si="8" ref="I71:I135">H71-G71</f>
        <v>-79</v>
      </c>
      <c r="J71" s="34">
        <f aca="true" t="shared" si="9" ref="J71:J135">H71/G71*100</f>
        <v>12.222222222222221</v>
      </c>
      <c r="K71" s="34">
        <f aca="true" t="shared" si="10" ref="K71:K135">H71/F71*100</f>
        <v>0.5499999999999999</v>
      </c>
      <c r="L71" s="34">
        <f aca="true" t="shared" si="11" ref="L71:L135">H71-E71</f>
        <v>11</v>
      </c>
      <c r="M71" s="34" t="e">
        <f aca="true" t="shared" si="12" ref="M71:M135">H71/E71*100</f>
        <v>#DIV/0!</v>
      </c>
      <c r="N71" s="34">
        <f aca="true" t="shared" si="13" ref="N71:N135">H71/F71*100</f>
        <v>0.5499999999999999</v>
      </c>
      <c r="O71" s="34">
        <f aca="true" t="shared" si="14" ref="O71:O135">H71-E71</f>
        <v>11</v>
      </c>
      <c r="P71" s="34"/>
    </row>
    <row r="72" spans="1:16" s="5" customFormat="1" ht="15.75">
      <c r="A72" s="97"/>
      <c r="B72" s="93"/>
      <c r="C72" s="22"/>
      <c r="D72" s="3" t="s">
        <v>38</v>
      </c>
      <c r="E72" s="4">
        <f>SUM(E70)</f>
        <v>0</v>
      </c>
      <c r="F72" s="4">
        <f>SUM(F70)</f>
        <v>2000</v>
      </c>
      <c r="G72" s="4">
        <f>SUM(G70)</f>
        <v>90</v>
      </c>
      <c r="H72" s="4">
        <f>SUM(H70)</f>
        <v>11</v>
      </c>
      <c r="I72" s="4">
        <f t="shared" si="8"/>
        <v>-79</v>
      </c>
      <c r="J72" s="4">
        <f t="shared" si="9"/>
        <v>12.222222222222221</v>
      </c>
      <c r="K72" s="4">
        <f t="shared" si="10"/>
        <v>0.5499999999999999</v>
      </c>
      <c r="L72" s="4">
        <f t="shared" si="11"/>
        <v>11</v>
      </c>
      <c r="M72" s="4" t="e">
        <f t="shared" si="12"/>
        <v>#DIV/0!</v>
      </c>
      <c r="N72" s="4">
        <f t="shared" si="13"/>
        <v>0.5499999999999999</v>
      </c>
      <c r="O72" s="4">
        <f t="shared" si="14"/>
        <v>11</v>
      </c>
      <c r="P72" s="4"/>
    </row>
    <row r="73" spans="1:16" s="5" customFormat="1" ht="31.5">
      <c r="A73" s="97"/>
      <c r="B73" s="93"/>
      <c r="C73" s="22"/>
      <c r="D73" s="3" t="s">
        <v>39</v>
      </c>
      <c r="E73" s="4">
        <f>E74-E68</f>
        <v>130.6</v>
      </c>
      <c r="F73" s="4">
        <f>F74-F68</f>
        <v>2180</v>
      </c>
      <c r="G73" s="4">
        <f>G74-G68</f>
        <v>93</v>
      </c>
      <c r="H73" s="4">
        <f>H74-H68</f>
        <v>13257.820000000002</v>
      </c>
      <c r="I73" s="4">
        <f t="shared" si="8"/>
        <v>13164.820000000002</v>
      </c>
      <c r="J73" s="4">
        <f t="shared" si="9"/>
        <v>14255.720430107527</v>
      </c>
      <c r="K73" s="4">
        <f t="shared" si="10"/>
        <v>608.1568807339451</v>
      </c>
      <c r="L73" s="4">
        <f t="shared" si="11"/>
        <v>13127.220000000001</v>
      </c>
      <c r="M73" s="4">
        <f t="shared" si="12"/>
        <v>10151.470137825423</v>
      </c>
      <c r="N73" s="4">
        <f t="shared" si="13"/>
        <v>608.1568807339451</v>
      </c>
      <c r="O73" s="4">
        <f t="shared" si="14"/>
        <v>13127.220000000001</v>
      </c>
      <c r="P73" s="4">
        <f aca="true" t="shared" si="15" ref="P73:P135">H73/E73*100</f>
        <v>10151.470137825423</v>
      </c>
    </row>
    <row r="74" spans="1:16" s="5" customFormat="1" ht="15.75">
      <c r="A74" s="95"/>
      <c r="B74" s="92"/>
      <c r="C74" s="22"/>
      <c r="D74" s="3" t="s">
        <v>57</v>
      </c>
      <c r="E74" s="4">
        <f>E69+E72</f>
        <v>130.6</v>
      </c>
      <c r="F74" s="4">
        <f>F69+F72</f>
        <v>2180</v>
      </c>
      <c r="G74" s="4">
        <f>G69+G72</f>
        <v>93</v>
      </c>
      <c r="H74" s="4">
        <f>H69+H72</f>
        <v>3314.2000000000007</v>
      </c>
      <c r="I74" s="4">
        <f t="shared" si="8"/>
        <v>3221.2000000000007</v>
      </c>
      <c r="J74" s="4">
        <f t="shared" si="9"/>
        <v>3563.655913978496</v>
      </c>
      <c r="K74" s="4">
        <f t="shared" si="10"/>
        <v>152.02752293577987</v>
      </c>
      <c r="L74" s="4">
        <f t="shared" si="11"/>
        <v>3183.600000000001</v>
      </c>
      <c r="M74" s="4">
        <f t="shared" si="12"/>
        <v>2537.672281776417</v>
      </c>
      <c r="N74" s="4">
        <f t="shared" si="13"/>
        <v>152.02752293577987</v>
      </c>
      <c r="O74" s="4">
        <f t="shared" si="14"/>
        <v>3183.600000000001</v>
      </c>
      <c r="P74" s="4">
        <f t="shared" si="15"/>
        <v>2537.672281776417</v>
      </c>
    </row>
    <row r="75" spans="1:16" s="5" customFormat="1" ht="15.75" customHeight="1" hidden="1">
      <c r="A75" s="94" t="s">
        <v>60</v>
      </c>
      <c r="B75" s="91" t="s">
        <v>61</v>
      </c>
      <c r="C75" s="21" t="s">
        <v>12</v>
      </c>
      <c r="D75" s="42" t="s">
        <v>13</v>
      </c>
      <c r="E75" s="4"/>
      <c r="F75" s="4"/>
      <c r="G75" s="4"/>
      <c r="H75" s="34"/>
      <c r="I75" s="34">
        <f t="shared" si="8"/>
        <v>0</v>
      </c>
      <c r="J75" s="34" t="e">
        <f t="shared" si="9"/>
        <v>#DIV/0!</v>
      </c>
      <c r="K75" s="34" t="e">
        <f t="shared" si="10"/>
        <v>#DIV/0!</v>
      </c>
      <c r="L75" s="34">
        <f t="shared" si="11"/>
        <v>0</v>
      </c>
      <c r="M75" s="34" t="e">
        <f t="shared" si="12"/>
        <v>#DIV/0!</v>
      </c>
      <c r="N75" s="34" t="e">
        <f t="shared" si="13"/>
        <v>#DIV/0!</v>
      </c>
      <c r="O75" s="34">
        <f t="shared" si="14"/>
        <v>0</v>
      </c>
      <c r="P75" s="34" t="e">
        <f t="shared" si="15"/>
        <v>#DIV/0!</v>
      </c>
    </row>
    <row r="76" spans="1:16" ht="31.5" customHeight="1" hidden="1">
      <c r="A76" s="97"/>
      <c r="B76" s="93"/>
      <c r="C76" s="21" t="s">
        <v>209</v>
      </c>
      <c r="D76" s="32" t="s">
        <v>210</v>
      </c>
      <c r="E76" s="34"/>
      <c r="F76" s="34"/>
      <c r="G76" s="34"/>
      <c r="H76" s="34"/>
      <c r="I76" s="34">
        <f t="shared" si="8"/>
        <v>0</v>
      </c>
      <c r="J76" s="34" t="e">
        <f t="shared" si="9"/>
        <v>#DIV/0!</v>
      </c>
      <c r="K76" s="34" t="e">
        <f t="shared" si="10"/>
        <v>#DIV/0!</v>
      </c>
      <c r="L76" s="34">
        <f t="shared" si="11"/>
        <v>0</v>
      </c>
      <c r="M76" s="34" t="e">
        <f t="shared" si="12"/>
        <v>#DIV/0!</v>
      </c>
      <c r="N76" s="34" t="e">
        <f t="shared" si="13"/>
        <v>#DIV/0!</v>
      </c>
      <c r="O76" s="34">
        <f t="shared" si="14"/>
        <v>0</v>
      </c>
      <c r="P76" s="34" t="e">
        <f t="shared" si="15"/>
        <v>#DIV/0!</v>
      </c>
    </row>
    <row r="77" spans="1:16" ht="15">
      <c r="A77" s="97"/>
      <c r="B77" s="93"/>
      <c r="C77" s="21" t="s">
        <v>21</v>
      </c>
      <c r="D77" s="43" t="s">
        <v>22</v>
      </c>
      <c r="E77" s="34">
        <f>E79</f>
        <v>0.9</v>
      </c>
      <c r="F77" s="34">
        <f>F79</f>
        <v>0</v>
      </c>
      <c r="G77" s="34">
        <f>G79</f>
        <v>0</v>
      </c>
      <c r="H77" s="34">
        <f>H79+H78</f>
        <v>57.04</v>
      </c>
      <c r="I77" s="34">
        <f t="shared" si="8"/>
        <v>57.04</v>
      </c>
      <c r="J77" s="34"/>
      <c r="K77" s="34"/>
      <c r="L77" s="34"/>
      <c r="M77" s="34"/>
      <c r="N77" s="34"/>
      <c r="O77" s="34">
        <f t="shared" si="14"/>
        <v>56.14</v>
      </c>
      <c r="P77" s="34">
        <f t="shared" si="15"/>
        <v>6337.777777777777</v>
      </c>
    </row>
    <row r="78" spans="1:16" ht="47.25" customHeight="1" hidden="1">
      <c r="A78" s="97"/>
      <c r="B78" s="93"/>
      <c r="C78" s="20" t="s">
        <v>213</v>
      </c>
      <c r="D78" s="44" t="s">
        <v>214</v>
      </c>
      <c r="E78" s="34"/>
      <c r="F78" s="34"/>
      <c r="G78" s="34"/>
      <c r="H78" s="34"/>
      <c r="I78" s="34">
        <f t="shared" si="8"/>
        <v>0</v>
      </c>
      <c r="J78" s="34"/>
      <c r="K78" s="34"/>
      <c r="L78" s="34"/>
      <c r="M78" s="34"/>
      <c r="N78" s="34"/>
      <c r="O78" s="34">
        <f t="shared" si="14"/>
        <v>0</v>
      </c>
      <c r="P78" s="34" t="e">
        <f t="shared" si="15"/>
        <v>#DIV/0!</v>
      </c>
    </row>
    <row r="79" spans="1:16" ht="47.25" customHeight="1" hidden="1">
      <c r="A79" s="97"/>
      <c r="B79" s="93"/>
      <c r="C79" s="20" t="s">
        <v>23</v>
      </c>
      <c r="D79" s="44" t="s">
        <v>24</v>
      </c>
      <c r="E79" s="34">
        <v>0.9</v>
      </c>
      <c r="F79" s="34"/>
      <c r="G79" s="34"/>
      <c r="H79" s="34">
        <v>57.04</v>
      </c>
      <c r="I79" s="34">
        <f t="shared" si="8"/>
        <v>57.04</v>
      </c>
      <c r="J79" s="34"/>
      <c r="K79" s="34"/>
      <c r="L79" s="34"/>
      <c r="M79" s="34"/>
      <c r="N79" s="34"/>
      <c r="O79" s="34">
        <f t="shared" si="14"/>
        <v>56.14</v>
      </c>
      <c r="P79" s="34">
        <f t="shared" si="15"/>
        <v>6337.777777777777</v>
      </c>
    </row>
    <row r="80" spans="1:16" ht="15">
      <c r="A80" s="97"/>
      <c r="B80" s="93"/>
      <c r="C80" s="21" t="s">
        <v>25</v>
      </c>
      <c r="D80" s="43" t="s">
        <v>26</v>
      </c>
      <c r="E80" s="34"/>
      <c r="F80" s="34"/>
      <c r="G80" s="34"/>
      <c r="H80" s="34">
        <v>17.38</v>
      </c>
      <c r="I80" s="34">
        <f t="shared" si="8"/>
        <v>17.38</v>
      </c>
      <c r="J80" s="34"/>
      <c r="K80" s="34"/>
      <c r="L80" s="34"/>
      <c r="M80" s="34"/>
      <c r="N80" s="34"/>
      <c r="O80" s="34">
        <f t="shared" si="14"/>
        <v>17.38</v>
      </c>
      <c r="P80" s="34"/>
    </row>
    <row r="81" spans="1:16" ht="15" hidden="1">
      <c r="A81" s="97"/>
      <c r="B81" s="93"/>
      <c r="C81" s="21" t="s">
        <v>27</v>
      </c>
      <c r="D81" s="43" t="s">
        <v>28</v>
      </c>
      <c r="E81" s="34"/>
      <c r="F81" s="34"/>
      <c r="G81" s="34"/>
      <c r="H81" s="34"/>
      <c r="I81" s="34">
        <f t="shared" si="8"/>
        <v>0</v>
      </c>
      <c r="J81" s="34"/>
      <c r="K81" s="34"/>
      <c r="L81" s="34"/>
      <c r="M81" s="34"/>
      <c r="N81" s="34"/>
      <c r="O81" s="34">
        <f t="shared" si="14"/>
        <v>0</v>
      </c>
      <c r="P81" s="34" t="e">
        <f t="shared" si="15"/>
        <v>#DIV/0!</v>
      </c>
    </row>
    <row r="82" spans="1:16" ht="15.75" customHeight="1" hidden="1">
      <c r="A82" s="97"/>
      <c r="B82" s="93"/>
      <c r="C82" s="21" t="s">
        <v>32</v>
      </c>
      <c r="D82" s="43" t="s">
        <v>33</v>
      </c>
      <c r="E82" s="34"/>
      <c r="F82" s="34"/>
      <c r="G82" s="34"/>
      <c r="H82" s="34"/>
      <c r="I82" s="34">
        <f t="shared" si="8"/>
        <v>0</v>
      </c>
      <c r="J82" s="34"/>
      <c r="K82" s="34"/>
      <c r="L82" s="34"/>
      <c r="M82" s="34"/>
      <c r="N82" s="34"/>
      <c r="O82" s="34">
        <f t="shared" si="14"/>
        <v>0</v>
      </c>
      <c r="P82" s="34" t="e">
        <f t="shared" si="15"/>
        <v>#DIV/0!</v>
      </c>
    </row>
    <row r="83" spans="1:16" s="5" customFormat="1" ht="15">
      <c r="A83" s="97"/>
      <c r="B83" s="93"/>
      <c r="C83" s="17"/>
      <c r="D83" s="3" t="s">
        <v>35</v>
      </c>
      <c r="E83" s="4">
        <f>SUM(E75:E77,E80:E82)</f>
        <v>0.9</v>
      </c>
      <c r="F83" s="4">
        <f>SUM(F75:F77,F80:F82)</f>
        <v>0</v>
      </c>
      <c r="G83" s="4">
        <f>SUM(G75:G77,G80:G82)</f>
        <v>0</v>
      </c>
      <c r="H83" s="4">
        <f>SUM(H75:H77,H80:H82)</f>
        <v>74.42</v>
      </c>
      <c r="I83" s="4">
        <f t="shared" si="8"/>
        <v>74.42</v>
      </c>
      <c r="J83" s="4"/>
      <c r="K83" s="4"/>
      <c r="L83" s="4"/>
      <c r="M83" s="4"/>
      <c r="N83" s="4"/>
      <c r="O83" s="4">
        <f t="shared" si="14"/>
        <v>73.52</v>
      </c>
      <c r="P83" s="4">
        <f t="shared" si="15"/>
        <v>8268.888888888889</v>
      </c>
    </row>
    <row r="84" spans="1:16" ht="15">
      <c r="A84" s="97"/>
      <c r="B84" s="93"/>
      <c r="C84" s="21" t="s">
        <v>62</v>
      </c>
      <c r="D84" s="43" t="s">
        <v>63</v>
      </c>
      <c r="E84" s="34">
        <v>1.8</v>
      </c>
      <c r="F84" s="34">
        <v>16363.4</v>
      </c>
      <c r="G84" s="34">
        <v>1387.7</v>
      </c>
      <c r="H84" s="34">
        <v>1378.24</v>
      </c>
      <c r="I84" s="34">
        <f t="shared" si="8"/>
        <v>-9.460000000000036</v>
      </c>
      <c r="J84" s="34">
        <f t="shared" si="9"/>
        <v>99.31829646177127</v>
      </c>
      <c r="K84" s="34">
        <f t="shared" si="10"/>
        <v>8.422699438991897</v>
      </c>
      <c r="L84" s="34">
        <f t="shared" si="11"/>
        <v>1376.44</v>
      </c>
      <c r="M84" s="34">
        <f t="shared" si="12"/>
        <v>76568.88888888889</v>
      </c>
      <c r="N84" s="34">
        <f t="shared" si="13"/>
        <v>8.422699438991897</v>
      </c>
      <c r="O84" s="34">
        <f t="shared" si="14"/>
        <v>1376.44</v>
      </c>
      <c r="P84" s="34">
        <f t="shared" si="15"/>
        <v>76568.88888888889</v>
      </c>
    </row>
    <row r="85" spans="1:16" ht="15">
      <c r="A85" s="97"/>
      <c r="B85" s="93"/>
      <c r="C85" s="21" t="s">
        <v>21</v>
      </c>
      <c r="D85" s="43" t="s">
        <v>22</v>
      </c>
      <c r="E85" s="34">
        <f>SUM(E86:E94)</f>
        <v>190</v>
      </c>
      <c r="F85" s="34">
        <f>SUM(F86:F94)</f>
        <v>18035</v>
      </c>
      <c r="G85" s="34">
        <f>SUM(G86:G94)</f>
        <v>199.2</v>
      </c>
      <c r="H85" s="34">
        <f>SUM(H86:H94)</f>
        <v>1144.6</v>
      </c>
      <c r="I85" s="34">
        <f t="shared" si="8"/>
        <v>945.3999999999999</v>
      </c>
      <c r="J85" s="34">
        <f t="shared" si="9"/>
        <v>574.5983935742972</v>
      </c>
      <c r="K85" s="34">
        <f t="shared" si="10"/>
        <v>6.34654837815359</v>
      </c>
      <c r="L85" s="34">
        <f t="shared" si="11"/>
        <v>954.5999999999999</v>
      </c>
      <c r="M85" s="34">
        <f t="shared" si="12"/>
        <v>602.421052631579</v>
      </c>
      <c r="N85" s="34">
        <f t="shared" si="13"/>
        <v>6.34654837815359</v>
      </c>
      <c r="O85" s="34">
        <f t="shared" si="14"/>
        <v>954.5999999999999</v>
      </c>
      <c r="P85" s="34">
        <f t="shared" si="15"/>
        <v>602.421052631579</v>
      </c>
    </row>
    <row r="86" spans="1:16" s="5" customFormat="1" ht="31.5" customHeight="1" hidden="1">
      <c r="A86" s="97"/>
      <c r="B86" s="93"/>
      <c r="C86" s="20" t="s">
        <v>64</v>
      </c>
      <c r="D86" s="44" t="s">
        <v>65</v>
      </c>
      <c r="E86" s="34"/>
      <c r="F86" s="34">
        <v>2700</v>
      </c>
      <c r="G86" s="34"/>
      <c r="H86" s="34">
        <v>20.61</v>
      </c>
      <c r="I86" s="34">
        <f t="shared" si="8"/>
        <v>20.61</v>
      </c>
      <c r="J86" s="34" t="e">
        <f t="shared" si="9"/>
        <v>#DIV/0!</v>
      </c>
      <c r="K86" s="34">
        <f t="shared" si="10"/>
        <v>0.7633333333333333</v>
      </c>
      <c r="L86" s="34">
        <f t="shared" si="11"/>
        <v>20.61</v>
      </c>
      <c r="M86" s="34" t="e">
        <f t="shared" si="12"/>
        <v>#DIV/0!</v>
      </c>
      <c r="N86" s="34">
        <f t="shared" si="13"/>
        <v>0.7633333333333333</v>
      </c>
      <c r="O86" s="34">
        <f t="shared" si="14"/>
        <v>20.61</v>
      </c>
      <c r="P86" s="34" t="e">
        <f t="shared" si="15"/>
        <v>#DIV/0!</v>
      </c>
    </row>
    <row r="87" spans="1:16" s="5" customFormat="1" ht="47.25" customHeight="1" hidden="1">
      <c r="A87" s="97"/>
      <c r="B87" s="93"/>
      <c r="C87" s="20" t="s">
        <v>176</v>
      </c>
      <c r="D87" s="44" t="s">
        <v>177</v>
      </c>
      <c r="E87" s="34"/>
      <c r="F87" s="34"/>
      <c r="G87" s="34"/>
      <c r="H87" s="34"/>
      <c r="I87" s="34">
        <f t="shared" si="8"/>
        <v>0</v>
      </c>
      <c r="J87" s="34" t="e">
        <f t="shared" si="9"/>
        <v>#DIV/0!</v>
      </c>
      <c r="K87" s="34" t="e">
        <f t="shared" si="10"/>
        <v>#DIV/0!</v>
      </c>
      <c r="L87" s="34">
        <f t="shared" si="11"/>
        <v>0</v>
      </c>
      <c r="M87" s="34" t="e">
        <f t="shared" si="12"/>
        <v>#DIV/0!</v>
      </c>
      <c r="N87" s="34" t="e">
        <f t="shared" si="13"/>
        <v>#DIV/0!</v>
      </c>
      <c r="O87" s="34">
        <f t="shared" si="14"/>
        <v>0</v>
      </c>
      <c r="P87" s="34" t="e">
        <f t="shared" si="15"/>
        <v>#DIV/0!</v>
      </c>
    </row>
    <row r="88" spans="1:16" s="5" customFormat="1" ht="47.25" customHeight="1" hidden="1">
      <c r="A88" s="97"/>
      <c r="B88" s="93"/>
      <c r="C88" s="20" t="s">
        <v>66</v>
      </c>
      <c r="D88" s="44" t="s">
        <v>67</v>
      </c>
      <c r="E88" s="34">
        <v>6</v>
      </c>
      <c r="F88" s="34">
        <v>1265</v>
      </c>
      <c r="G88" s="34">
        <v>75</v>
      </c>
      <c r="H88" s="34">
        <v>364.99</v>
      </c>
      <c r="I88" s="34">
        <f t="shared" si="8"/>
        <v>289.99</v>
      </c>
      <c r="J88" s="34">
        <f t="shared" si="9"/>
        <v>486.65333333333336</v>
      </c>
      <c r="K88" s="34">
        <f t="shared" si="10"/>
        <v>28.85296442687747</v>
      </c>
      <c r="L88" s="34">
        <f t="shared" si="11"/>
        <v>358.99</v>
      </c>
      <c r="M88" s="34">
        <f t="shared" si="12"/>
        <v>6083.166666666667</v>
      </c>
      <c r="N88" s="34">
        <f t="shared" si="13"/>
        <v>28.85296442687747</v>
      </c>
      <c r="O88" s="34">
        <f t="shared" si="14"/>
        <v>358.99</v>
      </c>
      <c r="P88" s="34">
        <f t="shared" si="15"/>
        <v>6083.166666666667</v>
      </c>
    </row>
    <row r="89" spans="1:16" s="5" customFormat="1" ht="31.5" customHeight="1" hidden="1">
      <c r="A89" s="97"/>
      <c r="B89" s="93"/>
      <c r="C89" s="20" t="s">
        <v>68</v>
      </c>
      <c r="D89" s="44" t="s">
        <v>69</v>
      </c>
      <c r="E89" s="34"/>
      <c r="F89" s="34"/>
      <c r="G89" s="34"/>
      <c r="H89" s="34"/>
      <c r="I89" s="34">
        <f t="shared" si="8"/>
        <v>0</v>
      </c>
      <c r="J89" s="34" t="e">
        <f t="shared" si="9"/>
        <v>#DIV/0!</v>
      </c>
      <c r="K89" s="34" t="e">
        <f t="shared" si="10"/>
        <v>#DIV/0!</v>
      </c>
      <c r="L89" s="34">
        <f t="shared" si="11"/>
        <v>0</v>
      </c>
      <c r="M89" s="34" t="e">
        <f t="shared" si="12"/>
        <v>#DIV/0!</v>
      </c>
      <c r="N89" s="34" t="e">
        <f t="shared" si="13"/>
        <v>#DIV/0!</v>
      </c>
      <c r="O89" s="34">
        <f t="shared" si="14"/>
        <v>0</v>
      </c>
      <c r="P89" s="34" t="e">
        <f t="shared" si="15"/>
        <v>#DIV/0!</v>
      </c>
    </row>
    <row r="90" spans="1:16" s="5" customFormat="1" ht="31.5" customHeight="1" hidden="1">
      <c r="A90" s="97"/>
      <c r="B90" s="93"/>
      <c r="C90" s="20" t="s">
        <v>70</v>
      </c>
      <c r="D90" s="44" t="s">
        <v>71</v>
      </c>
      <c r="E90" s="34">
        <v>73</v>
      </c>
      <c r="F90" s="34">
        <v>3000</v>
      </c>
      <c r="G90" s="34">
        <v>50</v>
      </c>
      <c r="H90" s="34">
        <v>111</v>
      </c>
      <c r="I90" s="34">
        <f t="shared" si="8"/>
        <v>61</v>
      </c>
      <c r="J90" s="34">
        <f t="shared" si="9"/>
        <v>222.00000000000003</v>
      </c>
      <c r="K90" s="34">
        <f t="shared" si="10"/>
        <v>3.6999999999999997</v>
      </c>
      <c r="L90" s="34">
        <f t="shared" si="11"/>
        <v>38</v>
      </c>
      <c r="M90" s="34">
        <f t="shared" si="12"/>
        <v>152.05479452054794</v>
      </c>
      <c r="N90" s="34">
        <f t="shared" si="13"/>
        <v>3.6999999999999997</v>
      </c>
      <c r="O90" s="34">
        <f t="shared" si="14"/>
        <v>38</v>
      </c>
      <c r="P90" s="34">
        <f t="shared" si="15"/>
        <v>152.05479452054794</v>
      </c>
    </row>
    <row r="91" spans="1:16" s="5" customFormat="1" ht="31.5" customHeight="1" hidden="1">
      <c r="A91" s="97"/>
      <c r="B91" s="93"/>
      <c r="C91" s="20" t="s">
        <v>72</v>
      </c>
      <c r="D91" s="44" t="s">
        <v>73</v>
      </c>
      <c r="E91" s="34"/>
      <c r="F91" s="34"/>
      <c r="G91" s="34"/>
      <c r="H91" s="34"/>
      <c r="I91" s="34">
        <f t="shared" si="8"/>
        <v>0</v>
      </c>
      <c r="J91" s="34" t="e">
        <f t="shared" si="9"/>
        <v>#DIV/0!</v>
      </c>
      <c r="K91" s="34" t="e">
        <f t="shared" si="10"/>
        <v>#DIV/0!</v>
      </c>
      <c r="L91" s="34">
        <f t="shared" si="11"/>
        <v>0</v>
      </c>
      <c r="M91" s="34" t="e">
        <f t="shared" si="12"/>
        <v>#DIV/0!</v>
      </c>
      <c r="N91" s="34" t="e">
        <f t="shared" si="13"/>
        <v>#DIV/0!</v>
      </c>
      <c r="O91" s="34">
        <f t="shared" si="14"/>
        <v>0</v>
      </c>
      <c r="P91" s="34" t="e">
        <f t="shared" si="15"/>
        <v>#DIV/0!</v>
      </c>
    </row>
    <row r="92" spans="1:16" s="5" customFormat="1" ht="31.5" customHeight="1" hidden="1">
      <c r="A92" s="97"/>
      <c r="B92" s="93"/>
      <c r="C92" s="20" t="s">
        <v>74</v>
      </c>
      <c r="D92" s="44" t="s">
        <v>75</v>
      </c>
      <c r="E92" s="34"/>
      <c r="F92" s="34"/>
      <c r="G92" s="34"/>
      <c r="H92" s="34"/>
      <c r="I92" s="34">
        <f t="shared" si="8"/>
        <v>0</v>
      </c>
      <c r="J92" s="34" t="e">
        <f t="shared" si="9"/>
        <v>#DIV/0!</v>
      </c>
      <c r="K92" s="34" t="e">
        <f t="shared" si="10"/>
        <v>#DIV/0!</v>
      </c>
      <c r="L92" s="34">
        <f t="shared" si="11"/>
        <v>0</v>
      </c>
      <c r="M92" s="34" t="e">
        <f t="shared" si="12"/>
        <v>#DIV/0!</v>
      </c>
      <c r="N92" s="34" t="e">
        <f t="shared" si="13"/>
        <v>#DIV/0!</v>
      </c>
      <c r="O92" s="34">
        <f t="shared" si="14"/>
        <v>0</v>
      </c>
      <c r="P92" s="34" t="e">
        <f t="shared" si="15"/>
        <v>#DIV/0!</v>
      </c>
    </row>
    <row r="93" spans="1:16" s="5" customFormat="1" ht="46.5" hidden="1">
      <c r="A93" s="97"/>
      <c r="B93" s="93"/>
      <c r="C93" s="62" t="s">
        <v>229</v>
      </c>
      <c r="D93" s="44" t="s">
        <v>230</v>
      </c>
      <c r="E93" s="34"/>
      <c r="F93" s="34"/>
      <c r="G93" s="34"/>
      <c r="H93" s="34">
        <v>516</v>
      </c>
      <c r="I93" s="34">
        <f t="shared" si="8"/>
        <v>516</v>
      </c>
      <c r="J93" s="34" t="e">
        <f t="shared" si="9"/>
        <v>#DIV/0!</v>
      </c>
      <c r="K93" s="34" t="e">
        <f t="shared" si="10"/>
        <v>#DIV/0!</v>
      </c>
      <c r="L93" s="34">
        <f t="shared" si="11"/>
        <v>516</v>
      </c>
      <c r="M93" s="34" t="e">
        <f t="shared" si="12"/>
        <v>#DIV/0!</v>
      </c>
      <c r="N93" s="34" t="e">
        <f t="shared" si="13"/>
        <v>#DIV/0!</v>
      </c>
      <c r="O93" s="34">
        <f t="shared" si="14"/>
        <v>516</v>
      </c>
      <c r="P93" s="34" t="e">
        <f t="shared" si="15"/>
        <v>#DIV/0!</v>
      </c>
    </row>
    <row r="94" spans="1:16" ht="47.25" customHeight="1" hidden="1">
      <c r="A94" s="97"/>
      <c r="B94" s="93"/>
      <c r="C94" s="20" t="s">
        <v>23</v>
      </c>
      <c r="D94" s="44" t="s">
        <v>24</v>
      </c>
      <c r="E94" s="34">
        <v>111</v>
      </c>
      <c r="F94" s="34">
        <v>11070</v>
      </c>
      <c r="G94" s="34">
        <v>74.2</v>
      </c>
      <c r="H94" s="34">
        <v>132</v>
      </c>
      <c r="I94" s="34">
        <f t="shared" si="8"/>
        <v>57.8</v>
      </c>
      <c r="J94" s="34">
        <f t="shared" si="9"/>
        <v>177.89757412398922</v>
      </c>
      <c r="K94" s="34">
        <f t="shared" si="10"/>
        <v>1.1924119241192412</v>
      </c>
      <c r="L94" s="34">
        <f t="shared" si="11"/>
        <v>21</v>
      </c>
      <c r="M94" s="34">
        <f t="shared" si="12"/>
        <v>118.91891891891892</v>
      </c>
      <c r="N94" s="34">
        <f t="shared" si="13"/>
        <v>1.1924119241192412</v>
      </c>
      <c r="O94" s="34">
        <f t="shared" si="14"/>
        <v>21</v>
      </c>
      <c r="P94" s="34">
        <f t="shared" si="15"/>
        <v>118.91891891891892</v>
      </c>
    </row>
    <row r="95" spans="1:16" s="5" customFormat="1" ht="15">
      <c r="A95" s="97"/>
      <c r="B95" s="93"/>
      <c r="C95" s="23"/>
      <c r="D95" s="3" t="s">
        <v>38</v>
      </c>
      <c r="E95" s="4">
        <f>SUM(E84:E85)</f>
        <v>191.8</v>
      </c>
      <c r="F95" s="4">
        <f>SUM(F84:F85)</f>
        <v>34398.4</v>
      </c>
      <c r="G95" s="4">
        <f>SUM(G84:G85)</f>
        <v>1586.9</v>
      </c>
      <c r="H95" s="4">
        <f>SUM(H84:H85)</f>
        <v>2522.84</v>
      </c>
      <c r="I95" s="4">
        <f t="shared" si="8"/>
        <v>935.94</v>
      </c>
      <c r="J95" s="4">
        <f t="shared" si="9"/>
        <v>158.97914172285587</v>
      </c>
      <c r="K95" s="4">
        <f t="shared" si="10"/>
        <v>7.334178333875994</v>
      </c>
      <c r="L95" s="4">
        <f t="shared" si="11"/>
        <v>2331.04</v>
      </c>
      <c r="M95" s="4">
        <f t="shared" si="12"/>
        <v>1315.349322210636</v>
      </c>
      <c r="N95" s="4">
        <f t="shared" si="13"/>
        <v>7.334178333875994</v>
      </c>
      <c r="O95" s="4">
        <f t="shared" si="14"/>
        <v>2331.04</v>
      </c>
      <c r="P95" s="4">
        <f t="shared" si="15"/>
        <v>1315.349322210636</v>
      </c>
    </row>
    <row r="96" spans="1:16" s="5" customFormat="1" ht="15">
      <c r="A96" s="95"/>
      <c r="B96" s="92"/>
      <c r="C96" s="23"/>
      <c r="D96" s="3" t="s">
        <v>57</v>
      </c>
      <c r="E96" s="4">
        <f>E83+E95</f>
        <v>192.70000000000002</v>
      </c>
      <c r="F96" s="4">
        <f>F83+F95</f>
        <v>34398.4</v>
      </c>
      <c r="G96" s="4">
        <f>G83+G95</f>
        <v>1586.9</v>
      </c>
      <c r="H96" s="4">
        <f>H83+H95</f>
        <v>2597.26</v>
      </c>
      <c r="I96" s="4">
        <f t="shared" si="8"/>
        <v>1010.3600000000001</v>
      </c>
      <c r="J96" s="4">
        <f t="shared" si="9"/>
        <v>163.66878820341546</v>
      </c>
      <c r="K96" s="4">
        <f t="shared" si="10"/>
        <v>7.550525605842133</v>
      </c>
      <c r="L96" s="4">
        <f t="shared" si="11"/>
        <v>2404.5600000000004</v>
      </c>
      <c r="M96" s="4">
        <f t="shared" si="12"/>
        <v>1347.8256357031655</v>
      </c>
      <c r="N96" s="4">
        <f t="shared" si="13"/>
        <v>7.550525605842133</v>
      </c>
      <c r="O96" s="4">
        <f t="shared" si="14"/>
        <v>2404.5600000000004</v>
      </c>
      <c r="P96" s="4">
        <f t="shared" si="15"/>
        <v>1347.8256357031655</v>
      </c>
    </row>
    <row r="97" spans="1:16" ht="15.75" customHeight="1" hidden="1">
      <c r="A97" s="94" t="s">
        <v>76</v>
      </c>
      <c r="B97" s="91" t="s">
        <v>77</v>
      </c>
      <c r="C97" s="21" t="s">
        <v>12</v>
      </c>
      <c r="D97" s="42" t="s">
        <v>13</v>
      </c>
      <c r="E97" s="49"/>
      <c r="F97" s="49"/>
      <c r="G97" s="49"/>
      <c r="H97" s="49"/>
      <c r="I97" s="49">
        <f t="shared" si="8"/>
        <v>0</v>
      </c>
      <c r="J97" s="49" t="e">
        <f t="shared" si="9"/>
        <v>#DIV/0!</v>
      </c>
      <c r="K97" s="49" t="e">
        <f t="shared" si="10"/>
        <v>#DIV/0!</v>
      </c>
      <c r="L97" s="49">
        <f t="shared" si="11"/>
        <v>0</v>
      </c>
      <c r="M97" s="49" t="e">
        <f t="shared" si="12"/>
        <v>#DIV/0!</v>
      </c>
      <c r="N97" s="49" t="e">
        <f t="shared" si="13"/>
        <v>#DIV/0!</v>
      </c>
      <c r="O97" s="49">
        <f t="shared" si="14"/>
        <v>0</v>
      </c>
      <c r="P97" s="49" t="e">
        <f t="shared" si="15"/>
        <v>#DIV/0!</v>
      </c>
    </row>
    <row r="98" spans="1:16" ht="30.75">
      <c r="A98" s="97"/>
      <c r="B98" s="93"/>
      <c r="C98" s="21" t="s">
        <v>209</v>
      </c>
      <c r="D98" s="32" t="s">
        <v>210</v>
      </c>
      <c r="E98" s="49"/>
      <c r="F98" s="49"/>
      <c r="G98" s="49"/>
      <c r="H98" s="49">
        <v>300</v>
      </c>
      <c r="I98" s="49">
        <f t="shared" si="8"/>
        <v>300</v>
      </c>
      <c r="J98" s="49"/>
      <c r="K98" s="49"/>
      <c r="L98" s="49"/>
      <c r="M98" s="49"/>
      <c r="N98" s="49"/>
      <c r="O98" s="49">
        <f t="shared" si="14"/>
        <v>300</v>
      </c>
      <c r="P98" s="49"/>
    </row>
    <row r="99" spans="1:16" ht="93" hidden="1">
      <c r="A99" s="97"/>
      <c r="B99" s="93"/>
      <c r="C99" s="20" t="s">
        <v>207</v>
      </c>
      <c r="D99" s="64" t="s">
        <v>227</v>
      </c>
      <c r="E99" s="49"/>
      <c r="F99" s="49"/>
      <c r="G99" s="49"/>
      <c r="H99" s="49"/>
      <c r="I99" s="49">
        <f t="shared" si="8"/>
        <v>0</v>
      </c>
      <c r="J99" s="49"/>
      <c r="K99" s="49"/>
      <c r="L99" s="49"/>
      <c r="M99" s="49"/>
      <c r="N99" s="49"/>
      <c r="O99" s="49">
        <f t="shared" si="14"/>
        <v>0</v>
      </c>
      <c r="P99" s="49" t="e">
        <f t="shared" si="15"/>
        <v>#DIV/0!</v>
      </c>
    </row>
    <row r="100" spans="1:16" ht="15">
      <c r="A100" s="97"/>
      <c r="B100" s="93"/>
      <c r="C100" s="21" t="s">
        <v>21</v>
      </c>
      <c r="D100" s="43" t="s">
        <v>22</v>
      </c>
      <c r="E100" s="34">
        <f>E101</f>
        <v>80</v>
      </c>
      <c r="F100" s="34">
        <f>F101</f>
        <v>0</v>
      </c>
      <c r="G100" s="34">
        <f>G101</f>
        <v>0</v>
      </c>
      <c r="H100" s="34">
        <f>H101</f>
        <v>0</v>
      </c>
      <c r="I100" s="34">
        <f t="shared" si="8"/>
        <v>0</v>
      </c>
      <c r="J100" s="34"/>
      <c r="K100" s="34"/>
      <c r="L100" s="34"/>
      <c r="M100" s="34"/>
      <c r="N100" s="34"/>
      <c r="O100" s="34">
        <f t="shared" si="14"/>
        <v>-80</v>
      </c>
      <c r="P100" s="34">
        <f t="shared" si="15"/>
        <v>0</v>
      </c>
    </row>
    <row r="101" spans="1:16" ht="47.25" customHeight="1" hidden="1">
      <c r="A101" s="97"/>
      <c r="B101" s="93"/>
      <c r="C101" s="20" t="s">
        <v>23</v>
      </c>
      <c r="D101" s="44" t="s">
        <v>24</v>
      </c>
      <c r="E101" s="34">
        <v>80</v>
      </c>
      <c r="F101" s="34"/>
      <c r="G101" s="34"/>
      <c r="H101" s="34"/>
      <c r="I101" s="34">
        <f t="shared" si="8"/>
        <v>0</v>
      </c>
      <c r="J101" s="34"/>
      <c r="K101" s="34"/>
      <c r="L101" s="34"/>
      <c r="M101" s="34"/>
      <c r="N101" s="34"/>
      <c r="O101" s="34">
        <f t="shared" si="14"/>
        <v>-80</v>
      </c>
      <c r="P101" s="34">
        <f t="shared" si="15"/>
        <v>0</v>
      </c>
    </row>
    <row r="102" spans="1:16" ht="15.75" customHeight="1">
      <c r="A102" s="97"/>
      <c r="B102" s="93"/>
      <c r="C102" s="21" t="s">
        <v>25</v>
      </c>
      <c r="D102" s="43" t="s">
        <v>26</v>
      </c>
      <c r="E102" s="51">
        <v>43.2</v>
      </c>
      <c r="F102" s="49"/>
      <c r="G102" s="49"/>
      <c r="H102" s="49">
        <v>2005.59</v>
      </c>
      <c r="I102" s="49">
        <f t="shared" si="8"/>
        <v>2005.59</v>
      </c>
      <c r="J102" s="49"/>
      <c r="K102" s="49"/>
      <c r="L102" s="49"/>
      <c r="M102" s="49"/>
      <c r="N102" s="49"/>
      <c r="O102" s="49">
        <f t="shared" si="14"/>
        <v>1962.3899999999999</v>
      </c>
      <c r="P102" s="49">
        <f t="shared" si="15"/>
        <v>4642.569444444443</v>
      </c>
    </row>
    <row r="103" spans="1:16" ht="15" hidden="1">
      <c r="A103" s="97"/>
      <c r="B103" s="93"/>
      <c r="C103" s="21" t="s">
        <v>27</v>
      </c>
      <c r="D103" s="43" t="s">
        <v>28</v>
      </c>
      <c r="E103" s="51"/>
      <c r="F103" s="49"/>
      <c r="G103" s="49"/>
      <c r="H103" s="66"/>
      <c r="I103" s="66">
        <f t="shared" si="8"/>
        <v>0</v>
      </c>
      <c r="J103" s="66" t="e">
        <f t="shared" si="9"/>
        <v>#DIV/0!</v>
      </c>
      <c r="K103" s="66" t="e">
        <f t="shared" si="10"/>
        <v>#DIV/0!</v>
      </c>
      <c r="L103" s="66">
        <f t="shared" si="11"/>
        <v>0</v>
      </c>
      <c r="M103" s="66" t="e">
        <f t="shared" si="12"/>
        <v>#DIV/0!</v>
      </c>
      <c r="N103" s="66" t="e">
        <f t="shared" si="13"/>
        <v>#DIV/0!</v>
      </c>
      <c r="O103" s="66">
        <f t="shared" si="14"/>
        <v>0</v>
      </c>
      <c r="P103" s="66" t="e">
        <f t="shared" si="15"/>
        <v>#DIV/0!</v>
      </c>
    </row>
    <row r="104" spans="1:16" ht="15">
      <c r="A104" s="97"/>
      <c r="B104" s="93"/>
      <c r="C104" s="21" t="s">
        <v>30</v>
      </c>
      <c r="D104" s="43" t="s">
        <v>31</v>
      </c>
      <c r="E104" s="49"/>
      <c r="F104" s="66">
        <v>2477.2</v>
      </c>
      <c r="G104" s="66"/>
      <c r="H104" s="66"/>
      <c r="I104" s="66">
        <f t="shared" si="8"/>
        <v>0</v>
      </c>
      <c r="J104" s="66"/>
      <c r="K104" s="66">
        <f t="shared" si="10"/>
        <v>0</v>
      </c>
      <c r="L104" s="66">
        <f t="shared" si="11"/>
        <v>0</v>
      </c>
      <c r="M104" s="66" t="e">
        <f t="shared" si="12"/>
        <v>#DIV/0!</v>
      </c>
      <c r="N104" s="66">
        <f t="shared" si="13"/>
        <v>0</v>
      </c>
      <c r="O104" s="66">
        <f t="shared" si="14"/>
        <v>0</v>
      </c>
      <c r="P104" s="66"/>
    </row>
    <row r="105" spans="1:16" ht="15">
      <c r="A105" s="97"/>
      <c r="B105" s="93"/>
      <c r="C105" s="21" t="s">
        <v>32</v>
      </c>
      <c r="D105" s="43" t="s">
        <v>78</v>
      </c>
      <c r="E105" s="49">
        <v>87717.2</v>
      </c>
      <c r="F105" s="66">
        <v>958686.5</v>
      </c>
      <c r="G105" s="66">
        <v>78752.37</v>
      </c>
      <c r="H105" s="66">
        <v>78752.37</v>
      </c>
      <c r="I105" s="66">
        <f t="shared" si="8"/>
        <v>0</v>
      </c>
      <c r="J105" s="66">
        <f t="shared" si="9"/>
        <v>100</v>
      </c>
      <c r="K105" s="66">
        <f t="shared" si="10"/>
        <v>8.214611345836204</v>
      </c>
      <c r="L105" s="66">
        <f t="shared" si="11"/>
        <v>-8964.830000000002</v>
      </c>
      <c r="M105" s="66">
        <f t="shared" si="12"/>
        <v>89.77984933399607</v>
      </c>
      <c r="N105" s="66">
        <f t="shared" si="13"/>
        <v>8.214611345836204</v>
      </c>
      <c r="O105" s="66">
        <f t="shared" si="14"/>
        <v>-8964.830000000002</v>
      </c>
      <c r="P105" s="66">
        <f t="shared" si="15"/>
        <v>89.77984933399607</v>
      </c>
    </row>
    <row r="106" spans="1:16" ht="15">
      <c r="A106" s="97"/>
      <c r="B106" s="93"/>
      <c r="C106" s="21" t="s">
        <v>49</v>
      </c>
      <c r="D106" s="44" t="s">
        <v>50</v>
      </c>
      <c r="E106" s="49"/>
      <c r="F106" s="66">
        <v>48.34</v>
      </c>
      <c r="G106" s="66"/>
      <c r="H106" s="49"/>
      <c r="I106" s="49">
        <f t="shared" si="8"/>
        <v>0</v>
      </c>
      <c r="J106" s="49"/>
      <c r="K106" s="49">
        <f t="shared" si="10"/>
        <v>0</v>
      </c>
      <c r="L106" s="49">
        <f t="shared" si="11"/>
        <v>0</v>
      </c>
      <c r="M106" s="49" t="e">
        <f t="shared" si="12"/>
        <v>#DIV/0!</v>
      </c>
      <c r="N106" s="49">
        <f t="shared" si="13"/>
        <v>0</v>
      </c>
      <c r="O106" s="49">
        <f t="shared" si="14"/>
        <v>0</v>
      </c>
      <c r="P106" s="49"/>
    </row>
    <row r="107" spans="1:16" ht="30.75">
      <c r="A107" s="97"/>
      <c r="B107" s="93"/>
      <c r="C107" s="21" t="s">
        <v>201</v>
      </c>
      <c r="D107" s="42" t="s">
        <v>202</v>
      </c>
      <c r="E107" s="49"/>
      <c r="F107" s="66"/>
      <c r="G107" s="66"/>
      <c r="H107" s="49">
        <v>49861.62</v>
      </c>
      <c r="I107" s="49">
        <f>H107-G107</f>
        <v>49861.62</v>
      </c>
      <c r="J107" s="49"/>
      <c r="K107" s="49"/>
      <c r="L107" s="49"/>
      <c r="M107" s="49"/>
      <c r="N107" s="49"/>
      <c r="O107" s="49">
        <f>H107-E107</f>
        <v>49861.62</v>
      </c>
      <c r="P107" s="49"/>
    </row>
    <row r="108" spans="1:16" ht="30.75">
      <c r="A108" s="97"/>
      <c r="B108" s="93"/>
      <c r="C108" s="21" t="s">
        <v>200</v>
      </c>
      <c r="D108" s="42" t="s">
        <v>203</v>
      </c>
      <c r="E108" s="49">
        <v>52933.2</v>
      </c>
      <c r="F108" s="49"/>
      <c r="G108" s="49"/>
      <c r="H108" s="49">
        <v>384</v>
      </c>
      <c r="I108" s="49">
        <f>H108-G108</f>
        <v>384</v>
      </c>
      <c r="J108" s="49"/>
      <c r="K108" s="49"/>
      <c r="L108" s="49"/>
      <c r="M108" s="49"/>
      <c r="N108" s="49"/>
      <c r="O108" s="49">
        <f>H108-E108</f>
        <v>-52549.2</v>
      </c>
      <c r="P108" s="49">
        <f>H108/E108*100</f>
        <v>0.7254426333567592</v>
      </c>
    </row>
    <row r="109" spans="1:16" ht="15">
      <c r="A109" s="97"/>
      <c r="B109" s="93"/>
      <c r="C109" s="21" t="s">
        <v>34</v>
      </c>
      <c r="D109" s="43" t="s">
        <v>29</v>
      </c>
      <c r="E109" s="49">
        <v>-255798.8</v>
      </c>
      <c r="F109" s="49"/>
      <c r="G109" s="49"/>
      <c r="H109" s="76">
        <v>-24480.85</v>
      </c>
      <c r="I109" s="76">
        <f>H108-G109</f>
        <v>384</v>
      </c>
      <c r="J109" s="76"/>
      <c r="K109" s="76"/>
      <c r="L109" s="76"/>
      <c r="M109" s="76"/>
      <c r="N109" s="76"/>
      <c r="O109" s="76">
        <f>H108-E109</f>
        <v>256182.8</v>
      </c>
      <c r="P109" s="76">
        <f>H108/E109*100</f>
        <v>-0.15011798335254115</v>
      </c>
    </row>
    <row r="110" spans="1:16" s="5" customFormat="1" ht="15.75">
      <c r="A110" s="97"/>
      <c r="B110" s="93"/>
      <c r="C110" s="22"/>
      <c r="D110" s="3" t="s">
        <v>35</v>
      </c>
      <c r="E110" s="4">
        <f>SUM(E97:E100,E102:E109)</f>
        <v>-115025.20000000001</v>
      </c>
      <c r="F110" s="4">
        <f>SUM(F97:F100,F102:F109)</f>
        <v>961212.0399999999</v>
      </c>
      <c r="G110" s="4">
        <f>SUM(G97:G100,G102:G109)</f>
        <v>78752.37</v>
      </c>
      <c r="H110" s="4">
        <f>SUM(H97:H100,H102:H109)</f>
        <v>106822.72999999998</v>
      </c>
      <c r="I110" s="4">
        <f t="shared" si="8"/>
        <v>28070.359999999986</v>
      </c>
      <c r="J110" s="4">
        <f t="shared" si="9"/>
        <v>135.64382887778487</v>
      </c>
      <c r="K110" s="4">
        <f t="shared" si="10"/>
        <v>11.113336657747231</v>
      </c>
      <c r="L110" s="4">
        <f t="shared" si="11"/>
        <v>221847.93</v>
      </c>
      <c r="M110" s="4">
        <f t="shared" si="12"/>
        <v>-92.86898001481411</v>
      </c>
      <c r="N110" s="4">
        <f t="shared" si="13"/>
        <v>11.113336657747231</v>
      </c>
      <c r="O110" s="4">
        <f t="shared" si="14"/>
        <v>221847.93</v>
      </c>
      <c r="P110" s="4">
        <f t="shared" si="15"/>
        <v>-92.86898001481411</v>
      </c>
    </row>
    <row r="111" spans="1:16" ht="15">
      <c r="A111" s="97"/>
      <c r="B111" s="93"/>
      <c r="C111" s="21" t="s">
        <v>21</v>
      </c>
      <c r="D111" s="43" t="s">
        <v>22</v>
      </c>
      <c r="E111" s="34">
        <f>E112</f>
        <v>0</v>
      </c>
      <c r="F111" s="34">
        <f>F112</f>
        <v>750</v>
      </c>
      <c r="G111" s="34">
        <f>G112</f>
        <v>60</v>
      </c>
      <c r="H111" s="34">
        <f>H112</f>
        <v>100</v>
      </c>
      <c r="I111" s="34">
        <f t="shared" si="8"/>
        <v>40</v>
      </c>
      <c r="J111" s="34">
        <f t="shared" si="9"/>
        <v>166.66666666666669</v>
      </c>
      <c r="K111" s="34">
        <f t="shared" si="10"/>
        <v>13.333333333333334</v>
      </c>
      <c r="L111" s="34">
        <f t="shared" si="11"/>
        <v>100</v>
      </c>
      <c r="M111" s="34" t="e">
        <f t="shared" si="12"/>
        <v>#DIV/0!</v>
      </c>
      <c r="N111" s="34">
        <f t="shared" si="13"/>
        <v>13.333333333333334</v>
      </c>
      <c r="O111" s="34">
        <f t="shared" si="14"/>
        <v>100</v>
      </c>
      <c r="P111" s="34"/>
    </row>
    <row r="112" spans="1:16" ht="47.25" customHeight="1" hidden="1">
      <c r="A112" s="97"/>
      <c r="B112" s="93"/>
      <c r="C112" s="20" t="s">
        <v>23</v>
      </c>
      <c r="D112" s="44" t="s">
        <v>24</v>
      </c>
      <c r="E112" s="34"/>
      <c r="F112" s="34">
        <v>750</v>
      </c>
      <c r="G112" s="34">
        <v>60</v>
      </c>
      <c r="H112" s="34">
        <v>100</v>
      </c>
      <c r="I112" s="34">
        <f t="shared" si="8"/>
        <v>40</v>
      </c>
      <c r="J112" s="34">
        <f t="shared" si="9"/>
        <v>166.66666666666669</v>
      </c>
      <c r="K112" s="34">
        <f t="shared" si="10"/>
        <v>13.333333333333334</v>
      </c>
      <c r="L112" s="34">
        <f t="shared" si="11"/>
        <v>100</v>
      </c>
      <c r="M112" s="34" t="e">
        <f t="shared" si="12"/>
        <v>#DIV/0!</v>
      </c>
      <c r="N112" s="34">
        <f t="shared" si="13"/>
        <v>13.333333333333334</v>
      </c>
      <c r="O112" s="34">
        <f t="shared" si="14"/>
        <v>100</v>
      </c>
      <c r="P112" s="34" t="e">
        <f t="shared" si="15"/>
        <v>#DIV/0!</v>
      </c>
    </row>
    <row r="113" spans="1:16" s="5" customFormat="1" ht="15.75">
      <c r="A113" s="97"/>
      <c r="B113" s="93"/>
      <c r="C113" s="22"/>
      <c r="D113" s="3" t="s">
        <v>38</v>
      </c>
      <c r="E113" s="4">
        <f>SUM(E111)</f>
        <v>0</v>
      </c>
      <c r="F113" s="4">
        <f>SUM(F111)</f>
        <v>750</v>
      </c>
      <c r="G113" s="4">
        <f>SUM(G111)</f>
        <v>60</v>
      </c>
      <c r="H113" s="4">
        <f>SUM(H111)</f>
        <v>100</v>
      </c>
      <c r="I113" s="4">
        <f t="shared" si="8"/>
        <v>40</v>
      </c>
      <c r="J113" s="4">
        <f t="shared" si="9"/>
        <v>166.66666666666669</v>
      </c>
      <c r="K113" s="4">
        <f t="shared" si="10"/>
        <v>13.333333333333334</v>
      </c>
      <c r="L113" s="4">
        <f t="shared" si="11"/>
        <v>100</v>
      </c>
      <c r="M113" s="4" t="e">
        <f t="shared" si="12"/>
        <v>#DIV/0!</v>
      </c>
      <c r="N113" s="4">
        <f t="shared" si="13"/>
        <v>13.333333333333334</v>
      </c>
      <c r="O113" s="4">
        <f t="shared" si="14"/>
        <v>100</v>
      </c>
      <c r="P113" s="4"/>
    </row>
    <row r="114" spans="1:16" s="5" customFormat="1" ht="31.5">
      <c r="A114" s="97"/>
      <c r="B114" s="93"/>
      <c r="C114" s="22"/>
      <c r="D114" s="3" t="s">
        <v>39</v>
      </c>
      <c r="E114" s="4">
        <f>E115-E109</f>
        <v>140773.59999999998</v>
      </c>
      <c r="F114" s="4">
        <f>F115-F109</f>
        <v>961962.0399999999</v>
      </c>
      <c r="G114" s="4">
        <f>G115-G109</f>
        <v>78812.37</v>
      </c>
      <c r="H114" s="4">
        <f>H115-H108</f>
        <v>106538.72999999998</v>
      </c>
      <c r="I114" s="4">
        <f t="shared" si="8"/>
        <v>27726.359999999986</v>
      </c>
      <c r="J114" s="4">
        <f t="shared" si="9"/>
        <v>135.18021346141472</v>
      </c>
      <c r="K114" s="4">
        <f t="shared" si="10"/>
        <v>11.075149077608092</v>
      </c>
      <c r="L114" s="4">
        <f t="shared" si="11"/>
        <v>-34234.869999999995</v>
      </c>
      <c r="M114" s="4">
        <f t="shared" si="12"/>
        <v>75.68090181681792</v>
      </c>
      <c r="N114" s="4">
        <f t="shared" si="13"/>
        <v>11.075149077608092</v>
      </c>
      <c r="O114" s="4">
        <f t="shared" si="14"/>
        <v>-34234.869999999995</v>
      </c>
      <c r="P114" s="4">
        <f t="shared" si="15"/>
        <v>75.68090181681792</v>
      </c>
    </row>
    <row r="115" spans="1:16" s="5" customFormat="1" ht="15.75">
      <c r="A115" s="95"/>
      <c r="B115" s="92"/>
      <c r="C115" s="22"/>
      <c r="D115" s="3" t="s">
        <v>57</v>
      </c>
      <c r="E115" s="4">
        <f>E110+E113</f>
        <v>-115025.20000000001</v>
      </c>
      <c r="F115" s="4">
        <f>F110+F113</f>
        <v>961962.0399999999</v>
      </c>
      <c r="G115" s="4">
        <f>G110+G113</f>
        <v>78812.37</v>
      </c>
      <c r="H115" s="4">
        <f>H110+H113</f>
        <v>106922.72999999998</v>
      </c>
      <c r="I115" s="4">
        <f t="shared" si="8"/>
        <v>28110.359999999986</v>
      </c>
      <c r="J115" s="4">
        <f t="shared" si="9"/>
        <v>135.6674466203719</v>
      </c>
      <c r="K115" s="4">
        <f t="shared" si="10"/>
        <v>11.115067492684014</v>
      </c>
      <c r="L115" s="4">
        <f t="shared" si="11"/>
        <v>221947.93</v>
      </c>
      <c r="M115" s="4">
        <f t="shared" si="12"/>
        <v>-92.9559174859074</v>
      </c>
      <c r="N115" s="4">
        <f t="shared" si="13"/>
        <v>11.115067492684014</v>
      </c>
      <c r="O115" s="4">
        <f t="shared" si="14"/>
        <v>221947.93</v>
      </c>
      <c r="P115" s="4">
        <f t="shared" si="15"/>
        <v>-92.9559174859074</v>
      </c>
    </row>
    <row r="116" spans="1:16" s="5" customFormat="1" ht="15.75" customHeight="1" hidden="1">
      <c r="A116" s="94" t="s">
        <v>231</v>
      </c>
      <c r="B116" s="91" t="s">
        <v>234</v>
      </c>
      <c r="C116" s="21" t="s">
        <v>12</v>
      </c>
      <c r="D116" s="42" t="s">
        <v>13</v>
      </c>
      <c r="E116" s="34"/>
      <c r="F116" s="4"/>
      <c r="G116" s="4"/>
      <c r="H116" s="34"/>
      <c r="I116" s="34">
        <f t="shared" si="8"/>
        <v>0</v>
      </c>
      <c r="J116" s="34" t="e">
        <f t="shared" si="9"/>
        <v>#DIV/0!</v>
      </c>
      <c r="K116" s="34" t="e">
        <f t="shared" si="10"/>
        <v>#DIV/0!</v>
      </c>
      <c r="L116" s="34">
        <f t="shared" si="11"/>
        <v>0</v>
      </c>
      <c r="M116" s="34" t="e">
        <f t="shared" si="12"/>
        <v>#DIV/0!</v>
      </c>
      <c r="N116" s="34" t="e">
        <f t="shared" si="13"/>
        <v>#DIV/0!</v>
      </c>
      <c r="O116" s="34">
        <f t="shared" si="14"/>
        <v>0</v>
      </c>
      <c r="P116" s="34" t="e">
        <f t="shared" si="15"/>
        <v>#DIV/0!</v>
      </c>
    </row>
    <row r="117" spans="1:16" s="5" customFormat="1" ht="30.75" hidden="1">
      <c r="A117" s="97"/>
      <c r="B117" s="93"/>
      <c r="C117" s="21" t="s">
        <v>209</v>
      </c>
      <c r="D117" s="32" t="s">
        <v>210</v>
      </c>
      <c r="E117" s="34"/>
      <c r="F117" s="4"/>
      <c r="G117" s="4"/>
      <c r="H117" s="34"/>
      <c r="I117" s="34">
        <f t="shared" si="8"/>
        <v>0</v>
      </c>
      <c r="J117" s="34" t="e">
        <f t="shared" si="9"/>
        <v>#DIV/0!</v>
      </c>
      <c r="K117" s="34" t="e">
        <f t="shared" si="10"/>
        <v>#DIV/0!</v>
      </c>
      <c r="L117" s="34">
        <f t="shared" si="11"/>
        <v>0</v>
      </c>
      <c r="M117" s="34" t="e">
        <f t="shared" si="12"/>
        <v>#DIV/0!</v>
      </c>
      <c r="N117" s="34" t="e">
        <f t="shared" si="13"/>
        <v>#DIV/0!</v>
      </c>
      <c r="O117" s="34">
        <f t="shared" si="14"/>
        <v>0</v>
      </c>
      <c r="P117" s="34" t="e">
        <f t="shared" si="15"/>
        <v>#DIV/0!</v>
      </c>
    </row>
    <row r="118" spans="1:16" s="5" customFormat="1" ht="93" hidden="1">
      <c r="A118" s="97"/>
      <c r="B118" s="93"/>
      <c r="C118" s="20" t="s">
        <v>207</v>
      </c>
      <c r="D118" s="64" t="s">
        <v>227</v>
      </c>
      <c r="E118" s="34"/>
      <c r="F118" s="4"/>
      <c r="G118" s="4"/>
      <c r="H118" s="34"/>
      <c r="I118" s="34">
        <f t="shared" si="8"/>
        <v>0</v>
      </c>
      <c r="J118" s="34" t="e">
        <f t="shared" si="9"/>
        <v>#DIV/0!</v>
      </c>
      <c r="K118" s="34" t="e">
        <f t="shared" si="10"/>
        <v>#DIV/0!</v>
      </c>
      <c r="L118" s="34">
        <f t="shared" si="11"/>
        <v>0</v>
      </c>
      <c r="M118" s="34" t="e">
        <f t="shared" si="12"/>
        <v>#DIV/0!</v>
      </c>
      <c r="N118" s="34" t="e">
        <f t="shared" si="13"/>
        <v>#DIV/0!</v>
      </c>
      <c r="O118" s="34">
        <f t="shared" si="14"/>
        <v>0</v>
      </c>
      <c r="P118" s="34" t="e">
        <f t="shared" si="15"/>
        <v>#DIV/0!</v>
      </c>
    </row>
    <row r="119" spans="1:16" ht="15.75" customHeight="1" hidden="1">
      <c r="A119" s="97"/>
      <c r="B119" s="93"/>
      <c r="C119" s="21" t="s">
        <v>21</v>
      </c>
      <c r="D119" s="43" t="s">
        <v>22</v>
      </c>
      <c r="E119" s="34">
        <f>SUM(E120:E121)</f>
        <v>0</v>
      </c>
      <c r="F119" s="34">
        <f>SUM(F120:F121)</f>
        <v>0</v>
      </c>
      <c r="G119" s="34">
        <f>SUM(G120:G121)</f>
        <v>0</v>
      </c>
      <c r="H119" s="34">
        <f>SUM(H120:H121)</f>
        <v>0</v>
      </c>
      <c r="I119" s="34">
        <f t="shared" si="8"/>
        <v>0</v>
      </c>
      <c r="J119" s="34" t="e">
        <f t="shared" si="9"/>
        <v>#DIV/0!</v>
      </c>
      <c r="K119" s="34" t="e">
        <f t="shared" si="10"/>
        <v>#DIV/0!</v>
      </c>
      <c r="L119" s="34">
        <f t="shared" si="11"/>
        <v>0</v>
      </c>
      <c r="M119" s="34" t="e">
        <f t="shared" si="12"/>
        <v>#DIV/0!</v>
      </c>
      <c r="N119" s="34" t="e">
        <f t="shared" si="13"/>
        <v>#DIV/0!</v>
      </c>
      <c r="O119" s="34">
        <f t="shared" si="14"/>
        <v>0</v>
      </c>
      <c r="P119" s="34" t="e">
        <f t="shared" si="15"/>
        <v>#DIV/0!</v>
      </c>
    </row>
    <row r="120" spans="1:16" ht="31.5" customHeight="1" hidden="1">
      <c r="A120" s="97"/>
      <c r="B120" s="93"/>
      <c r="C120" s="20" t="s">
        <v>42</v>
      </c>
      <c r="D120" s="44" t="s">
        <v>43</v>
      </c>
      <c r="E120" s="34"/>
      <c r="F120" s="34"/>
      <c r="G120" s="34"/>
      <c r="H120" s="34"/>
      <c r="I120" s="34">
        <f t="shared" si="8"/>
        <v>0</v>
      </c>
      <c r="J120" s="34" t="e">
        <f t="shared" si="9"/>
        <v>#DIV/0!</v>
      </c>
      <c r="K120" s="34" t="e">
        <f t="shared" si="10"/>
        <v>#DIV/0!</v>
      </c>
      <c r="L120" s="34">
        <f t="shared" si="11"/>
        <v>0</v>
      </c>
      <c r="M120" s="34" t="e">
        <f t="shared" si="12"/>
        <v>#DIV/0!</v>
      </c>
      <c r="N120" s="34" t="e">
        <f t="shared" si="13"/>
        <v>#DIV/0!</v>
      </c>
      <c r="O120" s="34">
        <f t="shared" si="14"/>
        <v>0</v>
      </c>
      <c r="P120" s="34" t="e">
        <f t="shared" si="15"/>
        <v>#DIV/0!</v>
      </c>
    </row>
    <row r="121" spans="1:16" ht="47.25" customHeight="1" hidden="1">
      <c r="A121" s="97"/>
      <c r="B121" s="93"/>
      <c r="C121" s="20" t="s">
        <v>23</v>
      </c>
      <c r="D121" s="44" t="s">
        <v>24</v>
      </c>
      <c r="E121" s="34"/>
      <c r="F121" s="34"/>
      <c r="G121" s="34"/>
      <c r="H121" s="34"/>
      <c r="I121" s="34">
        <f t="shared" si="8"/>
        <v>0</v>
      </c>
      <c r="J121" s="34" t="e">
        <f t="shared" si="9"/>
        <v>#DIV/0!</v>
      </c>
      <c r="K121" s="34" t="e">
        <f t="shared" si="10"/>
        <v>#DIV/0!</v>
      </c>
      <c r="L121" s="34">
        <f t="shared" si="11"/>
        <v>0</v>
      </c>
      <c r="M121" s="34" t="e">
        <f t="shared" si="12"/>
        <v>#DIV/0!</v>
      </c>
      <c r="N121" s="34" t="e">
        <f t="shared" si="13"/>
        <v>#DIV/0!</v>
      </c>
      <c r="O121" s="34">
        <f t="shared" si="14"/>
        <v>0</v>
      </c>
      <c r="P121" s="34" t="e">
        <f t="shared" si="15"/>
        <v>#DIV/0!</v>
      </c>
    </row>
    <row r="122" spans="1:16" ht="15.75" customHeight="1">
      <c r="A122" s="97"/>
      <c r="B122" s="93"/>
      <c r="C122" s="21" t="s">
        <v>25</v>
      </c>
      <c r="D122" s="43" t="s">
        <v>26</v>
      </c>
      <c r="E122" s="34">
        <v>2918.4</v>
      </c>
      <c r="F122" s="34"/>
      <c r="G122" s="34"/>
      <c r="H122" s="34"/>
      <c r="I122" s="34">
        <f t="shared" si="8"/>
        <v>0</v>
      </c>
      <c r="J122" s="34"/>
      <c r="K122" s="34" t="e">
        <f t="shared" si="10"/>
        <v>#DIV/0!</v>
      </c>
      <c r="L122" s="34">
        <f t="shared" si="11"/>
        <v>-2918.4</v>
      </c>
      <c r="M122" s="34">
        <f t="shared" si="12"/>
        <v>0</v>
      </c>
      <c r="N122" s="34"/>
      <c r="O122" s="34">
        <f t="shared" si="14"/>
        <v>-2918.4</v>
      </c>
      <c r="P122" s="34">
        <f t="shared" si="15"/>
        <v>0</v>
      </c>
    </row>
    <row r="123" spans="1:16" ht="15" hidden="1">
      <c r="A123" s="97"/>
      <c r="B123" s="93"/>
      <c r="C123" s="21" t="s">
        <v>27</v>
      </c>
      <c r="D123" s="43" t="s">
        <v>28</v>
      </c>
      <c r="E123" s="34"/>
      <c r="F123" s="34"/>
      <c r="G123" s="34"/>
      <c r="H123" s="34"/>
      <c r="I123" s="34">
        <f t="shared" si="8"/>
        <v>0</v>
      </c>
      <c r="J123" s="34"/>
      <c r="K123" s="34" t="e">
        <f t="shared" si="10"/>
        <v>#DIV/0!</v>
      </c>
      <c r="L123" s="34">
        <f t="shared" si="11"/>
        <v>0</v>
      </c>
      <c r="M123" s="34" t="e">
        <f t="shared" si="12"/>
        <v>#DIV/0!</v>
      </c>
      <c r="N123" s="34" t="e">
        <f t="shared" si="13"/>
        <v>#DIV/0!</v>
      </c>
      <c r="O123" s="34">
        <f t="shared" si="14"/>
        <v>0</v>
      </c>
      <c r="P123" s="34" t="e">
        <f t="shared" si="15"/>
        <v>#DIV/0!</v>
      </c>
    </row>
    <row r="124" spans="1:16" ht="15">
      <c r="A124" s="97"/>
      <c r="B124" s="93"/>
      <c r="C124" s="21" t="s">
        <v>30</v>
      </c>
      <c r="D124" s="43" t="s">
        <v>31</v>
      </c>
      <c r="E124" s="34"/>
      <c r="F124" s="34">
        <v>541</v>
      </c>
      <c r="G124" s="34"/>
      <c r="H124" s="34"/>
      <c r="I124" s="34">
        <f t="shared" si="8"/>
        <v>0</v>
      </c>
      <c r="J124" s="34"/>
      <c r="K124" s="34">
        <f t="shared" si="10"/>
        <v>0</v>
      </c>
      <c r="L124" s="34">
        <f t="shared" si="11"/>
        <v>0</v>
      </c>
      <c r="M124" s="34" t="e">
        <f t="shared" si="12"/>
        <v>#DIV/0!</v>
      </c>
      <c r="N124" s="34">
        <f t="shared" si="13"/>
        <v>0</v>
      </c>
      <c r="O124" s="34">
        <f t="shared" si="14"/>
        <v>0</v>
      </c>
      <c r="P124" s="34"/>
    </row>
    <row r="125" spans="1:16" ht="15.75" customHeight="1" hidden="1">
      <c r="A125" s="97"/>
      <c r="B125" s="93"/>
      <c r="C125" s="21" t="s">
        <v>32</v>
      </c>
      <c r="D125" s="43" t="s">
        <v>78</v>
      </c>
      <c r="E125" s="34"/>
      <c r="F125" s="34"/>
      <c r="G125" s="34"/>
      <c r="H125" s="34"/>
      <c r="I125" s="34">
        <f t="shared" si="8"/>
        <v>0</v>
      </c>
      <c r="J125" s="34"/>
      <c r="K125" s="34" t="e">
        <f t="shared" si="10"/>
        <v>#DIV/0!</v>
      </c>
      <c r="L125" s="34">
        <f t="shared" si="11"/>
        <v>0</v>
      </c>
      <c r="M125" s="34" t="e">
        <f t="shared" si="12"/>
        <v>#DIV/0!</v>
      </c>
      <c r="N125" s="34" t="e">
        <f t="shared" si="13"/>
        <v>#DIV/0!</v>
      </c>
      <c r="O125" s="34">
        <f t="shared" si="14"/>
        <v>0</v>
      </c>
      <c r="P125" s="34"/>
    </row>
    <row r="126" spans="1:16" ht="15">
      <c r="A126" s="97"/>
      <c r="B126" s="93"/>
      <c r="C126" s="21" t="s">
        <v>49</v>
      </c>
      <c r="D126" s="44" t="s">
        <v>50</v>
      </c>
      <c r="E126" s="34"/>
      <c r="F126" s="34">
        <v>3721.4</v>
      </c>
      <c r="G126" s="34"/>
      <c r="H126" s="34"/>
      <c r="I126" s="34">
        <f t="shared" si="8"/>
        <v>0</v>
      </c>
      <c r="J126" s="34"/>
      <c r="K126" s="34">
        <f t="shared" si="10"/>
        <v>0</v>
      </c>
      <c r="L126" s="34">
        <f t="shared" si="11"/>
        <v>0</v>
      </c>
      <c r="M126" s="34" t="e">
        <f t="shared" si="12"/>
        <v>#DIV/0!</v>
      </c>
      <c r="N126" s="34">
        <f t="shared" si="13"/>
        <v>0</v>
      </c>
      <c r="O126" s="34">
        <f t="shared" si="14"/>
        <v>0</v>
      </c>
      <c r="P126" s="34"/>
    </row>
    <row r="127" spans="1:16" ht="30.75">
      <c r="A127" s="97"/>
      <c r="B127" s="93"/>
      <c r="C127" s="21" t="s">
        <v>200</v>
      </c>
      <c r="D127" s="42" t="s">
        <v>203</v>
      </c>
      <c r="E127" s="34"/>
      <c r="F127" s="34"/>
      <c r="G127" s="34"/>
      <c r="H127" s="34">
        <v>2201.5</v>
      </c>
      <c r="I127" s="34">
        <f t="shared" si="8"/>
        <v>2201.5</v>
      </c>
      <c r="J127" s="34"/>
      <c r="K127" s="34"/>
      <c r="L127" s="34"/>
      <c r="M127" s="34"/>
      <c r="N127" s="34"/>
      <c r="O127" s="34">
        <f t="shared" si="14"/>
        <v>2201.5</v>
      </c>
      <c r="P127" s="34"/>
    </row>
    <row r="128" spans="1:16" ht="15.75" customHeight="1" hidden="1">
      <c r="A128" s="97"/>
      <c r="B128" s="93"/>
      <c r="C128" s="21" t="s">
        <v>34</v>
      </c>
      <c r="D128" s="43" t="s">
        <v>29</v>
      </c>
      <c r="E128" s="34"/>
      <c r="F128" s="34"/>
      <c r="G128" s="34"/>
      <c r="H128" s="34"/>
      <c r="I128" s="34">
        <f t="shared" si="8"/>
        <v>0</v>
      </c>
      <c r="J128" s="34" t="e">
        <f t="shared" si="9"/>
        <v>#DIV/0!</v>
      </c>
      <c r="K128" s="34" t="e">
        <f t="shared" si="10"/>
        <v>#DIV/0!</v>
      </c>
      <c r="L128" s="34">
        <f t="shared" si="11"/>
        <v>0</v>
      </c>
      <c r="M128" s="34" t="e">
        <f t="shared" si="12"/>
        <v>#DIV/0!</v>
      </c>
      <c r="N128" s="34" t="e">
        <f t="shared" si="13"/>
        <v>#DIV/0!</v>
      </c>
      <c r="O128" s="34">
        <f t="shared" si="14"/>
        <v>0</v>
      </c>
      <c r="P128" s="34" t="e">
        <f t="shared" si="15"/>
        <v>#DIV/0!</v>
      </c>
    </row>
    <row r="129" spans="1:16" s="5" customFormat="1" ht="15">
      <c r="A129" s="97"/>
      <c r="B129" s="93"/>
      <c r="C129" s="23"/>
      <c r="D129" s="3" t="s">
        <v>35</v>
      </c>
      <c r="E129" s="4">
        <f>SUM(E116:E119,E122:E128)</f>
        <v>2918.4</v>
      </c>
      <c r="F129" s="4">
        <f>SUM(F116:F119,F122:F128)</f>
        <v>4262.4</v>
      </c>
      <c r="G129" s="4">
        <f>SUM(G116:G119,G122:G128)</f>
        <v>0</v>
      </c>
      <c r="H129" s="4">
        <f>SUM(H116:H119,H122:H128)</f>
        <v>2201.5</v>
      </c>
      <c r="I129" s="4">
        <f t="shared" si="8"/>
        <v>2201.5</v>
      </c>
      <c r="J129" s="4"/>
      <c r="K129" s="4">
        <f t="shared" si="10"/>
        <v>51.64930555555556</v>
      </c>
      <c r="L129" s="4">
        <f t="shared" si="11"/>
        <v>-716.9000000000001</v>
      </c>
      <c r="M129" s="4">
        <f t="shared" si="12"/>
        <v>75.43516995614034</v>
      </c>
      <c r="N129" s="4">
        <f t="shared" si="13"/>
        <v>51.64930555555556</v>
      </c>
      <c r="O129" s="4">
        <f t="shared" si="14"/>
        <v>-716.9000000000001</v>
      </c>
      <c r="P129" s="4">
        <f t="shared" si="15"/>
        <v>75.43516995614034</v>
      </c>
    </row>
    <row r="130" spans="1:16" ht="15">
      <c r="A130" s="97"/>
      <c r="B130" s="93"/>
      <c r="C130" s="21" t="s">
        <v>21</v>
      </c>
      <c r="D130" s="43" t="s">
        <v>22</v>
      </c>
      <c r="E130" s="34">
        <f>E131</f>
        <v>0</v>
      </c>
      <c r="F130" s="34">
        <f>F131</f>
        <v>20</v>
      </c>
      <c r="G130" s="34">
        <f>G131</f>
        <v>0</v>
      </c>
      <c r="H130" s="34">
        <f>H131</f>
        <v>20</v>
      </c>
      <c r="I130" s="34">
        <f t="shared" si="8"/>
        <v>20</v>
      </c>
      <c r="J130" s="34"/>
      <c r="K130" s="34">
        <f t="shared" si="10"/>
        <v>100</v>
      </c>
      <c r="L130" s="34">
        <f t="shared" si="11"/>
        <v>20</v>
      </c>
      <c r="M130" s="34" t="e">
        <f t="shared" si="12"/>
        <v>#DIV/0!</v>
      </c>
      <c r="N130" s="34">
        <f t="shared" si="13"/>
        <v>100</v>
      </c>
      <c r="O130" s="34">
        <f t="shared" si="14"/>
        <v>20</v>
      </c>
      <c r="P130" s="34"/>
    </row>
    <row r="131" spans="1:16" ht="47.25" customHeight="1" hidden="1">
      <c r="A131" s="97"/>
      <c r="B131" s="93"/>
      <c r="C131" s="20" t="s">
        <v>23</v>
      </c>
      <c r="D131" s="44" t="s">
        <v>24</v>
      </c>
      <c r="E131" s="34"/>
      <c r="F131" s="34">
        <v>20</v>
      </c>
      <c r="G131" s="34"/>
      <c r="H131" s="34">
        <v>20</v>
      </c>
      <c r="I131" s="34">
        <f t="shared" si="8"/>
        <v>20</v>
      </c>
      <c r="J131" s="34"/>
      <c r="K131" s="34">
        <f t="shared" si="10"/>
        <v>100</v>
      </c>
      <c r="L131" s="34">
        <f t="shared" si="11"/>
        <v>20</v>
      </c>
      <c r="M131" s="34" t="e">
        <f t="shared" si="12"/>
        <v>#DIV/0!</v>
      </c>
      <c r="N131" s="34">
        <f t="shared" si="13"/>
        <v>100</v>
      </c>
      <c r="O131" s="34">
        <f t="shared" si="14"/>
        <v>20</v>
      </c>
      <c r="P131" s="34"/>
    </row>
    <row r="132" spans="1:16" s="5" customFormat="1" ht="15">
      <c r="A132" s="97"/>
      <c r="B132" s="93"/>
      <c r="C132" s="25"/>
      <c r="D132" s="3" t="s">
        <v>38</v>
      </c>
      <c r="E132" s="4">
        <f>E130</f>
        <v>0</v>
      </c>
      <c r="F132" s="4">
        <f>F130</f>
        <v>20</v>
      </c>
      <c r="G132" s="4">
        <f>G130</f>
        <v>0</v>
      </c>
      <c r="H132" s="4">
        <f>H130</f>
        <v>20</v>
      </c>
      <c r="I132" s="4">
        <f t="shared" si="8"/>
        <v>20</v>
      </c>
      <c r="J132" s="4"/>
      <c r="K132" s="4">
        <f t="shared" si="10"/>
        <v>100</v>
      </c>
      <c r="L132" s="4">
        <f t="shared" si="11"/>
        <v>20</v>
      </c>
      <c r="M132" s="4" t="e">
        <f t="shared" si="12"/>
        <v>#DIV/0!</v>
      </c>
      <c r="N132" s="4">
        <f t="shared" si="13"/>
        <v>100</v>
      </c>
      <c r="O132" s="4">
        <f t="shared" si="14"/>
        <v>20</v>
      </c>
      <c r="P132" s="4"/>
    </row>
    <row r="133" spans="1:16" s="5" customFormat="1" ht="30.75" hidden="1">
      <c r="A133" s="97"/>
      <c r="B133" s="93"/>
      <c r="C133" s="23"/>
      <c r="D133" s="3" t="s">
        <v>39</v>
      </c>
      <c r="E133" s="4">
        <f>E134-E128</f>
        <v>2918.4</v>
      </c>
      <c r="F133" s="4">
        <f>F134-F128</f>
        <v>4282.4</v>
      </c>
      <c r="G133" s="4">
        <f>G134-G128</f>
        <v>0</v>
      </c>
      <c r="H133" s="4">
        <f>H134-H128</f>
        <v>2221.5</v>
      </c>
      <c r="I133" s="4">
        <f t="shared" si="8"/>
        <v>2221.5</v>
      </c>
      <c r="J133" s="4"/>
      <c r="K133" s="4">
        <f t="shared" si="10"/>
        <v>51.87511675695872</v>
      </c>
      <c r="L133" s="4">
        <f t="shared" si="11"/>
        <v>-696.9000000000001</v>
      </c>
      <c r="M133" s="4">
        <f t="shared" si="12"/>
        <v>76.1204769736842</v>
      </c>
      <c r="N133" s="4">
        <f t="shared" si="13"/>
        <v>51.87511675695872</v>
      </c>
      <c r="O133" s="4">
        <f t="shared" si="14"/>
        <v>-696.9000000000001</v>
      </c>
      <c r="P133" s="4">
        <f t="shared" si="15"/>
        <v>76.1204769736842</v>
      </c>
    </row>
    <row r="134" spans="1:16" s="5" customFormat="1" ht="15">
      <c r="A134" s="95"/>
      <c r="B134" s="92"/>
      <c r="C134" s="17"/>
      <c r="D134" s="3" t="s">
        <v>57</v>
      </c>
      <c r="E134" s="4">
        <f>E129+E132</f>
        <v>2918.4</v>
      </c>
      <c r="F134" s="4">
        <f>F129+F132</f>
        <v>4282.4</v>
      </c>
      <c r="G134" s="4">
        <f>G129+G132</f>
        <v>0</v>
      </c>
      <c r="H134" s="4">
        <f>H129+H132</f>
        <v>2221.5</v>
      </c>
      <c r="I134" s="4">
        <f t="shared" si="8"/>
        <v>2221.5</v>
      </c>
      <c r="J134" s="4"/>
      <c r="K134" s="4">
        <f t="shared" si="10"/>
        <v>51.87511675695872</v>
      </c>
      <c r="L134" s="4">
        <f t="shared" si="11"/>
        <v>-696.9000000000001</v>
      </c>
      <c r="M134" s="4">
        <f t="shared" si="12"/>
        <v>76.1204769736842</v>
      </c>
      <c r="N134" s="4">
        <f t="shared" si="13"/>
        <v>51.87511675695872</v>
      </c>
      <c r="O134" s="4">
        <f t="shared" si="14"/>
        <v>-696.9000000000001</v>
      </c>
      <c r="P134" s="4">
        <f t="shared" si="15"/>
        <v>76.1204769736842</v>
      </c>
    </row>
    <row r="135" spans="1:16" ht="15.75" customHeight="1" hidden="1">
      <c r="A135" s="94" t="s">
        <v>79</v>
      </c>
      <c r="B135" s="91" t="s">
        <v>80</v>
      </c>
      <c r="C135" s="21" t="s">
        <v>12</v>
      </c>
      <c r="D135" s="42" t="s">
        <v>13</v>
      </c>
      <c r="E135" s="49"/>
      <c r="F135" s="49"/>
      <c r="G135" s="49"/>
      <c r="H135" s="49"/>
      <c r="I135" s="49">
        <f t="shared" si="8"/>
        <v>0</v>
      </c>
      <c r="J135" s="49" t="e">
        <f t="shared" si="9"/>
        <v>#DIV/0!</v>
      </c>
      <c r="K135" s="49" t="e">
        <f t="shared" si="10"/>
        <v>#DIV/0!</v>
      </c>
      <c r="L135" s="49">
        <f t="shared" si="11"/>
        <v>0</v>
      </c>
      <c r="M135" s="49" t="e">
        <f t="shared" si="12"/>
        <v>#DIV/0!</v>
      </c>
      <c r="N135" s="49" t="e">
        <f t="shared" si="13"/>
        <v>#DIV/0!</v>
      </c>
      <c r="O135" s="49">
        <f t="shared" si="14"/>
        <v>0</v>
      </c>
      <c r="P135" s="49" t="e">
        <f t="shared" si="15"/>
        <v>#DIV/0!</v>
      </c>
    </row>
    <row r="136" spans="1:16" ht="15.75" customHeight="1" hidden="1">
      <c r="A136" s="97"/>
      <c r="B136" s="93"/>
      <c r="C136" s="63" t="s">
        <v>221</v>
      </c>
      <c r="D136" s="64" t="s">
        <v>222</v>
      </c>
      <c r="E136" s="49"/>
      <c r="F136" s="49"/>
      <c r="G136" s="49"/>
      <c r="H136" s="49"/>
      <c r="I136" s="49">
        <f aca="true" t="shared" si="16" ref="I136:I200">H136-G136</f>
        <v>0</v>
      </c>
      <c r="J136" s="49" t="e">
        <f aca="true" t="shared" si="17" ref="J136:J200">H136/G136*100</f>
        <v>#DIV/0!</v>
      </c>
      <c r="K136" s="49" t="e">
        <f aca="true" t="shared" si="18" ref="K136:K200">H136/F136*100</f>
        <v>#DIV/0!</v>
      </c>
      <c r="L136" s="49">
        <f aca="true" t="shared" si="19" ref="L136:L200">H136-E136</f>
        <v>0</v>
      </c>
      <c r="M136" s="49" t="e">
        <f aca="true" t="shared" si="20" ref="M136:M200">H136/E136*100</f>
        <v>#DIV/0!</v>
      </c>
      <c r="N136" s="49" t="e">
        <f aca="true" t="shared" si="21" ref="N136:N200">H136/F136*100</f>
        <v>#DIV/0!</v>
      </c>
      <c r="O136" s="49">
        <f aca="true" t="shared" si="22" ref="O136:O200">H136-E136</f>
        <v>0</v>
      </c>
      <c r="P136" s="49" t="e">
        <f aca="true" t="shared" si="23" ref="P136:P200">H136/E136*100</f>
        <v>#DIV/0!</v>
      </c>
    </row>
    <row r="137" spans="1:16" ht="30.75">
      <c r="A137" s="97"/>
      <c r="B137" s="93"/>
      <c r="C137" s="21" t="s">
        <v>209</v>
      </c>
      <c r="D137" s="32" t="s">
        <v>210</v>
      </c>
      <c r="E137" s="49"/>
      <c r="F137" s="49"/>
      <c r="G137" s="49"/>
      <c r="H137" s="66">
        <v>271.19</v>
      </c>
      <c r="I137" s="66">
        <f t="shared" si="16"/>
        <v>271.19</v>
      </c>
      <c r="J137" s="66"/>
      <c r="K137" s="66" t="e">
        <f t="shared" si="18"/>
        <v>#DIV/0!</v>
      </c>
      <c r="L137" s="66">
        <f t="shared" si="19"/>
        <v>271.19</v>
      </c>
      <c r="M137" s="66" t="e">
        <f t="shared" si="20"/>
        <v>#DIV/0!</v>
      </c>
      <c r="N137" s="66"/>
      <c r="O137" s="66">
        <f t="shared" si="22"/>
        <v>271.19</v>
      </c>
      <c r="P137" s="66"/>
    </row>
    <row r="138" spans="1:16" ht="93" hidden="1">
      <c r="A138" s="97"/>
      <c r="B138" s="93"/>
      <c r="C138" s="62" t="s">
        <v>207</v>
      </c>
      <c r="D138" s="64" t="s">
        <v>227</v>
      </c>
      <c r="E138" s="49"/>
      <c r="F138" s="49"/>
      <c r="G138" s="49"/>
      <c r="H138" s="49"/>
      <c r="I138" s="49">
        <f t="shared" si="16"/>
        <v>0</v>
      </c>
      <c r="J138" s="49"/>
      <c r="K138" s="49" t="e">
        <f t="shared" si="18"/>
        <v>#DIV/0!</v>
      </c>
      <c r="L138" s="49">
        <f t="shared" si="19"/>
        <v>0</v>
      </c>
      <c r="M138" s="49" t="e">
        <f t="shared" si="20"/>
        <v>#DIV/0!</v>
      </c>
      <c r="N138" s="49"/>
      <c r="O138" s="49">
        <f t="shared" si="22"/>
        <v>0</v>
      </c>
      <c r="P138" s="49"/>
    </row>
    <row r="139" spans="1:16" ht="15">
      <c r="A139" s="97"/>
      <c r="B139" s="93"/>
      <c r="C139" s="21" t="s">
        <v>21</v>
      </c>
      <c r="D139" s="43" t="s">
        <v>22</v>
      </c>
      <c r="E139" s="49">
        <f>E141+E140</f>
        <v>0</v>
      </c>
      <c r="F139" s="49">
        <f>F141+F140</f>
        <v>0</v>
      </c>
      <c r="G139" s="49">
        <f>G141+G140</f>
        <v>0</v>
      </c>
      <c r="H139" s="49">
        <f>H141+H140</f>
        <v>0.48</v>
      </c>
      <c r="I139" s="49">
        <f t="shared" si="16"/>
        <v>0.48</v>
      </c>
      <c r="J139" s="49"/>
      <c r="K139" s="49" t="e">
        <f t="shared" si="18"/>
        <v>#DIV/0!</v>
      </c>
      <c r="L139" s="49">
        <f t="shared" si="19"/>
        <v>0.48</v>
      </c>
      <c r="M139" s="49" t="e">
        <f t="shared" si="20"/>
        <v>#DIV/0!</v>
      </c>
      <c r="N139" s="49"/>
      <c r="O139" s="49">
        <f t="shared" si="22"/>
        <v>0.48</v>
      </c>
      <c r="P139" s="49"/>
    </row>
    <row r="140" spans="1:16" ht="47.25" customHeight="1" hidden="1">
      <c r="A140" s="97"/>
      <c r="B140" s="93"/>
      <c r="C140" s="20" t="s">
        <v>213</v>
      </c>
      <c r="D140" s="44" t="s">
        <v>214</v>
      </c>
      <c r="E140" s="49"/>
      <c r="F140" s="49"/>
      <c r="G140" s="49"/>
      <c r="H140" s="49"/>
      <c r="I140" s="49">
        <f t="shared" si="16"/>
        <v>0</v>
      </c>
      <c r="J140" s="49"/>
      <c r="K140" s="49" t="e">
        <f t="shared" si="18"/>
        <v>#DIV/0!</v>
      </c>
      <c r="L140" s="49">
        <f t="shared" si="19"/>
        <v>0</v>
      </c>
      <c r="M140" s="49" t="e">
        <f t="shared" si="20"/>
        <v>#DIV/0!</v>
      </c>
      <c r="N140" s="49"/>
      <c r="O140" s="49">
        <f t="shared" si="22"/>
        <v>0</v>
      </c>
      <c r="P140" s="49" t="e">
        <f t="shared" si="23"/>
        <v>#DIV/0!</v>
      </c>
    </row>
    <row r="141" spans="1:16" ht="47.25" customHeight="1" hidden="1">
      <c r="A141" s="97"/>
      <c r="B141" s="93"/>
      <c r="C141" s="20" t="s">
        <v>23</v>
      </c>
      <c r="D141" s="44" t="s">
        <v>24</v>
      </c>
      <c r="E141" s="49"/>
      <c r="F141" s="49"/>
      <c r="G141" s="49"/>
      <c r="H141" s="49">
        <v>0.48</v>
      </c>
      <c r="I141" s="49">
        <f t="shared" si="16"/>
        <v>0.48</v>
      </c>
      <c r="J141" s="49"/>
      <c r="K141" s="49" t="e">
        <f t="shared" si="18"/>
        <v>#DIV/0!</v>
      </c>
      <c r="L141" s="49">
        <f t="shared" si="19"/>
        <v>0.48</v>
      </c>
      <c r="M141" s="49" t="e">
        <f t="shared" si="20"/>
        <v>#DIV/0!</v>
      </c>
      <c r="N141" s="49"/>
      <c r="O141" s="49">
        <f t="shared" si="22"/>
        <v>0.48</v>
      </c>
      <c r="P141" s="49" t="e">
        <f t="shared" si="23"/>
        <v>#DIV/0!</v>
      </c>
    </row>
    <row r="142" spans="1:16" ht="15">
      <c r="A142" s="97"/>
      <c r="B142" s="93"/>
      <c r="C142" s="21" t="s">
        <v>25</v>
      </c>
      <c r="D142" s="43" t="s">
        <v>26</v>
      </c>
      <c r="E142" s="49">
        <v>-3.2</v>
      </c>
      <c r="F142" s="49"/>
      <c r="G142" s="49"/>
      <c r="H142" s="49">
        <v>-8.15</v>
      </c>
      <c r="I142" s="49">
        <f t="shared" si="16"/>
        <v>-8.15</v>
      </c>
      <c r="J142" s="49"/>
      <c r="K142" s="49" t="e">
        <f t="shared" si="18"/>
        <v>#DIV/0!</v>
      </c>
      <c r="L142" s="49">
        <f t="shared" si="19"/>
        <v>-4.95</v>
      </c>
      <c r="M142" s="49">
        <f t="shared" si="20"/>
        <v>254.6875</v>
      </c>
      <c r="N142" s="49"/>
      <c r="O142" s="49">
        <f t="shared" si="22"/>
        <v>-4.95</v>
      </c>
      <c r="P142" s="49">
        <f t="shared" si="23"/>
        <v>254.6875</v>
      </c>
    </row>
    <row r="143" spans="1:16" ht="15">
      <c r="A143" s="97"/>
      <c r="B143" s="93"/>
      <c r="C143" s="21" t="s">
        <v>27</v>
      </c>
      <c r="D143" s="43" t="s">
        <v>28</v>
      </c>
      <c r="E143" s="49">
        <v>201</v>
      </c>
      <c r="F143" s="66"/>
      <c r="G143" s="66"/>
      <c r="H143" s="49"/>
      <c r="I143" s="49">
        <f t="shared" si="16"/>
        <v>0</v>
      </c>
      <c r="J143" s="49"/>
      <c r="K143" s="49" t="e">
        <f t="shared" si="18"/>
        <v>#DIV/0!</v>
      </c>
      <c r="L143" s="49">
        <f t="shared" si="19"/>
        <v>-201</v>
      </c>
      <c r="M143" s="49">
        <f t="shared" si="20"/>
        <v>0</v>
      </c>
      <c r="N143" s="49"/>
      <c r="O143" s="49">
        <f t="shared" si="22"/>
        <v>-201</v>
      </c>
      <c r="P143" s="49">
        <f t="shared" si="23"/>
        <v>0</v>
      </c>
    </row>
    <row r="144" spans="1:16" ht="15">
      <c r="A144" s="97"/>
      <c r="B144" s="93"/>
      <c r="C144" s="21" t="s">
        <v>30</v>
      </c>
      <c r="D144" s="43" t="s">
        <v>31</v>
      </c>
      <c r="E144" s="49"/>
      <c r="F144" s="49">
        <v>407657.1</v>
      </c>
      <c r="G144" s="66"/>
      <c r="H144" s="49"/>
      <c r="I144" s="49">
        <f t="shared" si="16"/>
        <v>0</v>
      </c>
      <c r="J144" s="49"/>
      <c r="K144" s="49">
        <f t="shared" si="18"/>
        <v>0</v>
      </c>
      <c r="L144" s="49">
        <f t="shared" si="19"/>
        <v>0</v>
      </c>
      <c r="M144" s="49" t="e">
        <f t="shared" si="20"/>
        <v>#DIV/0!</v>
      </c>
      <c r="N144" s="49">
        <f t="shared" si="21"/>
        <v>0</v>
      </c>
      <c r="O144" s="49">
        <f t="shared" si="22"/>
        <v>0</v>
      </c>
      <c r="P144" s="49"/>
    </row>
    <row r="145" spans="1:16" ht="15">
      <c r="A145" s="97"/>
      <c r="B145" s="93"/>
      <c r="C145" s="21" t="s">
        <v>32</v>
      </c>
      <c r="D145" s="43" t="s">
        <v>78</v>
      </c>
      <c r="E145" s="49">
        <v>311020.6</v>
      </c>
      <c r="F145" s="49">
        <v>3556228.1</v>
      </c>
      <c r="G145" s="49">
        <v>286084.29</v>
      </c>
      <c r="H145" s="49">
        <v>840269.52</v>
      </c>
      <c r="I145" s="49">
        <f t="shared" si="16"/>
        <v>554185.23</v>
      </c>
      <c r="J145" s="49">
        <f t="shared" si="17"/>
        <v>293.71396800572313</v>
      </c>
      <c r="K145" s="49">
        <f t="shared" si="18"/>
        <v>23.62811091898183</v>
      </c>
      <c r="L145" s="49">
        <f t="shared" si="19"/>
        <v>529248.92</v>
      </c>
      <c r="M145" s="49">
        <f t="shared" si="20"/>
        <v>270.16523021304704</v>
      </c>
      <c r="N145" s="49">
        <f t="shared" si="21"/>
        <v>23.62811091898183</v>
      </c>
      <c r="O145" s="49">
        <f t="shared" si="22"/>
        <v>529248.92</v>
      </c>
      <c r="P145" s="49">
        <f t="shared" si="23"/>
        <v>270.16523021304704</v>
      </c>
    </row>
    <row r="146" spans="1:16" ht="15" hidden="1">
      <c r="A146" s="97"/>
      <c r="B146" s="93"/>
      <c r="C146" s="21" t="s">
        <v>49</v>
      </c>
      <c r="D146" s="44" t="s">
        <v>50</v>
      </c>
      <c r="E146" s="49"/>
      <c r="F146" s="49"/>
      <c r="G146" s="49"/>
      <c r="H146" s="49"/>
      <c r="I146" s="49">
        <f t="shared" si="16"/>
        <v>0</v>
      </c>
      <c r="J146" s="49" t="e">
        <f t="shared" si="17"/>
        <v>#DIV/0!</v>
      </c>
      <c r="K146" s="49" t="e">
        <f t="shared" si="18"/>
        <v>#DIV/0!</v>
      </c>
      <c r="L146" s="49">
        <f t="shared" si="19"/>
        <v>0</v>
      </c>
      <c r="M146" s="49" t="e">
        <f t="shared" si="20"/>
        <v>#DIV/0!</v>
      </c>
      <c r="N146" s="49" t="e">
        <f t="shared" si="21"/>
        <v>#DIV/0!</v>
      </c>
      <c r="O146" s="49">
        <f t="shared" si="22"/>
        <v>0</v>
      </c>
      <c r="P146" s="49" t="e">
        <f t="shared" si="23"/>
        <v>#DIV/0!</v>
      </c>
    </row>
    <row r="147" spans="1:16" ht="30.75">
      <c r="A147" s="97"/>
      <c r="B147" s="93"/>
      <c r="C147" s="21" t="s">
        <v>201</v>
      </c>
      <c r="D147" s="42" t="s">
        <v>202</v>
      </c>
      <c r="E147" s="49"/>
      <c r="F147" s="49"/>
      <c r="G147" s="49"/>
      <c r="H147" s="49">
        <v>5363.31</v>
      </c>
      <c r="I147" s="49">
        <f>H147-G147</f>
        <v>5363.31</v>
      </c>
      <c r="J147" s="49"/>
      <c r="K147" s="49"/>
      <c r="L147" s="49"/>
      <c r="M147" s="49"/>
      <c r="N147" s="49"/>
      <c r="O147" s="49">
        <f>H147-E147</f>
        <v>5363.31</v>
      </c>
      <c r="P147" s="49" t="e">
        <f>H147/E147*100</f>
        <v>#DIV/0!</v>
      </c>
    </row>
    <row r="148" spans="1:16" ht="30.75">
      <c r="A148" s="97"/>
      <c r="B148" s="93"/>
      <c r="C148" s="21" t="s">
        <v>200</v>
      </c>
      <c r="D148" s="42" t="s">
        <v>203</v>
      </c>
      <c r="E148" s="49">
        <v>3560</v>
      </c>
      <c r="F148" s="49"/>
      <c r="G148" s="49"/>
      <c r="H148" s="49">
        <v>36392.07</v>
      </c>
      <c r="I148" s="49">
        <f t="shared" si="16"/>
        <v>36392.07</v>
      </c>
      <c r="J148" s="49"/>
      <c r="K148" s="49"/>
      <c r="L148" s="49"/>
      <c r="M148" s="49"/>
      <c r="N148" s="49"/>
      <c r="O148" s="49">
        <f t="shared" si="22"/>
        <v>32832.07</v>
      </c>
      <c r="P148" s="49">
        <f t="shared" si="23"/>
        <v>1022.2491573033708</v>
      </c>
    </row>
    <row r="149" spans="1:16" ht="15">
      <c r="A149" s="97"/>
      <c r="B149" s="93"/>
      <c r="C149" s="21" t="s">
        <v>34</v>
      </c>
      <c r="D149" s="43" t="s">
        <v>29</v>
      </c>
      <c r="E149" s="49">
        <v>-103125.8</v>
      </c>
      <c r="F149" s="49"/>
      <c r="G149" s="49"/>
      <c r="H149" s="66">
        <v>-24944.69</v>
      </c>
      <c r="I149" s="66">
        <f t="shared" si="16"/>
        <v>-24944.69</v>
      </c>
      <c r="J149" s="66"/>
      <c r="K149" s="66"/>
      <c r="L149" s="66"/>
      <c r="M149" s="66"/>
      <c r="N149" s="66"/>
      <c r="O149" s="66">
        <f t="shared" si="22"/>
        <v>78181.11</v>
      </c>
      <c r="P149" s="66">
        <f t="shared" si="23"/>
        <v>24.18860265811271</v>
      </c>
    </row>
    <row r="150" spans="1:16" s="5" customFormat="1" ht="30.75">
      <c r="A150" s="97"/>
      <c r="B150" s="93"/>
      <c r="C150" s="23"/>
      <c r="D150" s="3" t="s">
        <v>39</v>
      </c>
      <c r="E150" s="6">
        <f>E151-E149</f>
        <v>314778.39999999997</v>
      </c>
      <c r="F150" s="6">
        <f>F151-F149</f>
        <v>3963885.2</v>
      </c>
      <c r="G150" s="6">
        <f>G151-G149</f>
        <v>286084.29</v>
      </c>
      <c r="H150" s="6">
        <f>H151-H149</f>
        <v>882288.42</v>
      </c>
      <c r="I150" s="6">
        <f t="shared" si="16"/>
        <v>596204.1300000001</v>
      </c>
      <c r="J150" s="6">
        <f t="shared" si="17"/>
        <v>308.4015623507324</v>
      </c>
      <c r="K150" s="6">
        <f t="shared" si="18"/>
        <v>22.25817286534938</v>
      </c>
      <c r="L150" s="6">
        <f t="shared" si="19"/>
        <v>567510.02</v>
      </c>
      <c r="M150" s="6">
        <f t="shared" si="20"/>
        <v>280.2887428108155</v>
      </c>
      <c r="N150" s="6">
        <f t="shared" si="21"/>
        <v>22.25817286534938</v>
      </c>
      <c r="O150" s="6">
        <f t="shared" si="22"/>
        <v>567510.02</v>
      </c>
      <c r="P150" s="6">
        <f t="shared" si="23"/>
        <v>280.2887428108155</v>
      </c>
    </row>
    <row r="151" spans="1:16" s="5" customFormat="1" ht="15">
      <c r="A151" s="95"/>
      <c r="B151" s="92"/>
      <c r="C151" s="17"/>
      <c r="D151" s="3" t="s">
        <v>57</v>
      </c>
      <c r="E151" s="4">
        <f>SUM(E135:E139,E142:E149)</f>
        <v>211652.59999999998</v>
      </c>
      <c r="F151" s="4">
        <f>SUM(F135:F139,F142:F149)</f>
        <v>3963885.2</v>
      </c>
      <c r="G151" s="4">
        <f>SUM(G135:G139,G142:G149)</f>
        <v>286084.29</v>
      </c>
      <c r="H151" s="4">
        <f>SUM(H135:H139,H142:H149)</f>
        <v>857343.7300000001</v>
      </c>
      <c r="I151" s="4">
        <f t="shared" si="16"/>
        <v>571259.4400000002</v>
      </c>
      <c r="J151" s="4">
        <f t="shared" si="17"/>
        <v>299.68221253952817</v>
      </c>
      <c r="K151" s="4">
        <f t="shared" si="18"/>
        <v>21.62887386345094</v>
      </c>
      <c r="L151" s="4">
        <f t="shared" si="19"/>
        <v>645691.1300000001</v>
      </c>
      <c r="M151" s="4">
        <f t="shared" si="20"/>
        <v>405.0712015822155</v>
      </c>
      <c r="N151" s="4">
        <f t="shared" si="21"/>
        <v>21.62887386345094</v>
      </c>
      <c r="O151" s="4">
        <f t="shared" si="22"/>
        <v>645691.1300000001</v>
      </c>
      <c r="P151" s="4">
        <f t="shared" si="23"/>
        <v>405.0712015822155</v>
      </c>
    </row>
    <row r="152" spans="1:16" s="5" customFormat="1" ht="31.5" customHeight="1" hidden="1">
      <c r="A152" s="94" t="s">
        <v>81</v>
      </c>
      <c r="B152" s="91" t="s">
        <v>82</v>
      </c>
      <c r="C152" s="21" t="s">
        <v>209</v>
      </c>
      <c r="D152" s="32" t="s">
        <v>210</v>
      </c>
      <c r="E152" s="34"/>
      <c r="F152" s="4"/>
      <c r="G152" s="4"/>
      <c r="H152" s="34"/>
      <c r="I152" s="34">
        <f t="shared" si="16"/>
        <v>0</v>
      </c>
      <c r="J152" s="34" t="e">
        <f t="shared" si="17"/>
        <v>#DIV/0!</v>
      </c>
      <c r="K152" s="34" t="e">
        <f t="shared" si="18"/>
        <v>#DIV/0!</v>
      </c>
      <c r="L152" s="34">
        <f t="shared" si="19"/>
        <v>0</v>
      </c>
      <c r="M152" s="34" t="e">
        <f t="shared" si="20"/>
        <v>#DIV/0!</v>
      </c>
      <c r="N152" s="34" t="e">
        <f t="shared" si="21"/>
        <v>#DIV/0!</v>
      </c>
      <c r="O152" s="34">
        <f t="shared" si="22"/>
        <v>0</v>
      </c>
      <c r="P152" s="34" t="e">
        <f t="shared" si="23"/>
        <v>#DIV/0!</v>
      </c>
    </row>
    <row r="153" spans="1:16" ht="15">
      <c r="A153" s="97"/>
      <c r="B153" s="93"/>
      <c r="C153" s="21" t="s">
        <v>21</v>
      </c>
      <c r="D153" s="43" t="s">
        <v>22</v>
      </c>
      <c r="E153" s="34">
        <f>E155+E154</f>
        <v>4.2</v>
      </c>
      <c r="F153" s="34">
        <f>F155+F154</f>
        <v>20.5</v>
      </c>
      <c r="G153" s="34">
        <f>G155+G154</f>
        <v>0.2</v>
      </c>
      <c r="H153" s="34">
        <f>H155+H154</f>
        <v>0.4</v>
      </c>
      <c r="I153" s="34">
        <f t="shared" si="16"/>
        <v>0.2</v>
      </c>
      <c r="J153" s="34">
        <f t="shared" si="17"/>
        <v>200</v>
      </c>
      <c r="K153" s="34">
        <f t="shared" si="18"/>
        <v>1.951219512195122</v>
      </c>
      <c r="L153" s="34">
        <f t="shared" si="19"/>
        <v>-3.8000000000000003</v>
      </c>
      <c r="M153" s="34">
        <f t="shared" si="20"/>
        <v>9.523809523809524</v>
      </c>
      <c r="N153" s="34">
        <f t="shared" si="21"/>
        <v>1.951219512195122</v>
      </c>
      <c r="O153" s="34">
        <f t="shared" si="22"/>
        <v>-3.8000000000000003</v>
      </c>
      <c r="P153" s="34">
        <f t="shared" si="23"/>
        <v>9.523809523809524</v>
      </c>
    </row>
    <row r="154" spans="1:16" ht="47.25" customHeight="1" hidden="1">
      <c r="A154" s="97"/>
      <c r="B154" s="93"/>
      <c r="C154" s="20" t="s">
        <v>213</v>
      </c>
      <c r="D154" s="44" t="s">
        <v>214</v>
      </c>
      <c r="E154" s="34"/>
      <c r="F154" s="34"/>
      <c r="G154" s="34"/>
      <c r="H154" s="34"/>
      <c r="I154" s="34">
        <f t="shared" si="16"/>
        <v>0</v>
      </c>
      <c r="J154" s="34" t="e">
        <f t="shared" si="17"/>
        <v>#DIV/0!</v>
      </c>
      <c r="K154" s="34" t="e">
        <f t="shared" si="18"/>
        <v>#DIV/0!</v>
      </c>
      <c r="L154" s="34">
        <f t="shared" si="19"/>
        <v>0</v>
      </c>
      <c r="M154" s="34" t="e">
        <f t="shared" si="20"/>
        <v>#DIV/0!</v>
      </c>
      <c r="N154" s="34" t="e">
        <f t="shared" si="21"/>
        <v>#DIV/0!</v>
      </c>
      <c r="O154" s="34">
        <f t="shared" si="22"/>
        <v>0</v>
      </c>
      <c r="P154" s="34" t="e">
        <f t="shared" si="23"/>
        <v>#DIV/0!</v>
      </c>
    </row>
    <row r="155" spans="1:16" ht="47.25" customHeight="1" hidden="1">
      <c r="A155" s="97"/>
      <c r="B155" s="93"/>
      <c r="C155" s="20" t="s">
        <v>23</v>
      </c>
      <c r="D155" s="44" t="s">
        <v>24</v>
      </c>
      <c r="E155" s="34">
        <v>4.2</v>
      </c>
      <c r="F155" s="34">
        <v>20.5</v>
      </c>
      <c r="G155" s="34">
        <v>0.2</v>
      </c>
      <c r="H155" s="34">
        <v>0.4</v>
      </c>
      <c r="I155" s="34">
        <f t="shared" si="16"/>
        <v>0.2</v>
      </c>
      <c r="J155" s="34">
        <f t="shared" si="17"/>
        <v>200</v>
      </c>
      <c r="K155" s="34">
        <f t="shared" si="18"/>
        <v>1.951219512195122</v>
      </c>
      <c r="L155" s="34">
        <f t="shared" si="19"/>
        <v>-3.8000000000000003</v>
      </c>
      <c r="M155" s="34">
        <f t="shared" si="20"/>
        <v>9.523809523809524</v>
      </c>
      <c r="N155" s="34">
        <f t="shared" si="21"/>
        <v>1.951219512195122</v>
      </c>
      <c r="O155" s="34">
        <f t="shared" si="22"/>
        <v>-3.8000000000000003</v>
      </c>
      <c r="P155" s="34">
        <f t="shared" si="23"/>
        <v>9.523809523809524</v>
      </c>
    </row>
    <row r="156" spans="1:16" ht="15" hidden="1">
      <c r="A156" s="97"/>
      <c r="B156" s="93"/>
      <c r="C156" s="21" t="s">
        <v>25</v>
      </c>
      <c r="D156" s="43" t="s">
        <v>26</v>
      </c>
      <c r="E156" s="34"/>
      <c r="F156" s="34"/>
      <c r="G156" s="34"/>
      <c r="H156" s="34"/>
      <c r="I156" s="34">
        <f t="shared" si="16"/>
        <v>0</v>
      </c>
      <c r="J156" s="34" t="e">
        <f t="shared" si="17"/>
        <v>#DIV/0!</v>
      </c>
      <c r="K156" s="34" t="e">
        <f t="shared" si="18"/>
        <v>#DIV/0!</v>
      </c>
      <c r="L156" s="34">
        <f t="shared" si="19"/>
        <v>0</v>
      </c>
      <c r="M156" s="34" t="e">
        <f t="shared" si="20"/>
        <v>#DIV/0!</v>
      </c>
      <c r="N156" s="34" t="e">
        <f t="shared" si="21"/>
        <v>#DIV/0!</v>
      </c>
      <c r="O156" s="34">
        <f t="shared" si="22"/>
        <v>0</v>
      </c>
      <c r="P156" s="34" t="e">
        <f t="shared" si="23"/>
        <v>#DIV/0!</v>
      </c>
    </row>
    <row r="157" spans="1:16" ht="15" hidden="1">
      <c r="A157" s="97"/>
      <c r="B157" s="93"/>
      <c r="C157" s="21" t="s">
        <v>27</v>
      </c>
      <c r="D157" s="43" t="s">
        <v>28</v>
      </c>
      <c r="E157" s="34"/>
      <c r="F157" s="72"/>
      <c r="G157" s="72"/>
      <c r="H157" s="34"/>
      <c r="I157" s="34">
        <f t="shared" si="16"/>
        <v>0</v>
      </c>
      <c r="J157" s="34" t="e">
        <f t="shared" si="17"/>
        <v>#DIV/0!</v>
      </c>
      <c r="K157" s="34" t="e">
        <f t="shared" si="18"/>
        <v>#DIV/0!</v>
      </c>
      <c r="L157" s="34">
        <f t="shared" si="19"/>
        <v>0</v>
      </c>
      <c r="M157" s="34" t="e">
        <f t="shared" si="20"/>
        <v>#DIV/0!</v>
      </c>
      <c r="N157" s="34" t="e">
        <f t="shared" si="21"/>
        <v>#DIV/0!</v>
      </c>
      <c r="O157" s="34">
        <f t="shared" si="22"/>
        <v>0</v>
      </c>
      <c r="P157" s="34" t="e">
        <f t="shared" si="23"/>
        <v>#DIV/0!</v>
      </c>
    </row>
    <row r="158" spans="1:16" ht="15.75" customHeight="1" hidden="1">
      <c r="A158" s="97"/>
      <c r="B158" s="93"/>
      <c r="C158" s="21" t="s">
        <v>30</v>
      </c>
      <c r="D158" s="43" t="s">
        <v>31</v>
      </c>
      <c r="E158" s="51"/>
      <c r="F158" s="34"/>
      <c r="G158" s="34"/>
      <c r="H158" s="34"/>
      <c r="I158" s="34">
        <f t="shared" si="16"/>
        <v>0</v>
      </c>
      <c r="J158" s="34" t="e">
        <f t="shared" si="17"/>
        <v>#DIV/0!</v>
      </c>
      <c r="K158" s="34" t="e">
        <f t="shared" si="18"/>
        <v>#DIV/0!</v>
      </c>
      <c r="L158" s="34">
        <f t="shared" si="19"/>
        <v>0</v>
      </c>
      <c r="M158" s="34" t="e">
        <f t="shared" si="20"/>
        <v>#DIV/0!</v>
      </c>
      <c r="N158" s="34" t="e">
        <f t="shared" si="21"/>
        <v>#DIV/0!</v>
      </c>
      <c r="O158" s="34">
        <f t="shared" si="22"/>
        <v>0</v>
      </c>
      <c r="P158" s="34" t="e">
        <f t="shared" si="23"/>
        <v>#DIV/0!</v>
      </c>
    </row>
    <row r="159" spans="1:16" ht="15">
      <c r="A159" s="97"/>
      <c r="B159" s="93"/>
      <c r="C159" s="21" t="s">
        <v>32</v>
      </c>
      <c r="D159" s="43" t="s">
        <v>78</v>
      </c>
      <c r="E159" s="34">
        <v>538</v>
      </c>
      <c r="F159" s="34">
        <v>3679.1</v>
      </c>
      <c r="G159" s="34">
        <v>286.39</v>
      </c>
      <c r="H159" s="34">
        <v>859.17</v>
      </c>
      <c r="I159" s="34">
        <f t="shared" si="16"/>
        <v>572.78</v>
      </c>
      <c r="J159" s="34">
        <f t="shared" si="17"/>
        <v>300</v>
      </c>
      <c r="K159" s="34">
        <f t="shared" si="18"/>
        <v>23.352722133130385</v>
      </c>
      <c r="L159" s="34">
        <f t="shared" si="19"/>
        <v>321.16999999999996</v>
      </c>
      <c r="M159" s="34">
        <f t="shared" si="20"/>
        <v>159.6970260223048</v>
      </c>
      <c r="N159" s="34">
        <f t="shared" si="21"/>
        <v>23.352722133130385</v>
      </c>
      <c r="O159" s="34">
        <f t="shared" si="22"/>
        <v>321.16999999999996</v>
      </c>
      <c r="P159" s="34">
        <f t="shared" si="23"/>
        <v>159.6970260223048</v>
      </c>
    </row>
    <row r="160" spans="1:16" ht="15.75" customHeight="1">
      <c r="A160" s="97"/>
      <c r="B160" s="93"/>
      <c r="C160" s="21" t="s">
        <v>49</v>
      </c>
      <c r="D160" s="44" t="s">
        <v>50</v>
      </c>
      <c r="E160" s="34"/>
      <c r="F160" s="34"/>
      <c r="G160" s="34"/>
      <c r="H160" s="34"/>
      <c r="I160" s="34">
        <f t="shared" si="16"/>
        <v>0</v>
      </c>
      <c r="J160" s="34"/>
      <c r="K160" s="34" t="e">
        <f t="shared" si="18"/>
        <v>#DIV/0!</v>
      </c>
      <c r="L160" s="34">
        <f t="shared" si="19"/>
        <v>0</v>
      </c>
      <c r="M160" s="34" t="e">
        <f t="shared" si="20"/>
        <v>#DIV/0!</v>
      </c>
      <c r="N160" s="34"/>
      <c r="O160" s="34">
        <f t="shared" si="22"/>
        <v>0</v>
      </c>
      <c r="P160" s="34"/>
    </row>
    <row r="161" spans="1:16" ht="15">
      <c r="A161" s="97"/>
      <c r="B161" s="93"/>
      <c r="C161" s="21" t="s">
        <v>34</v>
      </c>
      <c r="D161" s="43" t="s">
        <v>29</v>
      </c>
      <c r="E161" s="34"/>
      <c r="F161" s="34"/>
      <c r="G161" s="34"/>
      <c r="H161" s="34"/>
      <c r="I161" s="34">
        <f t="shared" si="16"/>
        <v>0</v>
      </c>
      <c r="J161" s="34"/>
      <c r="K161" s="34" t="e">
        <f t="shared" si="18"/>
        <v>#DIV/0!</v>
      </c>
      <c r="L161" s="34">
        <f t="shared" si="19"/>
        <v>0</v>
      </c>
      <c r="M161" s="34" t="e">
        <f t="shared" si="20"/>
        <v>#DIV/0!</v>
      </c>
      <c r="N161" s="34"/>
      <c r="O161" s="34">
        <f t="shared" si="22"/>
        <v>0</v>
      </c>
      <c r="P161" s="34"/>
    </row>
    <row r="162" spans="1:16" s="5" customFormat="1" ht="30.75">
      <c r="A162" s="97"/>
      <c r="B162" s="93"/>
      <c r="C162" s="23"/>
      <c r="D162" s="3" t="s">
        <v>39</v>
      </c>
      <c r="E162" s="4">
        <f>E163-E161</f>
        <v>542.2</v>
      </c>
      <c r="F162" s="4">
        <f>F163-F161</f>
        <v>3699.6</v>
      </c>
      <c r="G162" s="4">
        <f>G163-G161</f>
        <v>286.59</v>
      </c>
      <c r="H162" s="4">
        <f>H163-H161</f>
        <v>859.5699999999999</v>
      </c>
      <c r="I162" s="4">
        <f t="shared" si="16"/>
        <v>572.98</v>
      </c>
      <c r="J162" s="4">
        <f t="shared" si="17"/>
        <v>299.9302138944136</v>
      </c>
      <c r="K162" s="4">
        <f t="shared" si="18"/>
        <v>23.23413341982917</v>
      </c>
      <c r="L162" s="4">
        <f t="shared" si="19"/>
        <v>317.3699999999999</v>
      </c>
      <c r="M162" s="4">
        <f t="shared" si="20"/>
        <v>158.5337513832534</v>
      </c>
      <c r="N162" s="4">
        <f t="shared" si="21"/>
        <v>23.23413341982917</v>
      </c>
      <c r="O162" s="4">
        <f t="shared" si="22"/>
        <v>317.3699999999999</v>
      </c>
      <c r="P162" s="4">
        <f t="shared" si="23"/>
        <v>158.5337513832534</v>
      </c>
    </row>
    <row r="163" spans="1:16" s="5" customFormat="1" ht="15.75">
      <c r="A163" s="95"/>
      <c r="B163" s="92"/>
      <c r="C163" s="29"/>
      <c r="D163" s="3" t="s">
        <v>57</v>
      </c>
      <c r="E163" s="6">
        <f>SUM(E152:E153,E156:E161)</f>
        <v>542.2</v>
      </c>
      <c r="F163" s="6">
        <f>SUM(F152:F153,F156:F161)</f>
        <v>3699.6</v>
      </c>
      <c r="G163" s="6">
        <f>SUM(G152:G153,G156:G161)</f>
        <v>286.59</v>
      </c>
      <c r="H163" s="6">
        <f>SUM(H152:H153,H156:H161)</f>
        <v>859.5699999999999</v>
      </c>
      <c r="I163" s="6">
        <f t="shared" si="16"/>
        <v>572.98</v>
      </c>
      <c r="J163" s="6">
        <f t="shared" si="17"/>
        <v>299.9302138944136</v>
      </c>
      <c r="K163" s="6">
        <f t="shared" si="18"/>
        <v>23.23413341982917</v>
      </c>
      <c r="L163" s="6">
        <f t="shared" si="19"/>
        <v>317.3699999999999</v>
      </c>
      <c r="M163" s="6">
        <f t="shared" si="20"/>
        <v>158.5337513832534</v>
      </c>
      <c r="N163" s="6">
        <f t="shared" si="21"/>
        <v>23.23413341982917</v>
      </c>
      <c r="O163" s="6">
        <f t="shared" si="22"/>
        <v>317.3699999999999</v>
      </c>
      <c r="P163" s="6">
        <f t="shared" si="23"/>
        <v>158.5337513832534</v>
      </c>
    </row>
    <row r="164" spans="1:16" ht="31.5" customHeight="1">
      <c r="A164" s="94" t="s">
        <v>83</v>
      </c>
      <c r="B164" s="91" t="s">
        <v>84</v>
      </c>
      <c r="C164" s="21" t="s">
        <v>209</v>
      </c>
      <c r="D164" s="32" t="s">
        <v>210</v>
      </c>
      <c r="E164" s="34"/>
      <c r="F164" s="34"/>
      <c r="G164" s="34"/>
      <c r="H164" s="34">
        <v>0.7</v>
      </c>
      <c r="I164" s="34">
        <f t="shared" si="16"/>
        <v>0.7</v>
      </c>
      <c r="J164" s="34"/>
      <c r="K164" s="34" t="e">
        <f t="shared" si="18"/>
        <v>#DIV/0!</v>
      </c>
      <c r="L164" s="34">
        <f t="shared" si="19"/>
        <v>0.7</v>
      </c>
      <c r="M164" s="34" t="e">
        <f t="shared" si="20"/>
        <v>#DIV/0!</v>
      </c>
      <c r="N164" s="34"/>
      <c r="O164" s="34">
        <f t="shared" si="22"/>
        <v>0.7</v>
      </c>
      <c r="P164" s="34"/>
    </row>
    <row r="165" spans="1:16" ht="15.75" customHeight="1" hidden="1">
      <c r="A165" s="97"/>
      <c r="B165" s="93"/>
      <c r="C165" s="21" t="s">
        <v>85</v>
      </c>
      <c r="D165" s="43" t="s">
        <v>86</v>
      </c>
      <c r="E165" s="34"/>
      <c r="F165" s="34"/>
      <c r="G165" s="34"/>
      <c r="H165" s="34"/>
      <c r="I165" s="34">
        <f t="shared" si="16"/>
        <v>0</v>
      </c>
      <c r="J165" s="34"/>
      <c r="K165" s="34" t="e">
        <f t="shared" si="18"/>
        <v>#DIV/0!</v>
      </c>
      <c r="L165" s="34">
        <f t="shared" si="19"/>
        <v>0</v>
      </c>
      <c r="M165" s="34" t="e">
        <f t="shared" si="20"/>
        <v>#DIV/0!</v>
      </c>
      <c r="N165" s="34" t="e">
        <f t="shared" si="21"/>
        <v>#DIV/0!</v>
      </c>
      <c r="O165" s="34">
        <f t="shared" si="22"/>
        <v>0</v>
      </c>
      <c r="P165" s="34" t="e">
        <f t="shared" si="23"/>
        <v>#DIV/0!</v>
      </c>
    </row>
    <row r="166" spans="1:16" ht="15">
      <c r="A166" s="97"/>
      <c r="B166" s="93"/>
      <c r="C166" s="21" t="s">
        <v>21</v>
      </c>
      <c r="D166" s="43" t="s">
        <v>22</v>
      </c>
      <c r="E166" s="34">
        <f>E168+E167</f>
        <v>81.3</v>
      </c>
      <c r="F166" s="34">
        <f>F168+F167</f>
        <v>51.4</v>
      </c>
      <c r="G166" s="34">
        <f>G168+G167</f>
        <v>0</v>
      </c>
      <c r="H166" s="34">
        <f>H168+H167</f>
        <v>20.65</v>
      </c>
      <c r="I166" s="34">
        <f t="shared" si="16"/>
        <v>20.65</v>
      </c>
      <c r="J166" s="34"/>
      <c r="K166" s="34">
        <f t="shared" si="18"/>
        <v>40.17509727626459</v>
      </c>
      <c r="L166" s="34">
        <f t="shared" si="19"/>
        <v>-60.65</v>
      </c>
      <c r="M166" s="34">
        <f t="shared" si="20"/>
        <v>25.399753997539975</v>
      </c>
      <c r="N166" s="34">
        <f t="shared" si="21"/>
        <v>40.17509727626459</v>
      </c>
      <c r="O166" s="34">
        <f t="shared" si="22"/>
        <v>-60.65</v>
      </c>
      <c r="P166" s="34">
        <f t="shared" si="23"/>
        <v>25.399753997539975</v>
      </c>
    </row>
    <row r="167" spans="1:16" ht="47.25" customHeight="1" hidden="1">
      <c r="A167" s="97"/>
      <c r="B167" s="93"/>
      <c r="C167" s="20" t="s">
        <v>213</v>
      </c>
      <c r="D167" s="44" t="s">
        <v>214</v>
      </c>
      <c r="E167" s="34"/>
      <c r="F167" s="34"/>
      <c r="G167" s="34"/>
      <c r="H167" s="34"/>
      <c r="I167" s="34">
        <f t="shared" si="16"/>
        <v>0</v>
      </c>
      <c r="J167" s="34"/>
      <c r="K167" s="34" t="e">
        <f t="shared" si="18"/>
        <v>#DIV/0!</v>
      </c>
      <c r="L167" s="34">
        <f t="shared" si="19"/>
        <v>0</v>
      </c>
      <c r="M167" s="34" t="e">
        <f t="shared" si="20"/>
        <v>#DIV/0!</v>
      </c>
      <c r="N167" s="34" t="e">
        <f t="shared" si="21"/>
        <v>#DIV/0!</v>
      </c>
      <c r="O167" s="34">
        <f t="shared" si="22"/>
        <v>0</v>
      </c>
      <c r="P167" s="34" t="e">
        <f t="shared" si="23"/>
        <v>#DIV/0!</v>
      </c>
    </row>
    <row r="168" spans="1:16" ht="47.25" customHeight="1" hidden="1">
      <c r="A168" s="97"/>
      <c r="B168" s="93"/>
      <c r="C168" s="20" t="s">
        <v>23</v>
      </c>
      <c r="D168" s="44" t="s">
        <v>24</v>
      </c>
      <c r="E168" s="34">
        <v>81.3</v>
      </c>
      <c r="F168" s="34">
        <v>51.4</v>
      </c>
      <c r="G168" s="34"/>
      <c r="H168" s="34">
        <v>20.65</v>
      </c>
      <c r="I168" s="34">
        <f t="shared" si="16"/>
        <v>20.65</v>
      </c>
      <c r="J168" s="34"/>
      <c r="K168" s="34">
        <f t="shared" si="18"/>
        <v>40.17509727626459</v>
      </c>
      <c r="L168" s="34">
        <f t="shared" si="19"/>
        <v>-60.65</v>
      </c>
      <c r="M168" s="34">
        <f t="shared" si="20"/>
        <v>25.399753997539975</v>
      </c>
      <c r="N168" s="34">
        <f t="shared" si="21"/>
        <v>40.17509727626459</v>
      </c>
      <c r="O168" s="34">
        <f t="shared" si="22"/>
        <v>-60.65</v>
      </c>
      <c r="P168" s="34">
        <f t="shared" si="23"/>
        <v>25.399753997539975</v>
      </c>
    </row>
    <row r="169" spans="1:16" ht="15.75" customHeight="1">
      <c r="A169" s="97"/>
      <c r="B169" s="93"/>
      <c r="C169" s="21" t="s">
        <v>25</v>
      </c>
      <c r="D169" s="43" t="s">
        <v>26</v>
      </c>
      <c r="E169" s="34"/>
      <c r="F169" s="34"/>
      <c r="G169" s="34"/>
      <c r="H169" s="34">
        <v>-1.28</v>
      </c>
      <c r="I169" s="34">
        <f t="shared" si="16"/>
        <v>-1.28</v>
      </c>
      <c r="J169" s="34"/>
      <c r="K169" s="34" t="e">
        <f t="shared" si="18"/>
        <v>#DIV/0!</v>
      </c>
      <c r="L169" s="34">
        <f t="shared" si="19"/>
        <v>-1.28</v>
      </c>
      <c r="M169" s="34" t="e">
        <f t="shared" si="20"/>
        <v>#DIV/0!</v>
      </c>
      <c r="N169" s="34"/>
      <c r="O169" s="34">
        <f t="shared" si="22"/>
        <v>-1.28</v>
      </c>
      <c r="P169" s="34"/>
    </row>
    <row r="170" spans="1:16" ht="15" hidden="1">
      <c r="A170" s="97"/>
      <c r="B170" s="93"/>
      <c r="C170" s="21" t="s">
        <v>27</v>
      </c>
      <c r="D170" s="43" t="s">
        <v>28</v>
      </c>
      <c r="E170" s="34"/>
      <c r="F170" s="34"/>
      <c r="G170" s="34"/>
      <c r="H170" s="34"/>
      <c r="I170" s="34">
        <f t="shared" si="16"/>
        <v>0</v>
      </c>
      <c r="J170" s="34" t="e">
        <f t="shared" si="17"/>
        <v>#DIV/0!</v>
      </c>
      <c r="K170" s="34" t="e">
        <f t="shared" si="18"/>
        <v>#DIV/0!</v>
      </c>
      <c r="L170" s="34">
        <f t="shared" si="19"/>
        <v>0</v>
      </c>
      <c r="M170" s="34" t="e">
        <f t="shared" si="20"/>
        <v>#DIV/0!</v>
      </c>
      <c r="N170" s="34" t="e">
        <f t="shared" si="21"/>
        <v>#DIV/0!</v>
      </c>
      <c r="O170" s="34">
        <f t="shared" si="22"/>
        <v>0</v>
      </c>
      <c r="P170" s="34" t="e">
        <f t="shared" si="23"/>
        <v>#DIV/0!</v>
      </c>
    </row>
    <row r="171" spans="1:16" ht="15.75" customHeight="1" hidden="1">
      <c r="A171" s="97"/>
      <c r="B171" s="93"/>
      <c r="C171" s="21" t="s">
        <v>30</v>
      </c>
      <c r="D171" s="43" t="s">
        <v>31</v>
      </c>
      <c r="E171" s="34"/>
      <c r="F171" s="34"/>
      <c r="G171" s="34"/>
      <c r="H171" s="34"/>
      <c r="I171" s="34">
        <f t="shared" si="16"/>
        <v>0</v>
      </c>
      <c r="J171" s="34" t="e">
        <f t="shared" si="17"/>
        <v>#DIV/0!</v>
      </c>
      <c r="K171" s="34" t="e">
        <f t="shared" si="18"/>
        <v>#DIV/0!</v>
      </c>
      <c r="L171" s="34">
        <f t="shared" si="19"/>
        <v>0</v>
      </c>
      <c r="M171" s="34" t="e">
        <f t="shared" si="20"/>
        <v>#DIV/0!</v>
      </c>
      <c r="N171" s="34" t="e">
        <f t="shared" si="21"/>
        <v>#DIV/0!</v>
      </c>
      <c r="O171" s="34">
        <f t="shared" si="22"/>
        <v>0</v>
      </c>
      <c r="P171" s="34" t="e">
        <f t="shared" si="23"/>
        <v>#DIV/0!</v>
      </c>
    </row>
    <row r="172" spans="1:16" ht="15">
      <c r="A172" s="97"/>
      <c r="B172" s="93"/>
      <c r="C172" s="21" t="s">
        <v>32</v>
      </c>
      <c r="D172" s="43" t="s">
        <v>78</v>
      </c>
      <c r="E172" s="34">
        <v>860</v>
      </c>
      <c r="F172" s="34">
        <v>6340</v>
      </c>
      <c r="G172" s="34">
        <v>477</v>
      </c>
      <c r="H172" s="34">
        <v>1431</v>
      </c>
      <c r="I172" s="34">
        <f t="shared" si="16"/>
        <v>954</v>
      </c>
      <c r="J172" s="34">
        <f t="shared" si="17"/>
        <v>300</v>
      </c>
      <c r="K172" s="34">
        <f t="shared" si="18"/>
        <v>22.57097791798107</v>
      </c>
      <c r="L172" s="34">
        <f t="shared" si="19"/>
        <v>571</v>
      </c>
      <c r="M172" s="34">
        <f t="shared" si="20"/>
        <v>166.3953488372093</v>
      </c>
      <c r="N172" s="34">
        <f t="shared" si="21"/>
        <v>22.57097791798107</v>
      </c>
      <c r="O172" s="34">
        <f t="shared" si="22"/>
        <v>571</v>
      </c>
      <c r="P172" s="34">
        <f t="shared" si="23"/>
        <v>166.3953488372093</v>
      </c>
    </row>
    <row r="173" spans="1:16" ht="15.75" customHeight="1" hidden="1">
      <c r="A173" s="97"/>
      <c r="B173" s="93"/>
      <c r="C173" s="21" t="s">
        <v>49</v>
      </c>
      <c r="D173" s="44" t="s">
        <v>50</v>
      </c>
      <c r="E173" s="34"/>
      <c r="F173" s="34"/>
      <c r="G173" s="34"/>
      <c r="H173" s="34"/>
      <c r="I173" s="34">
        <f t="shared" si="16"/>
        <v>0</v>
      </c>
      <c r="J173" s="34" t="e">
        <f t="shared" si="17"/>
        <v>#DIV/0!</v>
      </c>
      <c r="K173" s="34" t="e">
        <f t="shared" si="18"/>
        <v>#DIV/0!</v>
      </c>
      <c r="L173" s="34">
        <f t="shared" si="19"/>
        <v>0</v>
      </c>
      <c r="M173" s="34" t="e">
        <f t="shared" si="20"/>
        <v>#DIV/0!</v>
      </c>
      <c r="N173" s="34" t="e">
        <f t="shared" si="21"/>
        <v>#DIV/0!</v>
      </c>
      <c r="O173" s="34">
        <f t="shared" si="22"/>
        <v>0</v>
      </c>
      <c r="P173" s="34" t="e">
        <f t="shared" si="23"/>
        <v>#DIV/0!</v>
      </c>
    </row>
    <row r="174" spans="1:16" ht="15">
      <c r="A174" s="97"/>
      <c r="B174" s="93"/>
      <c r="C174" s="21" t="s">
        <v>34</v>
      </c>
      <c r="D174" s="43" t="s">
        <v>29</v>
      </c>
      <c r="E174" s="34">
        <v>-44.6</v>
      </c>
      <c r="F174" s="34"/>
      <c r="G174" s="34"/>
      <c r="H174" s="34">
        <v>-9.49</v>
      </c>
      <c r="I174" s="34">
        <f t="shared" si="16"/>
        <v>-9.49</v>
      </c>
      <c r="J174" s="34"/>
      <c r="K174" s="34" t="e">
        <f t="shared" si="18"/>
        <v>#DIV/0!</v>
      </c>
      <c r="L174" s="34">
        <f t="shared" si="19"/>
        <v>35.11</v>
      </c>
      <c r="M174" s="34">
        <f t="shared" si="20"/>
        <v>21.2780269058296</v>
      </c>
      <c r="N174" s="34"/>
      <c r="O174" s="34">
        <f t="shared" si="22"/>
        <v>35.11</v>
      </c>
      <c r="P174" s="34">
        <f t="shared" si="23"/>
        <v>21.2780269058296</v>
      </c>
    </row>
    <row r="175" spans="1:16" s="5" customFormat="1" ht="30.75">
      <c r="A175" s="97"/>
      <c r="B175" s="93"/>
      <c r="C175" s="23"/>
      <c r="D175" s="3" t="s">
        <v>39</v>
      </c>
      <c r="E175" s="4">
        <f>E176-E174</f>
        <v>941.3</v>
      </c>
      <c r="F175" s="4">
        <f>F176-F174</f>
        <v>6391.4</v>
      </c>
      <c r="G175" s="4">
        <f>G176-G174</f>
        <v>477</v>
      </c>
      <c r="H175" s="4">
        <f>H176-H174</f>
        <v>1451.07</v>
      </c>
      <c r="I175" s="4">
        <f t="shared" si="16"/>
        <v>974.0699999999999</v>
      </c>
      <c r="J175" s="4">
        <f t="shared" si="17"/>
        <v>304.20754716981133</v>
      </c>
      <c r="K175" s="4">
        <f t="shared" si="18"/>
        <v>22.703476546609508</v>
      </c>
      <c r="L175" s="4">
        <f t="shared" si="19"/>
        <v>509.77</v>
      </c>
      <c r="M175" s="4">
        <f t="shared" si="20"/>
        <v>154.15595453096782</v>
      </c>
      <c r="N175" s="4">
        <f t="shared" si="21"/>
        <v>22.703476546609508</v>
      </c>
      <c r="O175" s="4">
        <f t="shared" si="22"/>
        <v>509.77</v>
      </c>
      <c r="P175" s="4">
        <f t="shared" si="23"/>
        <v>154.15595453096782</v>
      </c>
    </row>
    <row r="176" spans="1:16" s="5" customFormat="1" ht="15.75">
      <c r="A176" s="95"/>
      <c r="B176" s="92"/>
      <c r="C176" s="29"/>
      <c r="D176" s="3" t="s">
        <v>57</v>
      </c>
      <c r="E176" s="6">
        <f>SUM(E164:E166,E169:E174)</f>
        <v>896.6999999999999</v>
      </c>
      <c r="F176" s="6">
        <f>SUM(F164:F166,F169:F174)</f>
        <v>6391.4</v>
      </c>
      <c r="G176" s="6">
        <f>SUM(G164:G166,G169:G174)</f>
        <v>477</v>
      </c>
      <c r="H176" s="6">
        <f>SUM(H164:H166,H169:H174)</f>
        <v>1441.58</v>
      </c>
      <c r="I176" s="6">
        <f t="shared" si="16"/>
        <v>964.5799999999999</v>
      </c>
      <c r="J176" s="6">
        <f t="shared" si="17"/>
        <v>302.2180293501048</v>
      </c>
      <c r="K176" s="6">
        <f t="shared" si="18"/>
        <v>22.554995775573428</v>
      </c>
      <c r="L176" s="6">
        <f t="shared" si="19"/>
        <v>544.88</v>
      </c>
      <c r="M176" s="6">
        <f t="shared" si="20"/>
        <v>160.7650273224044</v>
      </c>
      <c r="N176" s="6">
        <f t="shared" si="21"/>
        <v>22.554995775573428</v>
      </c>
      <c r="O176" s="6">
        <f t="shared" si="22"/>
        <v>544.88</v>
      </c>
      <c r="P176" s="6">
        <f t="shared" si="23"/>
        <v>160.7650273224044</v>
      </c>
    </row>
    <row r="177" spans="1:16" ht="31.5" customHeight="1">
      <c r="A177" s="94" t="s">
        <v>87</v>
      </c>
      <c r="B177" s="91" t="s">
        <v>88</v>
      </c>
      <c r="C177" s="21" t="s">
        <v>209</v>
      </c>
      <c r="D177" s="32" t="s">
        <v>210</v>
      </c>
      <c r="E177" s="34"/>
      <c r="F177" s="34"/>
      <c r="G177" s="34"/>
      <c r="H177" s="34">
        <v>0.74</v>
      </c>
      <c r="I177" s="34">
        <f t="shared" si="16"/>
        <v>0.74</v>
      </c>
      <c r="J177" s="34"/>
      <c r="K177" s="34" t="e">
        <f t="shared" si="18"/>
        <v>#DIV/0!</v>
      </c>
      <c r="L177" s="34">
        <f t="shared" si="19"/>
        <v>0.74</v>
      </c>
      <c r="M177" s="34" t="e">
        <f t="shared" si="20"/>
        <v>#DIV/0!</v>
      </c>
      <c r="N177" s="34"/>
      <c r="O177" s="34">
        <f t="shared" si="22"/>
        <v>0.74</v>
      </c>
      <c r="P177" s="34"/>
    </row>
    <row r="178" spans="1:16" ht="15.75" customHeight="1" hidden="1">
      <c r="A178" s="97"/>
      <c r="B178" s="93"/>
      <c r="C178" s="21" t="s">
        <v>85</v>
      </c>
      <c r="D178" s="43" t="s">
        <v>86</v>
      </c>
      <c r="E178" s="34"/>
      <c r="F178" s="34"/>
      <c r="G178" s="34"/>
      <c r="H178" s="34"/>
      <c r="I178" s="34">
        <f t="shared" si="16"/>
        <v>0</v>
      </c>
      <c r="J178" s="34"/>
      <c r="K178" s="34" t="e">
        <f t="shared" si="18"/>
        <v>#DIV/0!</v>
      </c>
      <c r="L178" s="34">
        <f t="shared" si="19"/>
        <v>0</v>
      </c>
      <c r="M178" s="34" t="e">
        <f t="shared" si="20"/>
        <v>#DIV/0!</v>
      </c>
      <c r="N178" s="34" t="e">
        <f t="shared" si="21"/>
        <v>#DIV/0!</v>
      </c>
      <c r="O178" s="34">
        <f t="shared" si="22"/>
        <v>0</v>
      </c>
      <c r="P178" s="34"/>
    </row>
    <row r="179" spans="1:16" ht="15">
      <c r="A179" s="97"/>
      <c r="B179" s="93"/>
      <c r="C179" s="21" t="s">
        <v>21</v>
      </c>
      <c r="D179" s="43" t="s">
        <v>22</v>
      </c>
      <c r="E179" s="34">
        <f>E180</f>
        <v>0</v>
      </c>
      <c r="F179" s="34">
        <f>F180</f>
        <v>54.7</v>
      </c>
      <c r="G179" s="34">
        <f>G180</f>
        <v>0</v>
      </c>
      <c r="H179" s="34">
        <f>H180</f>
        <v>3.7</v>
      </c>
      <c r="I179" s="34">
        <f t="shared" si="16"/>
        <v>3.7</v>
      </c>
      <c r="J179" s="34"/>
      <c r="K179" s="34">
        <f t="shared" si="18"/>
        <v>6.764168190127971</v>
      </c>
      <c r="L179" s="34">
        <f t="shared" si="19"/>
        <v>3.7</v>
      </c>
      <c r="M179" s="34" t="e">
        <f t="shared" si="20"/>
        <v>#DIV/0!</v>
      </c>
      <c r="N179" s="34">
        <f t="shared" si="21"/>
        <v>6.764168190127971</v>
      </c>
      <c r="O179" s="34">
        <f t="shared" si="22"/>
        <v>3.7</v>
      </c>
      <c r="P179" s="34"/>
    </row>
    <row r="180" spans="1:16" ht="47.25" customHeight="1" hidden="1">
      <c r="A180" s="97"/>
      <c r="B180" s="93"/>
      <c r="C180" s="20" t="s">
        <v>23</v>
      </c>
      <c r="D180" s="44" t="s">
        <v>24</v>
      </c>
      <c r="E180" s="34"/>
      <c r="F180" s="34">
        <v>54.7</v>
      </c>
      <c r="G180" s="34"/>
      <c r="H180" s="34">
        <v>3.7</v>
      </c>
      <c r="I180" s="34">
        <f t="shared" si="16"/>
        <v>3.7</v>
      </c>
      <c r="J180" s="34"/>
      <c r="K180" s="34">
        <f t="shared" si="18"/>
        <v>6.764168190127971</v>
      </c>
      <c r="L180" s="34">
        <f t="shared" si="19"/>
        <v>3.7</v>
      </c>
      <c r="M180" s="34" t="e">
        <f t="shared" si="20"/>
        <v>#DIV/0!</v>
      </c>
      <c r="N180" s="34">
        <f t="shared" si="21"/>
        <v>6.764168190127971</v>
      </c>
      <c r="O180" s="34">
        <f t="shared" si="22"/>
        <v>3.7</v>
      </c>
      <c r="P180" s="34"/>
    </row>
    <row r="181" spans="1:16" ht="15.75" customHeight="1">
      <c r="A181" s="97"/>
      <c r="B181" s="93"/>
      <c r="C181" s="21" t="s">
        <v>25</v>
      </c>
      <c r="D181" s="43" t="s">
        <v>26</v>
      </c>
      <c r="E181" s="34"/>
      <c r="F181" s="34"/>
      <c r="G181" s="34"/>
      <c r="H181" s="34">
        <v>-0.74</v>
      </c>
      <c r="I181" s="34">
        <f t="shared" si="16"/>
        <v>-0.74</v>
      </c>
      <c r="J181" s="34"/>
      <c r="K181" s="34" t="e">
        <f t="shared" si="18"/>
        <v>#DIV/0!</v>
      </c>
      <c r="L181" s="34">
        <f t="shared" si="19"/>
        <v>-0.74</v>
      </c>
      <c r="M181" s="34" t="e">
        <f t="shared" si="20"/>
        <v>#DIV/0!</v>
      </c>
      <c r="N181" s="34"/>
      <c r="O181" s="34">
        <f t="shared" si="22"/>
        <v>-0.74</v>
      </c>
      <c r="P181" s="34"/>
    </row>
    <row r="182" spans="1:16" ht="15" hidden="1">
      <c r="A182" s="97"/>
      <c r="B182" s="93"/>
      <c r="C182" s="21" t="s">
        <v>27</v>
      </c>
      <c r="D182" s="43" t="s">
        <v>28</v>
      </c>
      <c r="E182" s="34"/>
      <c r="F182" s="34"/>
      <c r="G182" s="34"/>
      <c r="H182" s="34"/>
      <c r="I182" s="34">
        <f t="shared" si="16"/>
        <v>0</v>
      </c>
      <c r="J182" s="34" t="e">
        <f t="shared" si="17"/>
        <v>#DIV/0!</v>
      </c>
      <c r="K182" s="34" t="e">
        <f t="shared" si="18"/>
        <v>#DIV/0!</v>
      </c>
      <c r="L182" s="34">
        <f t="shared" si="19"/>
        <v>0</v>
      </c>
      <c r="M182" s="34" t="e">
        <f t="shared" si="20"/>
        <v>#DIV/0!</v>
      </c>
      <c r="N182" s="34" t="e">
        <f t="shared" si="21"/>
        <v>#DIV/0!</v>
      </c>
      <c r="O182" s="34">
        <f t="shared" si="22"/>
        <v>0</v>
      </c>
      <c r="P182" s="34" t="e">
        <f t="shared" si="23"/>
        <v>#DIV/0!</v>
      </c>
    </row>
    <row r="183" spans="1:16" ht="15.75" customHeight="1" hidden="1">
      <c r="A183" s="97"/>
      <c r="B183" s="93"/>
      <c r="C183" s="21" t="s">
        <v>30</v>
      </c>
      <c r="D183" s="43" t="s">
        <v>31</v>
      </c>
      <c r="E183" s="34"/>
      <c r="F183" s="34"/>
      <c r="G183" s="34"/>
      <c r="H183" s="34"/>
      <c r="I183" s="34">
        <f t="shared" si="16"/>
        <v>0</v>
      </c>
      <c r="J183" s="34" t="e">
        <f t="shared" si="17"/>
        <v>#DIV/0!</v>
      </c>
      <c r="K183" s="34" t="e">
        <f t="shared" si="18"/>
        <v>#DIV/0!</v>
      </c>
      <c r="L183" s="34">
        <f t="shared" si="19"/>
        <v>0</v>
      </c>
      <c r="M183" s="34" t="e">
        <f t="shared" si="20"/>
        <v>#DIV/0!</v>
      </c>
      <c r="N183" s="34" t="e">
        <f t="shared" si="21"/>
        <v>#DIV/0!</v>
      </c>
      <c r="O183" s="34">
        <f t="shared" si="22"/>
        <v>0</v>
      </c>
      <c r="P183" s="34" t="e">
        <f t="shared" si="23"/>
        <v>#DIV/0!</v>
      </c>
    </row>
    <row r="184" spans="1:16" ht="15">
      <c r="A184" s="97"/>
      <c r="B184" s="93"/>
      <c r="C184" s="21" t="s">
        <v>32</v>
      </c>
      <c r="D184" s="43" t="s">
        <v>78</v>
      </c>
      <c r="E184" s="34">
        <v>1010</v>
      </c>
      <c r="F184" s="34">
        <v>6340</v>
      </c>
      <c r="G184" s="34">
        <v>491.5</v>
      </c>
      <c r="H184" s="34">
        <v>1469.3</v>
      </c>
      <c r="I184" s="34">
        <f t="shared" si="16"/>
        <v>977.8</v>
      </c>
      <c r="J184" s="34">
        <f t="shared" si="17"/>
        <v>298.942014242116</v>
      </c>
      <c r="K184" s="34">
        <f t="shared" si="18"/>
        <v>23.175078864353313</v>
      </c>
      <c r="L184" s="34">
        <f t="shared" si="19"/>
        <v>459.29999999999995</v>
      </c>
      <c r="M184" s="34">
        <f t="shared" si="20"/>
        <v>145.47524752475246</v>
      </c>
      <c r="N184" s="34">
        <f t="shared" si="21"/>
        <v>23.175078864353313</v>
      </c>
      <c r="O184" s="34">
        <f t="shared" si="22"/>
        <v>459.29999999999995</v>
      </c>
      <c r="P184" s="34">
        <f t="shared" si="23"/>
        <v>145.47524752475246</v>
      </c>
    </row>
    <row r="185" spans="1:16" ht="15.75" customHeight="1" hidden="1">
      <c r="A185" s="97"/>
      <c r="B185" s="93"/>
      <c r="C185" s="21" t="s">
        <v>49</v>
      </c>
      <c r="D185" s="44" t="s">
        <v>50</v>
      </c>
      <c r="E185" s="34"/>
      <c r="F185" s="34"/>
      <c r="G185" s="34"/>
      <c r="H185" s="34"/>
      <c r="I185" s="34">
        <f t="shared" si="16"/>
        <v>0</v>
      </c>
      <c r="J185" s="34" t="e">
        <f t="shared" si="17"/>
        <v>#DIV/0!</v>
      </c>
      <c r="K185" s="34" t="e">
        <f t="shared" si="18"/>
        <v>#DIV/0!</v>
      </c>
      <c r="L185" s="34">
        <f t="shared" si="19"/>
        <v>0</v>
      </c>
      <c r="M185" s="34" t="e">
        <f t="shared" si="20"/>
        <v>#DIV/0!</v>
      </c>
      <c r="N185" s="34" t="e">
        <f t="shared" si="21"/>
        <v>#DIV/0!</v>
      </c>
      <c r="O185" s="34">
        <f t="shared" si="22"/>
        <v>0</v>
      </c>
      <c r="P185" s="34" t="e">
        <f t="shared" si="23"/>
        <v>#DIV/0!</v>
      </c>
    </row>
    <row r="186" spans="1:16" ht="15">
      <c r="A186" s="97"/>
      <c r="B186" s="93"/>
      <c r="C186" s="21" t="s">
        <v>34</v>
      </c>
      <c r="D186" s="43" t="s">
        <v>29</v>
      </c>
      <c r="E186" s="34">
        <v>-4</v>
      </c>
      <c r="F186" s="34"/>
      <c r="G186" s="34"/>
      <c r="H186" s="34">
        <v>-33.93</v>
      </c>
      <c r="I186" s="34">
        <f t="shared" si="16"/>
        <v>-33.93</v>
      </c>
      <c r="J186" s="34"/>
      <c r="K186" s="34" t="e">
        <f t="shared" si="18"/>
        <v>#DIV/0!</v>
      </c>
      <c r="L186" s="34">
        <f t="shared" si="19"/>
        <v>-29.93</v>
      </c>
      <c r="M186" s="34">
        <f t="shared" si="20"/>
        <v>848.25</v>
      </c>
      <c r="N186" s="34"/>
      <c r="O186" s="34">
        <f t="shared" si="22"/>
        <v>-29.93</v>
      </c>
      <c r="P186" s="34">
        <f t="shared" si="23"/>
        <v>848.25</v>
      </c>
    </row>
    <row r="187" spans="1:16" s="5" customFormat="1" ht="30.75">
      <c r="A187" s="97"/>
      <c r="B187" s="93"/>
      <c r="C187" s="23"/>
      <c r="D187" s="3" t="s">
        <v>39</v>
      </c>
      <c r="E187" s="4">
        <f>E188-E186</f>
        <v>1010</v>
      </c>
      <c r="F187" s="4">
        <f>F188-F186</f>
        <v>6394.7</v>
      </c>
      <c r="G187" s="4">
        <f>G188-G186</f>
        <v>491.5</v>
      </c>
      <c r="H187" s="4">
        <f>H188-H186</f>
        <v>1473</v>
      </c>
      <c r="I187" s="4">
        <f t="shared" si="16"/>
        <v>981.5</v>
      </c>
      <c r="J187" s="4">
        <f t="shared" si="17"/>
        <v>299.69481180061035</v>
      </c>
      <c r="K187" s="4">
        <f t="shared" si="18"/>
        <v>23.034700611443853</v>
      </c>
      <c r="L187" s="4">
        <f t="shared" si="19"/>
        <v>463</v>
      </c>
      <c r="M187" s="4">
        <f t="shared" si="20"/>
        <v>145.84158415841583</v>
      </c>
      <c r="N187" s="4">
        <f t="shared" si="21"/>
        <v>23.034700611443853</v>
      </c>
      <c r="O187" s="4">
        <f t="shared" si="22"/>
        <v>463</v>
      </c>
      <c r="P187" s="4">
        <f t="shared" si="23"/>
        <v>145.84158415841583</v>
      </c>
    </row>
    <row r="188" spans="1:16" s="5" customFormat="1" ht="15.75">
      <c r="A188" s="95"/>
      <c r="B188" s="92"/>
      <c r="C188" s="29"/>
      <c r="D188" s="3" t="s">
        <v>57</v>
      </c>
      <c r="E188" s="6">
        <f>SUM(E177:E179,E181:E186)</f>
        <v>1006</v>
      </c>
      <c r="F188" s="6">
        <f>SUM(F177:F179,F181:F186)</f>
        <v>6394.7</v>
      </c>
      <c r="G188" s="6">
        <f>SUM(G177:G179,G181:G186)</f>
        <v>491.5</v>
      </c>
      <c r="H188" s="6">
        <f>SUM(H177:H179,H181:H186)</f>
        <v>1439.07</v>
      </c>
      <c r="I188" s="6">
        <f t="shared" si="16"/>
        <v>947.5699999999999</v>
      </c>
      <c r="J188" s="6">
        <f t="shared" si="17"/>
        <v>292.79145473041706</v>
      </c>
      <c r="K188" s="6">
        <f t="shared" si="18"/>
        <v>22.50410496192159</v>
      </c>
      <c r="L188" s="6">
        <f t="shared" si="19"/>
        <v>433.06999999999994</v>
      </c>
      <c r="M188" s="6">
        <f t="shared" si="20"/>
        <v>143.0487077534791</v>
      </c>
      <c r="N188" s="6">
        <f t="shared" si="21"/>
        <v>22.50410496192159</v>
      </c>
      <c r="O188" s="6">
        <f t="shared" si="22"/>
        <v>433.06999999999994</v>
      </c>
      <c r="P188" s="6">
        <f t="shared" si="23"/>
        <v>143.0487077534791</v>
      </c>
    </row>
    <row r="189" spans="1:16" ht="31.5" customHeight="1" hidden="1">
      <c r="A189" s="94" t="s">
        <v>89</v>
      </c>
      <c r="B189" s="91" t="s">
        <v>90</v>
      </c>
      <c r="C189" s="21" t="s">
        <v>209</v>
      </c>
      <c r="D189" s="32" t="s">
        <v>210</v>
      </c>
      <c r="E189" s="34"/>
      <c r="F189" s="34"/>
      <c r="G189" s="34"/>
      <c r="H189" s="34"/>
      <c r="I189" s="34">
        <f t="shared" si="16"/>
        <v>0</v>
      </c>
      <c r="J189" s="34" t="e">
        <f t="shared" si="17"/>
        <v>#DIV/0!</v>
      </c>
      <c r="K189" s="34" t="e">
        <f t="shared" si="18"/>
        <v>#DIV/0!</v>
      </c>
      <c r="L189" s="34">
        <f t="shared" si="19"/>
        <v>0</v>
      </c>
      <c r="M189" s="34" t="e">
        <f t="shared" si="20"/>
        <v>#DIV/0!</v>
      </c>
      <c r="N189" s="34" t="e">
        <f t="shared" si="21"/>
        <v>#DIV/0!</v>
      </c>
      <c r="O189" s="34">
        <f t="shared" si="22"/>
        <v>0</v>
      </c>
      <c r="P189" s="34" t="e">
        <f t="shared" si="23"/>
        <v>#DIV/0!</v>
      </c>
    </row>
    <row r="190" spans="1:16" ht="15.75" customHeight="1" hidden="1">
      <c r="A190" s="97"/>
      <c r="B190" s="93"/>
      <c r="C190" s="21" t="s">
        <v>85</v>
      </c>
      <c r="D190" s="43" t="s">
        <v>86</v>
      </c>
      <c r="E190" s="34"/>
      <c r="F190" s="34"/>
      <c r="G190" s="34"/>
      <c r="H190" s="34"/>
      <c r="I190" s="34">
        <f t="shared" si="16"/>
        <v>0</v>
      </c>
      <c r="J190" s="34" t="e">
        <f t="shared" si="17"/>
        <v>#DIV/0!</v>
      </c>
      <c r="K190" s="34" t="e">
        <f t="shared" si="18"/>
        <v>#DIV/0!</v>
      </c>
      <c r="L190" s="34">
        <f t="shared" si="19"/>
        <v>0</v>
      </c>
      <c r="M190" s="34" t="e">
        <f t="shared" si="20"/>
        <v>#DIV/0!</v>
      </c>
      <c r="N190" s="34" t="e">
        <f t="shared" si="21"/>
        <v>#DIV/0!</v>
      </c>
      <c r="O190" s="34">
        <f t="shared" si="22"/>
        <v>0</v>
      </c>
      <c r="P190" s="34" t="e">
        <f t="shared" si="23"/>
        <v>#DIV/0!</v>
      </c>
    </row>
    <row r="191" spans="1:16" ht="15">
      <c r="A191" s="97"/>
      <c r="B191" s="93"/>
      <c r="C191" s="21" t="s">
        <v>21</v>
      </c>
      <c r="D191" s="43" t="s">
        <v>22</v>
      </c>
      <c r="E191" s="34">
        <f>SUM(E192:E193)</f>
        <v>4.7</v>
      </c>
      <c r="F191" s="34">
        <f>SUM(F192:F193)</f>
        <v>35</v>
      </c>
      <c r="G191" s="34">
        <f>SUM(G192:G193)</f>
        <v>1.5</v>
      </c>
      <c r="H191" s="34">
        <f>SUM(H192:H193)</f>
        <v>2.9</v>
      </c>
      <c r="I191" s="34">
        <f t="shared" si="16"/>
        <v>1.4</v>
      </c>
      <c r="J191" s="34">
        <f t="shared" si="17"/>
        <v>193.33333333333334</v>
      </c>
      <c r="K191" s="34">
        <f t="shared" si="18"/>
        <v>8.285714285714285</v>
      </c>
      <c r="L191" s="34">
        <f t="shared" si="19"/>
        <v>-1.8000000000000003</v>
      </c>
      <c r="M191" s="34">
        <f t="shared" si="20"/>
        <v>61.702127659574465</v>
      </c>
      <c r="N191" s="34">
        <f t="shared" si="21"/>
        <v>8.285714285714285</v>
      </c>
      <c r="O191" s="34">
        <f t="shared" si="22"/>
        <v>-1.8000000000000003</v>
      </c>
      <c r="P191" s="34">
        <f t="shared" si="23"/>
        <v>61.702127659574465</v>
      </c>
    </row>
    <row r="192" spans="1:16" ht="47.25" customHeight="1" hidden="1">
      <c r="A192" s="97"/>
      <c r="B192" s="93"/>
      <c r="C192" s="20" t="s">
        <v>213</v>
      </c>
      <c r="D192" s="44" t="s">
        <v>214</v>
      </c>
      <c r="E192" s="34"/>
      <c r="F192" s="34"/>
      <c r="G192" s="34"/>
      <c r="H192" s="34"/>
      <c r="I192" s="34">
        <f t="shared" si="16"/>
        <v>0</v>
      </c>
      <c r="J192" s="34" t="e">
        <f t="shared" si="17"/>
        <v>#DIV/0!</v>
      </c>
      <c r="K192" s="34" t="e">
        <f t="shared" si="18"/>
        <v>#DIV/0!</v>
      </c>
      <c r="L192" s="34">
        <f t="shared" si="19"/>
        <v>0</v>
      </c>
      <c r="M192" s="34" t="e">
        <f t="shared" si="20"/>
        <v>#DIV/0!</v>
      </c>
      <c r="N192" s="34" t="e">
        <f t="shared" si="21"/>
        <v>#DIV/0!</v>
      </c>
      <c r="O192" s="34">
        <f t="shared" si="22"/>
        <v>0</v>
      </c>
      <c r="P192" s="34" t="e">
        <f t="shared" si="23"/>
        <v>#DIV/0!</v>
      </c>
    </row>
    <row r="193" spans="1:16" ht="47.25" customHeight="1" hidden="1">
      <c r="A193" s="97"/>
      <c r="B193" s="93"/>
      <c r="C193" s="20" t="s">
        <v>23</v>
      </c>
      <c r="D193" s="44" t="s">
        <v>24</v>
      </c>
      <c r="E193" s="34">
        <v>4.7</v>
      </c>
      <c r="F193" s="34">
        <v>35</v>
      </c>
      <c r="G193" s="34">
        <v>1.5</v>
      </c>
      <c r="H193" s="34">
        <v>2.9</v>
      </c>
      <c r="I193" s="34">
        <f t="shared" si="16"/>
        <v>1.4</v>
      </c>
      <c r="J193" s="34">
        <f t="shared" si="17"/>
        <v>193.33333333333334</v>
      </c>
      <c r="K193" s="34">
        <f t="shared" si="18"/>
        <v>8.285714285714285</v>
      </c>
      <c r="L193" s="34">
        <f t="shared" si="19"/>
        <v>-1.8000000000000003</v>
      </c>
      <c r="M193" s="34">
        <f t="shared" si="20"/>
        <v>61.702127659574465</v>
      </c>
      <c r="N193" s="34">
        <f t="shared" si="21"/>
        <v>8.285714285714285</v>
      </c>
      <c r="O193" s="34">
        <f t="shared" si="22"/>
        <v>-1.8000000000000003</v>
      </c>
      <c r="P193" s="34">
        <f t="shared" si="23"/>
        <v>61.702127659574465</v>
      </c>
    </row>
    <row r="194" spans="1:16" ht="15.75" customHeight="1" hidden="1">
      <c r="A194" s="97"/>
      <c r="B194" s="93"/>
      <c r="C194" s="21" t="s">
        <v>25</v>
      </c>
      <c r="D194" s="43" t="s">
        <v>26</v>
      </c>
      <c r="E194" s="34"/>
      <c r="F194" s="34"/>
      <c r="G194" s="34"/>
      <c r="H194" s="34"/>
      <c r="I194" s="34">
        <f t="shared" si="16"/>
        <v>0</v>
      </c>
      <c r="J194" s="34" t="e">
        <f t="shared" si="17"/>
        <v>#DIV/0!</v>
      </c>
      <c r="K194" s="34" t="e">
        <f t="shared" si="18"/>
        <v>#DIV/0!</v>
      </c>
      <c r="L194" s="34">
        <f t="shared" si="19"/>
        <v>0</v>
      </c>
      <c r="M194" s="34" t="e">
        <f t="shared" si="20"/>
        <v>#DIV/0!</v>
      </c>
      <c r="N194" s="34" t="e">
        <f t="shared" si="21"/>
        <v>#DIV/0!</v>
      </c>
      <c r="O194" s="34">
        <f t="shared" si="22"/>
        <v>0</v>
      </c>
      <c r="P194" s="34" t="e">
        <f t="shared" si="23"/>
        <v>#DIV/0!</v>
      </c>
    </row>
    <row r="195" spans="1:16" ht="15" hidden="1">
      <c r="A195" s="97"/>
      <c r="B195" s="93"/>
      <c r="C195" s="21" t="s">
        <v>27</v>
      </c>
      <c r="D195" s="43" t="s">
        <v>28</v>
      </c>
      <c r="E195" s="34"/>
      <c r="F195" s="34"/>
      <c r="G195" s="34"/>
      <c r="H195" s="34"/>
      <c r="I195" s="34">
        <f t="shared" si="16"/>
        <v>0</v>
      </c>
      <c r="J195" s="34" t="e">
        <f t="shared" si="17"/>
        <v>#DIV/0!</v>
      </c>
      <c r="K195" s="34" t="e">
        <f t="shared" si="18"/>
        <v>#DIV/0!</v>
      </c>
      <c r="L195" s="34">
        <f t="shared" si="19"/>
        <v>0</v>
      </c>
      <c r="M195" s="34" t="e">
        <f t="shared" si="20"/>
        <v>#DIV/0!</v>
      </c>
      <c r="N195" s="34" t="e">
        <f t="shared" si="21"/>
        <v>#DIV/0!</v>
      </c>
      <c r="O195" s="34">
        <f t="shared" si="22"/>
        <v>0</v>
      </c>
      <c r="P195" s="34" t="e">
        <f t="shared" si="23"/>
        <v>#DIV/0!</v>
      </c>
    </row>
    <row r="196" spans="1:16" ht="15.75" customHeight="1" hidden="1">
      <c r="A196" s="97"/>
      <c r="B196" s="93"/>
      <c r="C196" s="21" t="s">
        <v>30</v>
      </c>
      <c r="D196" s="43" t="s">
        <v>31</v>
      </c>
      <c r="E196" s="34"/>
      <c r="F196" s="34"/>
      <c r="G196" s="34"/>
      <c r="H196" s="34"/>
      <c r="I196" s="34">
        <f t="shared" si="16"/>
        <v>0</v>
      </c>
      <c r="J196" s="34" t="e">
        <f t="shared" si="17"/>
        <v>#DIV/0!</v>
      </c>
      <c r="K196" s="34" t="e">
        <f t="shared" si="18"/>
        <v>#DIV/0!</v>
      </c>
      <c r="L196" s="34">
        <f t="shared" si="19"/>
        <v>0</v>
      </c>
      <c r="M196" s="34" t="e">
        <f t="shared" si="20"/>
        <v>#DIV/0!</v>
      </c>
      <c r="N196" s="34" t="e">
        <f t="shared" si="21"/>
        <v>#DIV/0!</v>
      </c>
      <c r="O196" s="34">
        <f t="shared" si="22"/>
        <v>0</v>
      </c>
      <c r="P196" s="34" t="e">
        <f t="shared" si="23"/>
        <v>#DIV/0!</v>
      </c>
    </row>
    <row r="197" spans="1:16" ht="15">
      <c r="A197" s="97"/>
      <c r="B197" s="93"/>
      <c r="C197" s="21" t="s">
        <v>32</v>
      </c>
      <c r="D197" s="43" t="s">
        <v>78</v>
      </c>
      <c r="E197" s="34">
        <v>532</v>
      </c>
      <c r="F197" s="34">
        <v>5024</v>
      </c>
      <c r="G197" s="34">
        <v>305.7</v>
      </c>
      <c r="H197" s="34">
        <v>917.1</v>
      </c>
      <c r="I197" s="34">
        <f t="shared" si="16"/>
        <v>611.4000000000001</v>
      </c>
      <c r="J197" s="34">
        <f t="shared" si="17"/>
        <v>300</v>
      </c>
      <c r="K197" s="34">
        <f t="shared" si="18"/>
        <v>18.25437898089172</v>
      </c>
      <c r="L197" s="34">
        <f t="shared" si="19"/>
        <v>385.1</v>
      </c>
      <c r="M197" s="34">
        <f t="shared" si="20"/>
        <v>172.38721804511277</v>
      </c>
      <c r="N197" s="34">
        <f t="shared" si="21"/>
        <v>18.25437898089172</v>
      </c>
      <c r="O197" s="34">
        <f t="shared" si="22"/>
        <v>385.1</v>
      </c>
      <c r="P197" s="34">
        <f t="shared" si="23"/>
        <v>172.38721804511277</v>
      </c>
    </row>
    <row r="198" spans="1:16" ht="15.75" customHeight="1" hidden="1">
      <c r="A198" s="97"/>
      <c r="B198" s="93"/>
      <c r="C198" s="21" t="s">
        <v>49</v>
      </c>
      <c r="D198" s="44" t="s">
        <v>50</v>
      </c>
      <c r="E198" s="34"/>
      <c r="F198" s="34"/>
      <c r="G198" s="34"/>
      <c r="H198" s="34"/>
      <c r="I198" s="34">
        <f t="shared" si="16"/>
        <v>0</v>
      </c>
      <c r="J198" s="34" t="e">
        <f t="shared" si="17"/>
        <v>#DIV/0!</v>
      </c>
      <c r="K198" s="34" t="e">
        <f t="shared" si="18"/>
        <v>#DIV/0!</v>
      </c>
      <c r="L198" s="34">
        <f t="shared" si="19"/>
        <v>0</v>
      </c>
      <c r="M198" s="34" t="e">
        <f t="shared" si="20"/>
        <v>#DIV/0!</v>
      </c>
      <c r="N198" s="34" t="e">
        <f t="shared" si="21"/>
        <v>#DIV/0!</v>
      </c>
      <c r="O198" s="34">
        <f t="shared" si="22"/>
        <v>0</v>
      </c>
      <c r="P198" s="34" t="e">
        <f t="shared" si="23"/>
        <v>#DIV/0!</v>
      </c>
    </row>
    <row r="199" spans="1:16" ht="15">
      <c r="A199" s="97"/>
      <c r="B199" s="93"/>
      <c r="C199" s="21" t="s">
        <v>34</v>
      </c>
      <c r="D199" s="43" t="s">
        <v>29</v>
      </c>
      <c r="E199" s="34">
        <v>-52.2</v>
      </c>
      <c r="F199" s="34"/>
      <c r="G199" s="34"/>
      <c r="H199" s="34">
        <v>-0.86</v>
      </c>
      <c r="I199" s="34">
        <f t="shared" si="16"/>
        <v>-0.86</v>
      </c>
      <c r="J199" s="34"/>
      <c r="K199" s="34"/>
      <c r="L199" s="34"/>
      <c r="M199" s="34"/>
      <c r="N199" s="34"/>
      <c r="O199" s="34">
        <f t="shared" si="22"/>
        <v>51.34</v>
      </c>
      <c r="P199" s="34">
        <f t="shared" si="23"/>
        <v>1.647509578544061</v>
      </c>
    </row>
    <row r="200" spans="1:16" s="5" customFormat="1" ht="30.75">
      <c r="A200" s="97"/>
      <c r="B200" s="93"/>
      <c r="C200" s="23"/>
      <c r="D200" s="3" t="s">
        <v>39</v>
      </c>
      <c r="E200" s="4">
        <f>E201-E199</f>
        <v>536.7</v>
      </c>
      <c r="F200" s="4">
        <f>F201-F199</f>
        <v>5059</v>
      </c>
      <c r="G200" s="4">
        <f>G201-G199</f>
        <v>307.2</v>
      </c>
      <c r="H200" s="4">
        <f>H201-H199</f>
        <v>920</v>
      </c>
      <c r="I200" s="4">
        <f t="shared" si="16"/>
        <v>612.8</v>
      </c>
      <c r="J200" s="4">
        <f t="shared" si="17"/>
        <v>299.4791666666667</v>
      </c>
      <c r="K200" s="4">
        <f t="shared" si="18"/>
        <v>18.185412136785924</v>
      </c>
      <c r="L200" s="4">
        <f t="shared" si="19"/>
        <v>383.29999999999995</v>
      </c>
      <c r="M200" s="4">
        <f t="shared" si="20"/>
        <v>171.41792435252466</v>
      </c>
      <c r="N200" s="4">
        <f t="shared" si="21"/>
        <v>18.185412136785924</v>
      </c>
      <c r="O200" s="4">
        <f t="shared" si="22"/>
        <v>383.29999999999995</v>
      </c>
      <c r="P200" s="4">
        <f t="shared" si="23"/>
        <v>171.41792435252466</v>
      </c>
    </row>
    <row r="201" spans="1:16" s="5" customFormat="1" ht="15.75">
      <c r="A201" s="95"/>
      <c r="B201" s="92"/>
      <c r="C201" s="29"/>
      <c r="D201" s="3" t="s">
        <v>57</v>
      </c>
      <c r="E201" s="6">
        <f>SUM(E189:E191,E194:E199)</f>
        <v>484.50000000000006</v>
      </c>
      <c r="F201" s="6">
        <f>SUM(F189:F191,F194:F199)</f>
        <v>5059</v>
      </c>
      <c r="G201" s="6">
        <f>SUM(G189:G191,G194:G199)</f>
        <v>307.2</v>
      </c>
      <c r="H201" s="6">
        <f>SUM(H189:H191,H194:H199)</f>
        <v>919.14</v>
      </c>
      <c r="I201" s="6">
        <f aca="true" t="shared" si="24" ref="I201:I265">H201-G201</f>
        <v>611.94</v>
      </c>
      <c r="J201" s="6">
        <f aca="true" t="shared" si="25" ref="J201:J264">H201/G201*100</f>
        <v>299.19921875</v>
      </c>
      <c r="K201" s="6">
        <f aca="true" t="shared" si="26" ref="K201:K264">H201/F201*100</f>
        <v>18.168412729788496</v>
      </c>
      <c r="L201" s="6">
        <f aca="true" t="shared" si="27" ref="L201:L264">H201-E201</f>
        <v>434.63999999999993</v>
      </c>
      <c r="M201" s="6">
        <f aca="true" t="shared" si="28" ref="M201:M264">H201/E201*100</f>
        <v>189.70897832817334</v>
      </c>
      <c r="N201" s="6">
        <f aca="true" t="shared" si="29" ref="N201:N264">H201/F201*100</f>
        <v>18.168412729788496</v>
      </c>
      <c r="O201" s="6">
        <f aca="true" t="shared" si="30" ref="O201:O265">H201-E201</f>
        <v>434.63999999999993</v>
      </c>
      <c r="P201" s="6">
        <f aca="true" t="shared" si="31" ref="P201:P262">H201/E201*100</f>
        <v>189.70897832817334</v>
      </c>
    </row>
    <row r="202" spans="1:16" s="5" customFormat="1" ht="15.75" customHeight="1" hidden="1">
      <c r="A202" s="94" t="s">
        <v>91</v>
      </c>
      <c r="B202" s="91" t="s">
        <v>92</v>
      </c>
      <c r="C202" s="21" t="s">
        <v>12</v>
      </c>
      <c r="D202" s="42" t="s">
        <v>13</v>
      </c>
      <c r="E202" s="6"/>
      <c r="F202" s="6"/>
      <c r="G202" s="6"/>
      <c r="H202" s="66"/>
      <c r="I202" s="66">
        <f t="shared" si="24"/>
        <v>0</v>
      </c>
      <c r="J202" s="66" t="e">
        <f t="shared" si="25"/>
        <v>#DIV/0!</v>
      </c>
      <c r="K202" s="66" t="e">
        <f t="shared" si="26"/>
        <v>#DIV/0!</v>
      </c>
      <c r="L202" s="66">
        <f t="shared" si="27"/>
        <v>0</v>
      </c>
      <c r="M202" s="66" t="e">
        <f t="shared" si="28"/>
        <v>#DIV/0!</v>
      </c>
      <c r="N202" s="66" t="e">
        <f t="shared" si="29"/>
        <v>#DIV/0!</v>
      </c>
      <c r="O202" s="66">
        <f t="shared" si="30"/>
        <v>0</v>
      </c>
      <c r="P202" s="66" t="e">
        <f t="shared" si="31"/>
        <v>#DIV/0!</v>
      </c>
    </row>
    <row r="203" spans="1:16" ht="31.5" customHeight="1">
      <c r="A203" s="97"/>
      <c r="B203" s="93"/>
      <c r="C203" s="21" t="s">
        <v>209</v>
      </c>
      <c r="D203" s="32" t="s">
        <v>210</v>
      </c>
      <c r="E203" s="34"/>
      <c r="F203" s="34"/>
      <c r="G203" s="34"/>
      <c r="H203" s="34">
        <v>72.93</v>
      </c>
      <c r="I203" s="34">
        <f t="shared" si="24"/>
        <v>72.93</v>
      </c>
      <c r="J203" s="34"/>
      <c r="K203" s="34"/>
      <c r="L203" s="34"/>
      <c r="M203" s="34"/>
      <c r="N203" s="34"/>
      <c r="O203" s="34">
        <f t="shared" si="30"/>
        <v>72.93</v>
      </c>
      <c r="P203" s="34"/>
    </row>
    <row r="204" spans="1:16" ht="15.75" customHeight="1" hidden="1">
      <c r="A204" s="97"/>
      <c r="B204" s="93"/>
      <c r="C204" s="21" t="s">
        <v>85</v>
      </c>
      <c r="D204" s="43" t="s">
        <v>86</v>
      </c>
      <c r="E204" s="34"/>
      <c r="F204" s="34"/>
      <c r="G204" s="34"/>
      <c r="H204" s="34"/>
      <c r="I204" s="34">
        <f t="shared" si="24"/>
        <v>0</v>
      </c>
      <c r="J204" s="34" t="e">
        <f t="shared" si="25"/>
        <v>#DIV/0!</v>
      </c>
      <c r="K204" s="34" t="e">
        <f t="shared" si="26"/>
        <v>#DIV/0!</v>
      </c>
      <c r="L204" s="34">
        <f t="shared" si="27"/>
        <v>0</v>
      </c>
      <c r="M204" s="34" t="e">
        <f t="shared" si="28"/>
        <v>#DIV/0!</v>
      </c>
      <c r="N204" s="34" t="e">
        <f t="shared" si="29"/>
        <v>#DIV/0!</v>
      </c>
      <c r="O204" s="34">
        <f t="shared" si="30"/>
        <v>0</v>
      </c>
      <c r="P204" s="34" t="e">
        <f t="shared" si="31"/>
        <v>#DIV/0!</v>
      </c>
    </row>
    <row r="205" spans="1:16" ht="15">
      <c r="A205" s="97"/>
      <c r="B205" s="93"/>
      <c r="C205" s="21" t="s">
        <v>21</v>
      </c>
      <c r="D205" s="43" t="s">
        <v>22</v>
      </c>
      <c r="E205" s="34">
        <f>E206</f>
        <v>9</v>
      </c>
      <c r="F205" s="34">
        <f>F206</f>
        <v>91.6</v>
      </c>
      <c r="G205" s="34">
        <f>G206</f>
        <v>5.7</v>
      </c>
      <c r="H205" s="34">
        <f>H206</f>
        <v>2</v>
      </c>
      <c r="I205" s="34">
        <f t="shared" si="24"/>
        <v>-3.7</v>
      </c>
      <c r="J205" s="34">
        <f t="shared" si="25"/>
        <v>35.08771929824561</v>
      </c>
      <c r="K205" s="34">
        <f t="shared" si="26"/>
        <v>2.183406113537118</v>
      </c>
      <c r="L205" s="34">
        <f t="shared" si="27"/>
        <v>-7</v>
      </c>
      <c r="M205" s="34">
        <f t="shared" si="28"/>
        <v>22.22222222222222</v>
      </c>
      <c r="N205" s="34">
        <f t="shared" si="29"/>
        <v>2.183406113537118</v>
      </c>
      <c r="O205" s="34">
        <f t="shared" si="30"/>
        <v>-7</v>
      </c>
      <c r="P205" s="34">
        <f t="shared" si="31"/>
        <v>22.22222222222222</v>
      </c>
    </row>
    <row r="206" spans="1:16" ht="47.25" customHeight="1" hidden="1">
      <c r="A206" s="97"/>
      <c r="B206" s="93"/>
      <c r="C206" s="20" t="s">
        <v>23</v>
      </c>
      <c r="D206" s="44" t="s">
        <v>24</v>
      </c>
      <c r="E206" s="34">
        <v>9</v>
      </c>
      <c r="F206" s="34">
        <v>91.6</v>
      </c>
      <c r="G206" s="34">
        <v>5.7</v>
      </c>
      <c r="H206" s="34">
        <v>2</v>
      </c>
      <c r="I206" s="34">
        <f t="shared" si="24"/>
        <v>-3.7</v>
      </c>
      <c r="J206" s="34">
        <f t="shared" si="25"/>
        <v>35.08771929824561</v>
      </c>
      <c r="K206" s="34">
        <f t="shared" si="26"/>
        <v>2.183406113537118</v>
      </c>
      <c r="L206" s="34">
        <f t="shared" si="27"/>
        <v>-7</v>
      </c>
      <c r="M206" s="34">
        <f t="shared" si="28"/>
        <v>22.22222222222222</v>
      </c>
      <c r="N206" s="34">
        <f t="shared" si="29"/>
        <v>2.183406113537118</v>
      </c>
      <c r="O206" s="34">
        <f t="shared" si="30"/>
        <v>-7</v>
      </c>
      <c r="P206" s="34">
        <f t="shared" si="31"/>
        <v>22.22222222222222</v>
      </c>
    </row>
    <row r="207" spans="1:16" ht="15">
      <c r="A207" s="97"/>
      <c r="B207" s="93"/>
      <c r="C207" s="21" t="s">
        <v>25</v>
      </c>
      <c r="D207" s="43" t="s">
        <v>26</v>
      </c>
      <c r="E207" s="34"/>
      <c r="F207" s="34"/>
      <c r="G207" s="34"/>
      <c r="H207" s="34">
        <v>27.73</v>
      </c>
      <c r="I207" s="34">
        <f t="shared" si="24"/>
        <v>27.73</v>
      </c>
      <c r="J207" s="34"/>
      <c r="K207" s="34" t="e">
        <f t="shared" si="26"/>
        <v>#DIV/0!</v>
      </c>
      <c r="L207" s="34">
        <f t="shared" si="27"/>
        <v>27.73</v>
      </c>
      <c r="M207" s="34" t="e">
        <f t="shared" si="28"/>
        <v>#DIV/0!</v>
      </c>
      <c r="N207" s="34"/>
      <c r="O207" s="34">
        <f t="shared" si="30"/>
        <v>27.73</v>
      </c>
      <c r="P207" s="34"/>
    </row>
    <row r="208" spans="1:16" ht="15" hidden="1">
      <c r="A208" s="97"/>
      <c r="B208" s="93"/>
      <c r="C208" s="21" t="s">
        <v>27</v>
      </c>
      <c r="D208" s="43" t="s">
        <v>28</v>
      </c>
      <c r="E208" s="34"/>
      <c r="F208" s="34"/>
      <c r="G208" s="34"/>
      <c r="H208" s="34"/>
      <c r="I208" s="34">
        <f t="shared" si="24"/>
        <v>0</v>
      </c>
      <c r="J208" s="34" t="e">
        <f t="shared" si="25"/>
        <v>#DIV/0!</v>
      </c>
      <c r="K208" s="34" t="e">
        <f t="shared" si="26"/>
        <v>#DIV/0!</v>
      </c>
      <c r="L208" s="34">
        <f t="shared" si="27"/>
        <v>0</v>
      </c>
      <c r="M208" s="34" t="e">
        <f t="shared" si="28"/>
        <v>#DIV/0!</v>
      </c>
      <c r="N208" s="34" t="e">
        <f t="shared" si="29"/>
        <v>#DIV/0!</v>
      </c>
      <c r="O208" s="34">
        <f t="shared" si="30"/>
        <v>0</v>
      </c>
      <c r="P208" s="34" t="e">
        <f t="shared" si="31"/>
        <v>#DIV/0!</v>
      </c>
    </row>
    <row r="209" spans="1:16" ht="15.75" customHeight="1" hidden="1">
      <c r="A209" s="97"/>
      <c r="B209" s="93"/>
      <c r="C209" s="21" t="s">
        <v>30</v>
      </c>
      <c r="D209" s="43" t="s">
        <v>31</v>
      </c>
      <c r="E209" s="34"/>
      <c r="F209" s="34"/>
      <c r="G209" s="34"/>
      <c r="H209" s="34"/>
      <c r="I209" s="34">
        <f t="shared" si="24"/>
        <v>0</v>
      </c>
      <c r="J209" s="34" t="e">
        <f t="shared" si="25"/>
        <v>#DIV/0!</v>
      </c>
      <c r="K209" s="34" t="e">
        <f t="shared" si="26"/>
        <v>#DIV/0!</v>
      </c>
      <c r="L209" s="34">
        <f t="shared" si="27"/>
        <v>0</v>
      </c>
      <c r="M209" s="34" t="e">
        <f t="shared" si="28"/>
        <v>#DIV/0!</v>
      </c>
      <c r="N209" s="34" t="e">
        <f t="shared" si="29"/>
        <v>#DIV/0!</v>
      </c>
      <c r="O209" s="34">
        <f t="shared" si="30"/>
        <v>0</v>
      </c>
      <c r="P209" s="34" t="e">
        <f t="shared" si="31"/>
        <v>#DIV/0!</v>
      </c>
    </row>
    <row r="210" spans="1:16" ht="15">
      <c r="A210" s="97"/>
      <c r="B210" s="93"/>
      <c r="C210" s="21" t="s">
        <v>32</v>
      </c>
      <c r="D210" s="43" t="s">
        <v>78</v>
      </c>
      <c r="E210" s="34">
        <v>655</v>
      </c>
      <c r="F210" s="34">
        <v>5024</v>
      </c>
      <c r="G210" s="34">
        <v>325.33</v>
      </c>
      <c r="H210" s="34">
        <v>976</v>
      </c>
      <c r="I210" s="34">
        <f t="shared" si="24"/>
        <v>650.6700000000001</v>
      </c>
      <c r="J210" s="34">
        <f t="shared" si="25"/>
        <v>300.0030738019857</v>
      </c>
      <c r="K210" s="34">
        <f t="shared" si="26"/>
        <v>19.426751592356688</v>
      </c>
      <c r="L210" s="34">
        <f t="shared" si="27"/>
        <v>321</v>
      </c>
      <c r="M210" s="34">
        <f t="shared" si="28"/>
        <v>149.00763358778624</v>
      </c>
      <c r="N210" s="34">
        <f t="shared" si="29"/>
        <v>19.426751592356688</v>
      </c>
      <c r="O210" s="34">
        <f t="shared" si="30"/>
        <v>321</v>
      </c>
      <c r="P210" s="34">
        <f t="shared" si="31"/>
        <v>149.00763358778624</v>
      </c>
    </row>
    <row r="211" spans="1:16" ht="15.75" customHeight="1" hidden="1">
      <c r="A211" s="97"/>
      <c r="B211" s="93"/>
      <c r="C211" s="21" t="s">
        <v>49</v>
      </c>
      <c r="D211" s="44" t="s">
        <v>50</v>
      </c>
      <c r="E211" s="34"/>
      <c r="F211" s="34"/>
      <c r="G211" s="34"/>
      <c r="H211" s="34"/>
      <c r="I211" s="34">
        <f t="shared" si="24"/>
        <v>0</v>
      </c>
      <c r="J211" s="34" t="e">
        <f t="shared" si="25"/>
        <v>#DIV/0!</v>
      </c>
      <c r="K211" s="34" t="e">
        <f t="shared" si="26"/>
        <v>#DIV/0!</v>
      </c>
      <c r="L211" s="34">
        <f t="shared" si="27"/>
        <v>0</v>
      </c>
      <c r="M211" s="34" t="e">
        <f t="shared" si="28"/>
        <v>#DIV/0!</v>
      </c>
      <c r="N211" s="34" t="e">
        <f t="shared" si="29"/>
        <v>#DIV/0!</v>
      </c>
      <c r="O211" s="34">
        <f t="shared" si="30"/>
        <v>0</v>
      </c>
      <c r="P211" s="34" t="e">
        <f t="shared" si="31"/>
        <v>#DIV/0!</v>
      </c>
    </row>
    <row r="212" spans="1:16" ht="15">
      <c r="A212" s="97"/>
      <c r="B212" s="93"/>
      <c r="C212" s="21" t="s">
        <v>34</v>
      </c>
      <c r="D212" s="43" t="s">
        <v>29</v>
      </c>
      <c r="E212" s="34"/>
      <c r="F212" s="34"/>
      <c r="G212" s="34"/>
      <c r="H212" s="34">
        <v>-0.52</v>
      </c>
      <c r="I212" s="34">
        <f t="shared" si="24"/>
        <v>-0.52</v>
      </c>
      <c r="J212" s="34"/>
      <c r="K212" s="34" t="e">
        <f t="shared" si="26"/>
        <v>#DIV/0!</v>
      </c>
      <c r="L212" s="34">
        <f t="shared" si="27"/>
        <v>-0.52</v>
      </c>
      <c r="M212" s="34" t="e">
        <f t="shared" si="28"/>
        <v>#DIV/0!</v>
      </c>
      <c r="N212" s="34"/>
      <c r="O212" s="34">
        <f t="shared" si="30"/>
        <v>-0.52</v>
      </c>
      <c r="P212" s="34"/>
    </row>
    <row r="213" spans="1:16" s="5" customFormat="1" ht="30.75">
      <c r="A213" s="97"/>
      <c r="B213" s="93"/>
      <c r="C213" s="23"/>
      <c r="D213" s="3" t="s">
        <v>39</v>
      </c>
      <c r="E213" s="4">
        <f>E214-E212</f>
        <v>664</v>
      </c>
      <c r="F213" s="4">
        <f>F214-F212</f>
        <v>5115.6</v>
      </c>
      <c r="G213" s="4">
        <f>G214-G212</f>
        <v>331.03</v>
      </c>
      <c r="H213" s="4">
        <f>H214-H212</f>
        <v>1078.66</v>
      </c>
      <c r="I213" s="4">
        <f t="shared" si="24"/>
        <v>747.6300000000001</v>
      </c>
      <c r="J213" s="4">
        <f t="shared" si="25"/>
        <v>325.84962088028277</v>
      </c>
      <c r="K213" s="4">
        <f t="shared" si="26"/>
        <v>21.085698647275002</v>
      </c>
      <c r="L213" s="4">
        <f t="shared" si="27"/>
        <v>414.6600000000001</v>
      </c>
      <c r="M213" s="4">
        <f t="shared" si="28"/>
        <v>162.4487951807229</v>
      </c>
      <c r="N213" s="4">
        <f t="shared" si="29"/>
        <v>21.085698647275002</v>
      </c>
      <c r="O213" s="4">
        <f t="shared" si="30"/>
        <v>414.6600000000001</v>
      </c>
      <c r="P213" s="4">
        <f t="shared" si="31"/>
        <v>162.4487951807229</v>
      </c>
    </row>
    <row r="214" spans="1:16" s="5" customFormat="1" ht="15.75">
      <c r="A214" s="95"/>
      <c r="B214" s="92"/>
      <c r="C214" s="29"/>
      <c r="D214" s="3" t="s">
        <v>57</v>
      </c>
      <c r="E214" s="6">
        <f>SUM(E203:E205,E207:E212)</f>
        <v>664</v>
      </c>
      <c r="F214" s="6">
        <f>SUM(F202:F205,F207:F212)</f>
        <v>5115.6</v>
      </c>
      <c r="G214" s="6">
        <f>SUM(G202:G205,G207:G212)</f>
        <v>331.03</v>
      </c>
      <c r="H214" s="6">
        <f>SUM(H202:H205,H207:H212)</f>
        <v>1078.14</v>
      </c>
      <c r="I214" s="6">
        <f t="shared" si="24"/>
        <v>747.1100000000001</v>
      </c>
      <c r="J214" s="6">
        <f t="shared" si="25"/>
        <v>325.6925354197505</v>
      </c>
      <c r="K214" s="6">
        <f t="shared" si="26"/>
        <v>21.075533661740558</v>
      </c>
      <c r="L214" s="6">
        <f t="shared" si="27"/>
        <v>414.1400000000001</v>
      </c>
      <c r="M214" s="6">
        <f t="shared" si="28"/>
        <v>162.37048192771087</v>
      </c>
      <c r="N214" s="6">
        <f t="shared" si="29"/>
        <v>21.075533661740558</v>
      </c>
      <c r="O214" s="6">
        <f t="shared" si="30"/>
        <v>414.1400000000001</v>
      </c>
      <c r="P214" s="6">
        <f t="shared" si="31"/>
        <v>162.37048192771087</v>
      </c>
    </row>
    <row r="215" spans="1:16" ht="31.5" customHeight="1">
      <c r="A215" s="91">
        <v>936</v>
      </c>
      <c r="B215" s="91" t="s">
        <v>93</v>
      </c>
      <c r="C215" s="21" t="s">
        <v>209</v>
      </c>
      <c r="D215" s="32" t="s">
        <v>210</v>
      </c>
      <c r="E215" s="35"/>
      <c r="F215" s="35"/>
      <c r="G215" s="35"/>
      <c r="H215" s="35">
        <v>7.72</v>
      </c>
      <c r="I215" s="35">
        <f t="shared" si="24"/>
        <v>7.72</v>
      </c>
      <c r="J215" s="35"/>
      <c r="K215" s="35"/>
      <c r="L215" s="35"/>
      <c r="M215" s="35"/>
      <c r="N215" s="35"/>
      <c r="O215" s="35">
        <f t="shared" si="30"/>
        <v>7.72</v>
      </c>
      <c r="P215" s="35"/>
    </row>
    <row r="216" spans="1:16" s="5" customFormat="1" ht="15">
      <c r="A216" s="93"/>
      <c r="B216" s="93"/>
      <c r="C216" s="21" t="s">
        <v>21</v>
      </c>
      <c r="D216" s="43" t="s">
        <v>22</v>
      </c>
      <c r="E216" s="34">
        <f>E217</f>
        <v>0.9</v>
      </c>
      <c r="F216" s="34">
        <f>F217</f>
        <v>16.6</v>
      </c>
      <c r="G216" s="34">
        <f>G217</f>
        <v>0</v>
      </c>
      <c r="H216" s="34">
        <f>H217</f>
        <v>0.2</v>
      </c>
      <c r="I216" s="34">
        <f t="shared" si="24"/>
        <v>0.2</v>
      </c>
      <c r="J216" s="34"/>
      <c r="K216" s="34">
        <f t="shared" si="26"/>
        <v>1.2048192771084336</v>
      </c>
      <c r="L216" s="34">
        <f t="shared" si="27"/>
        <v>-0.7</v>
      </c>
      <c r="M216" s="34">
        <f t="shared" si="28"/>
        <v>22.222222222222225</v>
      </c>
      <c r="N216" s="34">
        <f t="shared" si="29"/>
        <v>1.2048192771084336</v>
      </c>
      <c r="O216" s="34">
        <f t="shared" si="30"/>
        <v>-0.7</v>
      </c>
      <c r="P216" s="34">
        <f t="shared" si="31"/>
        <v>22.222222222222225</v>
      </c>
    </row>
    <row r="217" spans="1:16" s="5" customFormat="1" ht="47.25" customHeight="1" hidden="1">
      <c r="A217" s="93"/>
      <c r="B217" s="93"/>
      <c r="C217" s="20" t="s">
        <v>23</v>
      </c>
      <c r="D217" s="44" t="s">
        <v>24</v>
      </c>
      <c r="E217" s="34">
        <v>0.9</v>
      </c>
      <c r="F217" s="34">
        <v>16.6</v>
      </c>
      <c r="G217" s="34"/>
      <c r="H217" s="34">
        <v>0.2</v>
      </c>
      <c r="I217" s="34">
        <f t="shared" si="24"/>
        <v>0.2</v>
      </c>
      <c r="J217" s="34" t="e">
        <f t="shared" si="25"/>
        <v>#DIV/0!</v>
      </c>
      <c r="K217" s="34">
        <f t="shared" si="26"/>
        <v>1.2048192771084336</v>
      </c>
      <c r="L217" s="34">
        <f t="shared" si="27"/>
        <v>-0.7</v>
      </c>
      <c r="M217" s="34">
        <f t="shared" si="28"/>
        <v>22.222222222222225</v>
      </c>
      <c r="N217" s="34">
        <f t="shared" si="29"/>
        <v>1.2048192771084336</v>
      </c>
      <c r="O217" s="34">
        <f t="shared" si="30"/>
        <v>-0.7</v>
      </c>
      <c r="P217" s="34">
        <f t="shared" si="31"/>
        <v>22.222222222222225</v>
      </c>
    </row>
    <row r="218" spans="1:16" ht="15.75" customHeight="1" hidden="1">
      <c r="A218" s="93"/>
      <c r="B218" s="93"/>
      <c r="C218" s="21" t="s">
        <v>25</v>
      </c>
      <c r="D218" s="43" t="s">
        <v>26</v>
      </c>
      <c r="E218" s="34"/>
      <c r="F218" s="34"/>
      <c r="G218" s="34"/>
      <c r="H218" s="34"/>
      <c r="I218" s="34">
        <f t="shared" si="24"/>
        <v>0</v>
      </c>
      <c r="J218" s="34" t="e">
        <f t="shared" si="25"/>
        <v>#DIV/0!</v>
      </c>
      <c r="K218" s="34" t="e">
        <f t="shared" si="26"/>
        <v>#DIV/0!</v>
      </c>
      <c r="L218" s="34">
        <f t="shared" si="27"/>
        <v>0</v>
      </c>
      <c r="M218" s="34" t="e">
        <f t="shared" si="28"/>
        <v>#DIV/0!</v>
      </c>
      <c r="N218" s="34" t="e">
        <f t="shared" si="29"/>
        <v>#DIV/0!</v>
      </c>
      <c r="O218" s="34">
        <f t="shared" si="30"/>
        <v>0</v>
      </c>
      <c r="P218" s="34" t="e">
        <f t="shared" si="31"/>
        <v>#DIV/0!</v>
      </c>
    </row>
    <row r="219" spans="1:16" ht="15" hidden="1">
      <c r="A219" s="93"/>
      <c r="B219" s="93"/>
      <c r="C219" s="21" t="s">
        <v>27</v>
      </c>
      <c r="D219" s="43" t="s">
        <v>28</v>
      </c>
      <c r="E219" s="34"/>
      <c r="F219" s="34"/>
      <c r="G219" s="34"/>
      <c r="H219" s="34"/>
      <c r="I219" s="34">
        <f t="shared" si="24"/>
        <v>0</v>
      </c>
      <c r="J219" s="34" t="e">
        <f t="shared" si="25"/>
        <v>#DIV/0!</v>
      </c>
      <c r="K219" s="34" t="e">
        <f t="shared" si="26"/>
        <v>#DIV/0!</v>
      </c>
      <c r="L219" s="34">
        <f t="shared" si="27"/>
        <v>0</v>
      </c>
      <c r="M219" s="34" t="e">
        <f t="shared" si="28"/>
        <v>#DIV/0!</v>
      </c>
      <c r="N219" s="34" t="e">
        <f t="shared" si="29"/>
        <v>#DIV/0!</v>
      </c>
      <c r="O219" s="34">
        <f t="shared" si="30"/>
        <v>0</v>
      </c>
      <c r="P219" s="34" t="e">
        <f t="shared" si="31"/>
        <v>#DIV/0!</v>
      </c>
    </row>
    <row r="220" spans="1:16" ht="15" hidden="1">
      <c r="A220" s="93"/>
      <c r="B220" s="93"/>
      <c r="C220" s="21" t="s">
        <v>30</v>
      </c>
      <c r="D220" s="43" t="s">
        <v>31</v>
      </c>
      <c r="E220" s="34"/>
      <c r="F220" s="34"/>
      <c r="G220" s="34"/>
      <c r="H220" s="34"/>
      <c r="I220" s="34">
        <f t="shared" si="24"/>
        <v>0</v>
      </c>
      <c r="J220" s="34" t="e">
        <f t="shared" si="25"/>
        <v>#DIV/0!</v>
      </c>
      <c r="K220" s="34" t="e">
        <f t="shared" si="26"/>
        <v>#DIV/0!</v>
      </c>
      <c r="L220" s="34">
        <f t="shared" si="27"/>
        <v>0</v>
      </c>
      <c r="M220" s="34" t="e">
        <f t="shared" si="28"/>
        <v>#DIV/0!</v>
      </c>
      <c r="N220" s="34" t="e">
        <f t="shared" si="29"/>
        <v>#DIV/0!</v>
      </c>
      <c r="O220" s="34">
        <f t="shared" si="30"/>
        <v>0</v>
      </c>
      <c r="P220" s="34" t="e">
        <f t="shared" si="31"/>
        <v>#DIV/0!</v>
      </c>
    </row>
    <row r="221" spans="1:16" ht="15">
      <c r="A221" s="93"/>
      <c r="B221" s="93"/>
      <c r="C221" s="21" t="s">
        <v>32</v>
      </c>
      <c r="D221" s="43" t="s">
        <v>78</v>
      </c>
      <c r="E221" s="34">
        <v>507</v>
      </c>
      <c r="F221" s="34">
        <v>4308</v>
      </c>
      <c r="G221" s="34">
        <v>300.27</v>
      </c>
      <c r="H221" s="34">
        <v>900.8</v>
      </c>
      <c r="I221" s="34">
        <f t="shared" si="24"/>
        <v>600.53</v>
      </c>
      <c r="J221" s="34">
        <f t="shared" si="25"/>
        <v>299.9966696639691</v>
      </c>
      <c r="K221" s="34">
        <f t="shared" si="26"/>
        <v>20.909935004642524</v>
      </c>
      <c r="L221" s="34">
        <f t="shared" si="27"/>
        <v>393.79999999999995</v>
      </c>
      <c r="M221" s="34">
        <f t="shared" si="28"/>
        <v>177.67258382642996</v>
      </c>
      <c r="N221" s="34">
        <f t="shared" si="29"/>
        <v>20.909935004642524</v>
      </c>
      <c r="O221" s="34">
        <f t="shared" si="30"/>
        <v>393.79999999999995</v>
      </c>
      <c r="P221" s="34">
        <f t="shared" si="31"/>
        <v>177.67258382642996</v>
      </c>
    </row>
    <row r="222" spans="1:16" ht="15.75" customHeight="1" hidden="1">
      <c r="A222" s="93"/>
      <c r="B222" s="93"/>
      <c r="C222" s="21" t="s">
        <v>49</v>
      </c>
      <c r="D222" s="44" t="s">
        <v>50</v>
      </c>
      <c r="E222" s="34"/>
      <c r="F222" s="34"/>
      <c r="G222" s="34"/>
      <c r="H222" s="34"/>
      <c r="I222" s="34">
        <f t="shared" si="24"/>
        <v>0</v>
      </c>
      <c r="J222" s="34" t="e">
        <f t="shared" si="25"/>
        <v>#DIV/0!</v>
      </c>
      <c r="K222" s="34" t="e">
        <f t="shared" si="26"/>
        <v>#DIV/0!</v>
      </c>
      <c r="L222" s="34">
        <f t="shared" si="27"/>
        <v>0</v>
      </c>
      <c r="M222" s="34" t="e">
        <f t="shared" si="28"/>
        <v>#DIV/0!</v>
      </c>
      <c r="N222" s="34" t="e">
        <f t="shared" si="29"/>
        <v>#DIV/0!</v>
      </c>
      <c r="O222" s="34">
        <f t="shared" si="30"/>
        <v>0</v>
      </c>
      <c r="P222" s="34" t="e">
        <f t="shared" si="31"/>
        <v>#DIV/0!</v>
      </c>
    </row>
    <row r="223" spans="1:16" ht="15">
      <c r="A223" s="93"/>
      <c r="B223" s="93"/>
      <c r="C223" s="21" t="s">
        <v>34</v>
      </c>
      <c r="D223" s="43" t="s">
        <v>29</v>
      </c>
      <c r="E223" s="34">
        <v>-5.2</v>
      </c>
      <c r="F223" s="34"/>
      <c r="G223" s="34"/>
      <c r="H223" s="34">
        <v>-11.08</v>
      </c>
      <c r="I223" s="34">
        <f t="shared" si="24"/>
        <v>-11.08</v>
      </c>
      <c r="J223" s="34"/>
      <c r="K223" s="34" t="e">
        <f t="shared" si="26"/>
        <v>#DIV/0!</v>
      </c>
      <c r="L223" s="34">
        <f t="shared" si="27"/>
        <v>-5.88</v>
      </c>
      <c r="M223" s="34">
        <f t="shared" si="28"/>
        <v>213.07692307692307</v>
      </c>
      <c r="N223" s="34"/>
      <c r="O223" s="34">
        <f t="shared" si="30"/>
        <v>-5.88</v>
      </c>
      <c r="P223" s="34">
        <f t="shared" si="31"/>
        <v>213.07692307692307</v>
      </c>
    </row>
    <row r="224" spans="1:16" s="5" customFormat="1" ht="30.75">
      <c r="A224" s="93"/>
      <c r="B224" s="93"/>
      <c r="C224" s="23"/>
      <c r="D224" s="3" t="s">
        <v>39</v>
      </c>
      <c r="E224" s="4">
        <f>E225-E223</f>
        <v>507.9</v>
      </c>
      <c r="F224" s="4">
        <f>F225-F223</f>
        <v>4324.6</v>
      </c>
      <c r="G224" s="4">
        <f>G225-G223</f>
        <v>300.27</v>
      </c>
      <c r="H224" s="4">
        <f>H225-H223</f>
        <v>908.7199999999999</v>
      </c>
      <c r="I224" s="4">
        <f t="shared" si="24"/>
        <v>608.4499999999999</v>
      </c>
      <c r="J224" s="4">
        <f t="shared" si="25"/>
        <v>302.63429580044624</v>
      </c>
      <c r="K224" s="4">
        <f t="shared" si="26"/>
        <v>21.01281043333487</v>
      </c>
      <c r="L224" s="4">
        <f t="shared" si="27"/>
        <v>400.81999999999994</v>
      </c>
      <c r="M224" s="4">
        <f t="shared" si="28"/>
        <v>178.91710966725734</v>
      </c>
      <c r="N224" s="4">
        <f t="shared" si="29"/>
        <v>21.01281043333487</v>
      </c>
      <c r="O224" s="4">
        <f t="shared" si="30"/>
        <v>400.81999999999994</v>
      </c>
      <c r="P224" s="4">
        <f t="shared" si="31"/>
        <v>178.91710966725734</v>
      </c>
    </row>
    <row r="225" spans="1:16" s="5" customFormat="1" ht="15.75">
      <c r="A225" s="92"/>
      <c r="B225" s="92"/>
      <c r="C225" s="29"/>
      <c r="D225" s="3" t="s">
        <v>57</v>
      </c>
      <c r="E225" s="6">
        <f>SUM(E215,E216,E218:E223)</f>
        <v>502.7</v>
      </c>
      <c r="F225" s="6">
        <f>SUM(F215,F216,F218:F223)</f>
        <v>4324.6</v>
      </c>
      <c r="G225" s="6">
        <f>SUM(G215,G216,G218:G223)</f>
        <v>300.27</v>
      </c>
      <c r="H225" s="6">
        <f>SUM(H215,H216,H218:H223)</f>
        <v>897.6399999999999</v>
      </c>
      <c r="I225" s="6">
        <f t="shared" si="24"/>
        <v>597.3699999999999</v>
      </c>
      <c r="J225" s="6">
        <f t="shared" si="25"/>
        <v>298.9442834782029</v>
      </c>
      <c r="K225" s="6">
        <f t="shared" si="26"/>
        <v>20.756601766637374</v>
      </c>
      <c r="L225" s="6">
        <f t="shared" si="27"/>
        <v>394.9399999999999</v>
      </c>
      <c r="M225" s="6">
        <f t="shared" si="28"/>
        <v>178.56375571911676</v>
      </c>
      <c r="N225" s="6">
        <f t="shared" si="29"/>
        <v>20.756601766637374</v>
      </c>
      <c r="O225" s="6">
        <f t="shared" si="30"/>
        <v>394.9399999999999</v>
      </c>
      <c r="P225" s="6">
        <f t="shared" si="31"/>
        <v>178.56375571911676</v>
      </c>
    </row>
    <row r="226" spans="1:16" ht="15.75" customHeight="1" hidden="1">
      <c r="A226" s="94" t="s">
        <v>94</v>
      </c>
      <c r="B226" s="91" t="s">
        <v>95</v>
      </c>
      <c r="C226" s="21" t="s">
        <v>12</v>
      </c>
      <c r="D226" s="42" t="s">
        <v>13</v>
      </c>
      <c r="E226" s="34"/>
      <c r="F226" s="34"/>
      <c r="G226" s="34"/>
      <c r="H226" s="34"/>
      <c r="I226" s="34">
        <f t="shared" si="24"/>
        <v>0</v>
      </c>
      <c r="J226" s="34" t="e">
        <f t="shared" si="25"/>
        <v>#DIV/0!</v>
      </c>
      <c r="K226" s="34" t="e">
        <f t="shared" si="26"/>
        <v>#DIV/0!</v>
      </c>
      <c r="L226" s="34">
        <f t="shared" si="27"/>
        <v>0</v>
      </c>
      <c r="M226" s="34" t="e">
        <f t="shared" si="28"/>
        <v>#DIV/0!</v>
      </c>
      <c r="N226" s="34" t="e">
        <f t="shared" si="29"/>
        <v>#DIV/0!</v>
      </c>
      <c r="O226" s="34">
        <f t="shared" si="30"/>
        <v>0</v>
      </c>
      <c r="P226" s="34" t="e">
        <f t="shared" si="31"/>
        <v>#DIV/0!</v>
      </c>
    </row>
    <row r="227" spans="1:16" ht="15.75" customHeight="1" hidden="1">
      <c r="A227" s="97"/>
      <c r="B227" s="93"/>
      <c r="C227" s="63" t="s">
        <v>221</v>
      </c>
      <c r="D227" s="64" t="s">
        <v>222</v>
      </c>
      <c r="E227" s="34"/>
      <c r="F227" s="34"/>
      <c r="G227" s="34"/>
      <c r="H227" s="34"/>
      <c r="I227" s="34">
        <f t="shared" si="24"/>
        <v>0</v>
      </c>
      <c r="J227" s="34" t="e">
        <f t="shared" si="25"/>
        <v>#DIV/0!</v>
      </c>
      <c r="K227" s="34" t="e">
        <f t="shared" si="26"/>
        <v>#DIV/0!</v>
      </c>
      <c r="L227" s="34">
        <f t="shared" si="27"/>
        <v>0</v>
      </c>
      <c r="M227" s="34" t="e">
        <f t="shared" si="28"/>
        <v>#DIV/0!</v>
      </c>
      <c r="N227" s="34" t="e">
        <f t="shared" si="29"/>
        <v>#DIV/0!</v>
      </c>
      <c r="O227" s="34">
        <f t="shared" si="30"/>
        <v>0</v>
      </c>
      <c r="P227" s="34" t="e">
        <f t="shared" si="31"/>
        <v>#DIV/0!</v>
      </c>
    </row>
    <row r="228" spans="1:16" ht="30.75" hidden="1">
      <c r="A228" s="97"/>
      <c r="B228" s="93"/>
      <c r="C228" s="21" t="s">
        <v>209</v>
      </c>
      <c r="D228" s="32" t="s">
        <v>210</v>
      </c>
      <c r="E228" s="34"/>
      <c r="F228" s="34"/>
      <c r="G228" s="34"/>
      <c r="H228" s="34"/>
      <c r="I228" s="34">
        <f t="shared" si="24"/>
        <v>0</v>
      </c>
      <c r="J228" s="34" t="e">
        <f t="shared" si="25"/>
        <v>#DIV/0!</v>
      </c>
      <c r="K228" s="34" t="e">
        <f t="shared" si="26"/>
        <v>#DIV/0!</v>
      </c>
      <c r="L228" s="34">
        <f t="shared" si="27"/>
        <v>0</v>
      </c>
      <c r="M228" s="34" t="e">
        <f t="shared" si="28"/>
        <v>#DIV/0!</v>
      </c>
      <c r="N228" s="34" t="e">
        <f t="shared" si="29"/>
        <v>#DIV/0!</v>
      </c>
      <c r="O228" s="34">
        <f t="shared" si="30"/>
        <v>0</v>
      </c>
      <c r="P228" s="34" t="e">
        <f t="shared" si="31"/>
        <v>#DIV/0!</v>
      </c>
    </row>
    <row r="229" spans="1:16" ht="15.75" customHeight="1" hidden="1">
      <c r="A229" s="97"/>
      <c r="B229" s="93"/>
      <c r="C229" s="21" t="s">
        <v>85</v>
      </c>
      <c r="D229" s="43" t="s">
        <v>86</v>
      </c>
      <c r="E229" s="34"/>
      <c r="F229" s="34"/>
      <c r="G229" s="34"/>
      <c r="H229" s="34"/>
      <c r="I229" s="34">
        <f t="shared" si="24"/>
        <v>0</v>
      </c>
      <c r="J229" s="34" t="e">
        <f t="shared" si="25"/>
        <v>#DIV/0!</v>
      </c>
      <c r="K229" s="34" t="e">
        <f t="shared" si="26"/>
        <v>#DIV/0!</v>
      </c>
      <c r="L229" s="34">
        <f t="shared" si="27"/>
        <v>0</v>
      </c>
      <c r="M229" s="34" t="e">
        <f t="shared" si="28"/>
        <v>#DIV/0!</v>
      </c>
      <c r="N229" s="34" t="e">
        <f t="shared" si="29"/>
        <v>#DIV/0!</v>
      </c>
      <c r="O229" s="34">
        <f t="shared" si="30"/>
        <v>0</v>
      </c>
      <c r="P229" s="34" t="e">
        <f t="shared" si="31"/>
        <v>#DIV/0!</v>
      </c>
    </row>
    <row r="230" spans="1:16" ht="15">
      <c r="A230" s="97"/>
      <c r="B230" s="93"/>
      <c r="C230" s="21" t="s">
        <v>21</v>
      </c>
      <c r="D230" s="43" t="s">
        <v>22</v>
      </c>
      <c r="E230" s="34">
        <f>E231</f>
        <v>1.1</v>
      </c>
      <c r="F230" s="34">
        <f>F231</f>
        <v>23.4</v>
      </c>
      <c r="G230" s="34">
        <f>G231</f>
        <v>0</v>
      </c>
      <c r="H230" s="34">
        <f>H231</f>
        <v>4.3</v>
      </c>
      <c r="I230" s="34">
        <f t="shared" si="24"/>
        <v>4.3</v>
      </c>
      <c r="J230" s="34"/>
      <c r="K230" s="34">
        <f t="shared" si="26"/>
        <v>18.37606837606838</v>
      </c>
      <c r="L230" s="34">
        <f t="shared" si="27"/>
        <v>3.1999999999999997</v>
      </c>
      <c r="M230" s="34">
        <f t="shared" si="28"/>
        <v>390.9090909090909</v>
      </c>
      <c r="N230" s="34">
        <f t="shared" si="29"/>
        <v>18.37606837606838</v>
      </c>
      <c r="O230" s="34">
        <f t="shared" si="30"/>
        <v>3.1999999999999997</v>
      </c>
      <c r="P230" s="34">
        <f t="shared" si="31"/>
        <v>390.9090909090909</v>
      </c>
    </row>
    <row r="231" spans="1:16" ht="47.25" customHeight="1" hidden="1">
      <c r="A231" s="97"/>
      <c r="B231" s="93"/>
      <c r="C231" s="20" t="s">
        <v>23</v>
      </c>
      <c r="D231" s="44" t="s">
        <v>24</v>
      </c>
      <c r="E231" s="34">
        <v>1.1</v>
      </c>
      <c r="F231" s="34">
        <v>23.4</v>
      </c>
      <c r="G231" s="34"/>
      <c r="H231" s="34">
        <v>4.3</v>
      </c>
      <c r="I231" s="34">
        <f t="shared" si="24"/>
        <v>4.3</v>
      </c>
      <c r="J231" s="34" t="e">
        <f t="shared" si="25"/>
        <v>#DIV/0!</v>
      </c>
      <c r="K231" s="34">
        <f t="shared" si="26"/>
        <v>18.37606837606838</v>
      </c>
      <c r="L231" s="34">
        <f t="shared" si="27"/>
        <v>3.1999999999999997</v>
      </c>
      <c r="M231" s="34">
        <f t="shared" si="28"/>
        <v>390.9090909090909</v>
      </c>
      <c r="N231" s="34">
        <f t="shared" si="29"/>
        <v>18.37606837606838</v>
      </c>
      <c r="O231" s="34">
        <f t="shared" si="30"/>
        <v>3.1999999999999997</v>
      </c>
      <c r="P231" s="34">
        <f t="shared" si="31"/>
        <v>390.9090909090909</v>
      </c>
    </row>
    <row r="232" spans="1:16" ht="15" hidden="1">
      <c r="A232" s="97"/>
      <c r="B232" s="93"/>
      <c r="C232" s="21" t="s">
        <v>25</v>
      </c>
      <c r="D232" s="43" t="s">
        <v>26</v>
      </c>
      <c r="E232" s="34"/>
      <c r="F232" s="34"/>
      <c r="G232" s="34"/>
      <c r="H232" s="34"/>
      <c r="I232" s="34">
        <f t="shared" si="24"/>
        <v>0</v>
      </c>
      <c r="J232" s="34" t="e">
        <f t="shared" si="25"/>
        <v>#DIV/0!</v>
      </c>
      <c r="K232" s="34" t="e">
        <f t="shared" si="26"/>
        <v>#DIV/0!</v>
      </c>
      <c r="L232" s="34">
        <f t="shared" si="27"/>
        <v>0</v>
      </c>
      <c r="M232" s="34" t="e">
        <f t="shared" si="28"/>
        <v>#DIV/0!</v>
      </c>
      <c r="N232" s="34" t="e">
        <f t="shared" si="29"/>
        <v>#DIV/0!</v>
      </c>
      <c r="O232" s="34">
        <f t="shared" si="30"/>
        <v>0</v>
      </c>
      <c r="P232" s="34" t="e">
        <f t="shared" si="31"/>
        <v>#DIV/0!</v>
      </c>
    </row>
    <row r="233" spans="1:16" ht="15" hidden="1">
      <c r="A233" s="97"/>
      <c r="B233" s="93"/>
      <c r="C233" s="21" t="s">
        <v>27</v>
      </c>
      <c r="D233" s="43" t="s">
        <v>28</v>
      </c>
      <c r="E233" s="34"/>
      <c r="F233" s="34"/>
      <c r="G233" s="34"/>
      <c r="H233" s="34"/>
      <c r="I233" s="34">
        <f t="shared" si="24"/>
        <v>0</v>
      </c>
      <c r="J233" s="34" t="e">
        <f t="shared" si="25"/>
        <v>#DIV/0!</v>
      </c>
      <c r="K233" s="34" t="e">
        <f t="shared" si="26"/>
        <v>#DIV/0!</v>
      </c>
      <c r="L233" s="34">
        <f t="shared" si="27"/>
        <v>0</v>
      </c>
      <c r="M233" s="34" t="e">
        <f t="shared" si="28"/>
        <v>#DIV/0!</v>
      </c>
      <c r="N233" s="34" t="e">
        <f t="shared" si="29"/>
        <v>#DIV/0!</v>
      </c>
      <c r="O233" s="34">
        <f t="shared" si="30"/>
        <v>0</v>
      </c>
      <c r="P233" s="34" t="e">
        <f t="shared" si="31"/>
        <v>#DIV/0!</v>
      </c>
    </row>
    <row r="234" spans="1:16" ht="15.75" customHeight="1" hidden="1">
      <c r="A234" s="97"/>
      <c r="B234" s="93"/>
      <c r="C234" s="21" t="s">
        <v>30</v>
      </c>
      <c r="D234" s="43" t="s">
        <v>31</v>
      </c>
      <c r="E234" s="34"/>
      <c r="F234" s="34"/>
      <c r="G234" s="34"/>
      <c r="H234" s="34"/>
      <c r="I234" s="34">
        <f t="shared" si="24"/>
        <v>0</v>
      </c>
      <c r="J234" s="34" t="e">
        <f t="shared" si="25"/>
        <v>#DIV/0!</v>
      </c>
      <c r="K234" s="34" t="e">
        <f t="shared" si="26"/>
        <v>#DIV/0!</v>
      </c>
      <c r="L234" s="34">
        <f t="shared" si="27"/>
        <v>0</v>
      </c>
      <c r="M234" s="34" t="e">
        <f t="shared" si="28"/>
        <v>#DIV/0!</v>
      </c>
      <c r="N234" s="34" t="e">
        <f t="shared" si="29"/>
        <v>#DIV/0!</v>
      </c>
      <c r="O234" s="34">
        <f t="shared" si="30"/>
        <v>0</v>
      </c>
      <c r="P234" s="34" t="e">
        <f t="shared" si="31"/>
        <v>#DIV/0!</v>
      </c>
    </row>
    <row r="235" spans="1:16" ht="15">
      <c r="A235" s="97"/>
      <c r="B235" s="93"/>
      <c r="C235" s="21" t="s">
        <v>32</v>
      </c>
      <c r="D235" s="43" t="s">
        <v>78</v>
      </c>
      <c r="E235" s="34">
        <v>523</v>
      </c>
      <c r="F235" s="34">
        <v>5258</v>
      </c>
      <c r="G235" s="34">
        <v>293.8</v>
      </c>
      <c r="H235" s="34">
        <v>881.4</v>
      </c>
      <c r="I235" s="34">
        <f t="shared" si="24"/>
        <v>587.5999999999999</v>
      </c>
      <c r="J235" s="34">
        <f t="shared" si="25"/>
        <v>300</v>
      </c>
      <c r="K235" s="34">
        <f t="shared" si="26"/>
        <v>16.763027767211867</v>
      </c>
      <c r="L235" s="34">
        <f t="shared" si="27"/>
        <v>358.4</v>
      </c>
      <c r="M235" s="34">
        <f t="shared" si="28"/>
        <v>168.52772466539196</v>
      </c>
      <c r="N235" s="34">
        <f t="shared" si="29"/>
        <v>16.763027767211867</v>
      </c>
      <c r="O235" s="34">
        <f t="shared" si="30"/>
        <v>358.4</v>
      </c>
      <c r="P235" s="34">
        <f t="shared" si="31"/>
        <v>168.52772466539196</v>
      </c>
    </row>
    <row r="236" spans="1:16" ht="15.75" customHeight="1" hidden="1">
      <c r="A236" s="97"/>
      <c r="B236" s="93"/>
      <c r="C236" s="21" t="s">
        <v>49</v>
      </c>
      <c r="D236" s="44" t="s">
        <v>50</v>
      </c>
      <c r="E236" s="34"/>
      <c r="F236" s="34"/>
      <c r="G236" s="34"/>
      <c r="H236" s="34"/>
      <c r="I236" s="34">
        <f t="shared" si="24"/>
        <v>0</v>
      </c>
      <c r="J236" s="34" t="e">
        <f t="shared" si="25"/>
        <v>#DIV/0!</v>
      </c>
      <c r="K236" s="34" t="e">
        <f t="shared" si="26"/>
        <v>#DIV/0!</v>
      </c>
      <c r="L236" s="34">
        <f t="shared" si="27"/>
        <v>0</v>
      </c>
      <c r="M236" s="34" t="e">
        <f t="shared" si="28"/>
        <v>#DIV/0!</v>
      </c>
      <c r="N236" s="34" t="e">
        <f t="shared" si="29"/>
        <v>#DIV/0!</v>
      </c>
      <c r="O236" s="34">
        <f t="shared" si="30"/>
        <v>0</v>
      </c>
      <c r="P236" s="34" t="e">
        <f t="shared" si="31"/>
        <v>#DIV/0!</v>
      </c>
    </row>
    <row r="237" spans="1:16" ht="15">
      <c r="A237" s="97"/>
      <c r="B237" s="93"/>
      <c r="C237" s="21" t="s">
        <v>34</v>
      </c>
      <c r="D237" s="43" t="s">
        <v>29</v>
      </c>
      <c r="E237" s="34">
        <v>-60.4</v>
      </c>
      <c r="F237" s="34"/>
      <c r="G237" s="34"/>
      <c r="H237" s="34">
        <v>-58.64</v>
      </c>
      <c r="I237" s="34">
        <f t="shared" si="24"/>
        <v>-58.64</v>
      </c>
      <c r="J237" s="34"/>
      <c r="K237" s="34" t="e">
        <f t="shared" si="26"/>
        <v>#DIV/0!</v>
      </c>
      <c r="L237" s="34">
        <f t="shared" si="27"/>
        <v>1.759999999999998</v>
      </c>
      <c r="M237" s="34">
        <f t="shared" si="28"/>
        <v>97.08609271523179</v>
      </c>
      <c r="N237" s="34"/>
      <c r="O237" s="34">
        <f t="shared" si="30"/>
        <v>1.759999999999998</v>
      </c>
      <c r="P237" s="34">
        <f t="shared" si="31"/>
        <v>97.08609271523179</v>
      </c>
    </row>
    <row r="238" spans="1:16" s="5" customFormat="1" ht="30.75">
      <c r="A238" s="97"/>
      <c r="B238" s="93"/>
      <c r="C238" s="23"/>
      <c r="D238" s="3" t="s">
        <v>39</v>
      </c>
      <c r="E238" s="4">
        <f>E239-E237</f>
        <v>524.1</v>
      </c>
      <c r="F238" s="4">
        <f>F239-F237</f>
        <v>5281.4</v>
      </c>
      <c r="G238" s="4">
        <f>G239-G237</f>
        <v>293.8</v>
      </c>
      <c r="H238" s="4">
        <f>H239-H237</f>
        <v>885.6999999999999</v>
      </c>
      <c r="I238" s="4">
        <f t="shared" si="24"/>
        <v>591.8999999999999</v>
      </c>
      <c r="J238" s="4">
        <f t="shared" si="25"/>
        <v>301.4635806671205</v>
      </c>
      <c r="K238" s="4">
        <f t="shared" si="26"/>
        <v>16.770174574923317</v>
      </c>
      <c r="L238" s="4">
        <f t="shared" si="27"/>
        <v>361.5999999999999</v>
      </c>
      <c r="M238" s="4">
        <f t="shared" si="28"/>
        <v>168.9944667048273</v>
      </c>
      <c r="N238" s="4">
        <f t="shared" si="29"/>
        <v>16.770174574923317</v>
      </c>
      <c r="O238" s="4">
        <f t="shared" si="30"/>
        <v>361.5999999999999</v>
      </c>
      <c r="P238" s="4">
        <f t="shared" si="31"/>
        <v>168.9944667048273</v>
      </c>
    </row>
    <row r="239" spans="1:16" s="5" customFormat="1" ht="15">
      <c r="A239" s="95"/>
      <c r="B239" s="92"/>
      <c r="C239" s="33"/>
      <c r="D239" s="3" t="s">
        <v>57</v>
      </c>
      <c r="E239" s="6">
        <f>SUM(E226:E230,E232:E237)</f>
        <v>463.70000000000005</v>
      </c>
      <c r="F239" s="6">
        <f>SUM(F226:F230,F232:F237)</f>
        <v>5281.4</v>
      </c>
      <c r="G239" s="6">
        <f>SUM(G226:G230,G232:G237)</f>
        <v>293.8</v>
      </c>
      <c r="H239" s="6">
        <f>SUM(H226:H230,H232:H237)</f>
        <v>827.06</v>
      </c>
      <c r="I239" s="6">
        <f t="shared" si="24"/>
        <v>533.26</v>
      </c>
      <c r="J239" s="6">
        <f t="shared" si="25"/>
        <v>281.504424778761</v>
      </c>
      <c r="K239" s="6">
        <f t="shared" si="26"/>
        <v>15.659862915136138</v>
      </c>
      <c r="L239" s="6">
        <f t="shared" si="27"/>
        <v>363.3599999999999</v>
      </c>
      <c r="M239" s="6">
        <f t="shared" si="28"/>
        <v>178.36100927323696</v>
      </c>
      <c r="N239" s="6">
        <f t="shared" si="29"/>
        <v>15.659862915136138</v>
      </c>
      <c r="O239" s="6">
        <f t="shared" si="30"/>
        <v>363.3599999999999</v>
      </c>
      <c r="P239" s="6">
        <f t="shared" si="31"/>
        <v>178.36100927323696</v>
      </c>
    </row>
    <row r="240" spans="1:16" ht="30.75" hidden="1">
      <c r="A240" s="94" t="s">
        <v>96</v>
      </c>
      <c r="B240" s="91" t="s">
        <v>97</v>
      </c>
      <c r="C240" s="21" t="s">
        <v>209</v>
      </c>
      <c r="D240" s="32" t="s">
        <v>210</v>
      </c>
      <c r="E240" s="34"/>
      <c r="F240" s="34"/>
      <c r="G240" s="34"/>
      <c r="H240" s="34"/>
      <c r="I240" s="34">
        <f t="shared" si="24"/>
        <v>0</v>
      </c>
      <c r="J240" s="34" t="e">
        <f t="shared" si="25"/>
        <v>#DIV/0!</v>
      </c>
      <c r="K240" s="34" t="e">
        <f t="shared" si="26"/>
        <v>#DIV/0!</v>
      </c>
      <c r="L240" s="34">
        <f t="shared" si="27"/>
        <v>0</v>
      </c>
      <c r="M240" s="34" t="e">
        <f t="shared" si="28"/>
        <v>#DIV/0!</v>
      </c>
      <c r="N240" s="34" t="e">
        <f t="shared" si="29"/>
        <v>#DIV/0!</v>
      </c>
      <c r="O240" s="34">
        <f t="shared" si="30"/>
        <v>0</v>
      </c>
      <c r="P240" s="34" t="e">
        <f t="shared" si="31"/>
        <v>#DIV/0!</v>
      </c>
    </row>
    <row r="241" spans="1:16" ht="15.75" customHeight="1" hidden="1">
      <c r="A241" s="97"/>
      <c r="B241" s="93"/>
      <c r="C241" s="21" t="s">
        <v>85</v>
      </c>
      <c r="D241" s="43" t="s">
        <v>86</v>
      </c>
      <c r="E241" s="34"/>
      <c r="F241" s="34"/>
      <c r="G241" s="34"/>
      <c r="H241" s="34"/>
      <c r="I241" s="34">
        <f t="shared" si="24"/>
        <v>0</v>
      </c>
      <c r="J241" s="34" t="e">
        <f t="shared" si="25"/>
        <v>#DIV/0!</v>
      </c>
      <c r="K241" s="34" t="e">
        <f t="shared" si="26"/>
        <v>#DIV/0!</v>
      </c>
      <c r="L241" s="34">
        <f t="shared" si="27"/>
        <v>0</v>
      </c>
      <c r="M241" s="34" t="e">
        <f t="shared" si="28"/>
        <v>#DIV/0!</v>
      </c>
      <c r="N241" s="34" t="e">
        <f t="shared" si="29"/>
        <v>#DIV/0!</v>
      </c>
      <c r="O241" s="34">
        <f t="shared" si="30"/>
        <v>0</v>
      </c>
      <c r="P241" s="34" t="e">
        <f t="shared" si="31"/>
        <v>#DIV/0!</v>
      </c>
    </row>
    <row r="242" spans="1:16" ht="15.75" customHeight="1" hidden="1">
      <c r="A242" s="97"/>
      <c r="B242" s="93"/>
      <c r="C242" s="21" t="s">
        <v>21</v>
      </c>
      <c r="D242" s="43" t="s">
        <v>22</v>
      </c>
      <c r="E242" s="34">
        <f>E243</f>
        <v>0</v>
      </c>
      <c r="F242" s="34">
        <f>F243</f>
        <v>0</v>
      </c>
      <c r="G242" s="34">
        <f>G243</f>
        <v>0</v>
      </c>
      <c r="H242" s="34">
        <f>H243</f>
        <v>0</v>
      </c>
      <c r="I242" s="34">
        <f t="shared" si="24"/>
        <v>0</v>
      </c>
      <c r="J242" s="34" t="e">
        <f t="shared" si="25"/>
        <v>#DIV/0!</v>
      </c>
      <c r="K242" s="34" t="e">
        <f t="shared" si="26"/>
        <v>#DIV/0!</v>
      </c>
      <c r="L242" s="34">
        <f t="shared" si="27"/>
        <v>0</v>
      </c>
      <c r="M242" s="34" t="e">
        <f t="shared" si="28"/>
        <v>#DIV/0!</v>
      </c>
      <c r="N242" s="34" t="e">
        <f t="shared" si="29"/>
        <v>#DIV/0!</v>
      </c>
      <c r="O242" s="34">
        <f t="shared" si="30"/>
        <v>0</v>
      </c>
      <c r="P242" s="34" t="e">
        <f t="shared" si="31"/>
        <v>#DIV/0!</v>
      </c>
    </row>
    <row r="243" spans="1:16" ht="47.25" customHeight="1" hidden="1">
      <c r="A243" s="97"/>
      <c r="B243" s="93"/>
      <c r="C243" s="20" t="s">
        <v>23</v>
      </c>
      <c r="D243" s="44" t="s">
        <v>24</v>
      </c>
      <c r="E243" s="34"/>
      <c r="F243" s="34"/>
      <c r="G243" s="34"/>
      <c r="H243" s="34"/>
      <c r="I243" s="34">
        <f t="shared" si="24"/>
        <v>0</v>
      </c>
      <c r="J243" s="34" t="e">
        <f t="shared" si="25"/>
        <v>#DIV/0!</v>
      </c>
      <c r="K243" s="34" t="e">
        <f t="shared" si="26"/>
        <v>#DIV/0!</v>
      </c>
      <c r="L243" s="34">
        <f t="shared" si="27"/>
        <v>0</v>
      </c>
      <c r="M243" s="34" t="e">
        <f t="shared" si="28"/>
        <v>#DIV/0!</v>
      </c>
      <c r="N243" s="34" t="e">
        <f t="shared" si="29"/>
        <v>#DIV/0!</v>
      </c>
      <c r="O243" s="34">
        <f t="shared" si="30"/>
        <v>0</v>
      </c>
      <c r="P243" s="34" t="e">
        <f t="shared" si="31"/>
        <v>#DIV/0!</v>
      </c>
    </row>
    <row r="244" spans="1:16" ht="15">
      <c r="A244" s="97"/>
      <c r="B244" s="93"/>
      <c r="C244" s="21" t="s">
        <v>25</v>
      </c>
      <c r="D244" s="43" t="s">
        <v>26</v>
      </c>
      <c r="E244" s="38">
        <v>3.1</v>
      </c>
      <c r="F244" s="34"/>
      <c r="G244" s="34"/>
      <c r="H244" s="34"/>
      <c r="I244" s="34">
        <f t="shared" si="24"/>
        <v>0</v>
      </c>
      <c r="J244" s="34"/>
      <c r="K244" s="34"/>
      <c r="L244" s="34"/>
      <c r="M244" s="34"/>
      <c r="N244" s="34"/>
      <c r="O244" s="34">
        <f t="shared" si="30"/>
        <v>-3.1</v>
      </c>
      <c r="P244" s="34">
        <f t="shared" si="31"/>
        <v>0</v>
      </c>
    </row>
    <row r="245" spans="1:16" ht="15" hidden="1">
      <c r="A245" s="97"/>
      <c r="B245" s="93"/>
      <c r="C245" s="21" t="s">
        <v>27</v>
      </c>
      <c r="D245" s="43" t="s">
        <v>28</v>
      </c>
      <c r="E245" s="34"/>
      <c r="F245" s="34"/>
      <c r="G245" s="34"/>
      <c r="H245" s="34"/>
      <c r="I245" s="34">
        <f t="shared" si="24"/>
        <v>0</v>
      </c>
      <c r="J245" s="34" t="e">
        <f t="shared" si="25"/>
        <v>#DIV/0!</v>
      </c>
      <c r="K245" s="34" t="e">
        <f t="shared" si="26"/>
        <v>#DIV/0!</v>
      </c>
      <c r="L245" s="34">
        <f t="shared" si="27"/>
        <v>0</v>
      </c>
      <c r="M245" s="34" t="e">
        <f t="shared" si="28"/>
        <v>#DIV/0!</v>
      </c>
      <c r="N245" s="34" t="e">
        <f t="shared" si="29"/>
        <v>#DIV/0!</v>
      </c>
      <c r="O245" s="34">
        <f t="shared" si="30"/>
        <v>0</v>
      </c>
      <c r="P245" s="34" t="e">
        <f t="shared" si="31"/>
        <v>#DIV/0!</v>
      </c>
    </row>
    <row r="246" spans="1:16" ht="15.75" customHeight="1" hidden="1">
      <c r="A246" s="97"/>
      <c r="B246" s="93"/>
      <c r="C246" s="21" t="s">
        <v>30</v>
      </c>
      <c r="D246" s="43" t="s">
        <v>31</v>
      </c>
      <c r="E246" s="34"/>
      <c r="F246" s="34"/>
      <c r="G246" s="34"/>
      <c r="H246" s="34"/>
      <c r="I246" s="34">
        <f t="shared" si="24"/>
        <v>0</v>
      </c>
      <c r="J246" s="34" t="e">
        <f t="shared" si="25"/>
        <v>#DIV/0!</v>
      </c>
      <c r="K246" s="34" t="e">
        <f t="shared" si="26"/>
        <v>#DIV/0!</v>
      </c>
      <c r="L246" s="34">
        <f t="shared" si="27"/>
        <v>0</v>
      </c>
      <c r="M246" s="34" t="e">
        <f t="shared" si="28"/>
        <v>#DIV/0!</v>
      </c>
      <c r="N246" s="34" t="e">
        <f t="shared" si="29"/>
        <v>#DIV/0!</v>
      </c>
      <c r="O246" s="34">
        <f t="shared" si="30"/>
        <v>0</v>
      </c>
      <c r="P246" s="34" t="e">
        <f t="shared" si="31"/>
        <v>#DIV/0!</v>
      </c>
    </row>
    <row r="247" spans="1:16" ht="15">
      <c r="A247" s="97"/>
      <c r="B247" s="93"/>
      <c r="C247" s="21" t="s">
        <v>32</v>
      </c>
      <c r="D247" s="43" t="s">
        <v>78</v>
      </c>
      <c r="E247" s="34">
        <v>101</v>
      </c>
      <c r="F247" s="34">
        <v>960</v>
      </c>
      <c r="G247" s="34">
        <v>41.93</v>
      </c>
      <c r="H247" s="34">
        <v>125.8</v>
      </c>
      <c r="I247" s="34">
        <f t="shared" si="24"/>
        <v>83.87</v>
      </c>
      <c r="J247" s="34">
        <f t="shared" si="25"/>
        <v>300.0238492725972</v>
      </c>
      <c r="K247" s="34">
        <f t="shared" si="26"/>
        <v>13.104166666666666</v>
      </c>
      <c r="L247" s="34">
        <f t="shared" si="27"/>
        <v>24.799999999999997</v>
      </c>
      <c r="M247" s="34">
        <f t="shared" si="28"/>
        <v>124.55445544554455</v>
      </c>
      <c r="N247" s="34">
        <f t="shared" si="29"/>
        <v>13.104166666666666</v>
      </c>
      <c r="O247" s="34">
        <f t="shared" si="30"/>
        <v>24.799999999999997</v>
      </c>
      <c r="P247" s="34">
        <f t="shared" si="31"/>
        <v>124.55445544554455</v>
      </c>
    </row>
    <row r="248" spans="1:16" ht="15.75" customHeight="1" hidden="1">
      <c r="A248" s="97"/>
      <c r="B248" s="93"/>
      <c r="C248" s="21" t="s">
        <v>49</v>
      </c>
      <c r="D248" s="44" t="s">
        <v>50</v>
      </c>
      <c r="E248" s="34"/>
      <c r="F248" s="34"/>
      <c r="G248" s="34"/>
      <c r="H248" s="34"/>
      <c r="I248" s="34">
        <f t="shared" si="24"/>
        <v>0</v>
      </c>
      <c r="J248" s="34" t="e">
        <f t="shared" si="25"/>
        <v>#DIV/0!</v>
      </c>
      <c r="K248" s="34" t="e">
        <f t="shared" si="26"/>
        <v>#DIV/0!</v>
      </c>
      <c r="L248" s="34">
        <f t="shared" si="27"/>
        <v>0</v>
      </c>
      <c r="M248" s="34" t="e">
        <f t="shared" si="28"/>
        <v>#DIV/0!</v>
      </c>
      <c r="N248" s="34" t="e">
        <f t="shared" si="29"/>
        <v>#DIV/0!</v>
      </c>
      <c r="O248" s="34">
        <f t="shared" si="30"/>
        <v>0</v>
      </c>
      <c r="P248" s="34" t="e">
        <f t="shared" si="31"/>
        <v>#DIV/0!</v>
      </c>
    </row>
    <row r="249" spans="1:16" ht="15">
      <c r="A249" s="97"/>
      <c r="B249" s="93"/>
      <c r="C249" s="21" t="s">
        <v>34</v>
      </c>
      <c r="D249" s="43" t="s">
        <v>29</v>
      </c>
      <c r="E249" s="34">
        <v>-6.5</v>
      </c>
      <c r="F249" s="34"/>
      <c r="G249" s="34"/>
      <c r="H249" s="34"/>
      <c r="I249" s="34">
        <f t="shared" si="24"/>
        <v>0</v>
      </c>
      <c r="J249" s="34"/>
      <c r="K249" s="34"/>
      <c r="L249" s="34"/>
      <c r="M249" s="34"/>
      <c r="N249" s="34"/>
      <c r="O249" s="34">
        <f t="shared" si="30"/>
        <v>6.5</v>
      </c>
      <c r="P249" s="34">
        <f t="shared" si="31"/>
        <v>0</v>
      </c>
    </row>
    <row r="250" spans="1:16" s="5" customFormat="1" ht="30.75">
      <c r="A250" s="97"/>
      <c r="B250" s="93"/>
      <c r="C250" s="23"/>
      <c r="D250" s="3" t="s">
        <v>39</v>
      </c>
      <c r="E250" s="4">
        <f>E251-E249</f>
        <v>104.1</v>
      </c>
      <c r="F250" s="4">
        <f>F251-F249</f>
        <v>960</v>
      </c>
      <c r="G250" s="4">
        <f>G251-G249</f>
        <v>41.93</v>
      </c>
      <c r="H250" s="4">
        <f>H251-H249</f>
        <v>125.8</v>
      </c>
      <c r="I250" s="4">
        <f t="shared" si="24"/>
        <v>83.87</v>
      </c>
      <c r="J250" s="4">
        <f t="shared" si="25"/>
        <v>300.0238492725972</v>
      </c>
      <c r="K250" s="4">
        <f t="shared" si="26"/>
        <v>13.104166666666666</v>
      </c>
      <c r="L250" s="4">
        <f t="shared" si="27"/>
        <v>21.700000000000003</v>
      </c>
      <c r="M250" s="4">
        <f t="shared" si="28"/>
        <v>120.84534101825169</v>
      </c>
      <c r="N250" s="4">
        <f t="shared" si="29"/>
        <v>13.104166666666666</v>
      </c>
      <c r="O250" s="4">
        <f t="shared" si="30"/>
        <v>21.700000000000003</v>
      </c>
      <c r="P250" s="4">
        <f t="shared" si="31"/>
        <v>120.84534101825169</v>
      </c>
    </row>
    <row r="251" spans="1:16" s="5" customFormat="1" ht="15">
      <c r="A251" s="95"/>
      <c r="B251" s="92"/>
      <c r="C251" s="33"/>
      <c r="D251" s="3" t="s">
        <v>57</v>
      </c>
      <c r="E251" s="6">
        <f>SUM(E240:E242,E244:E249)</f>
        <v>97.6</v>
      </c>
      <c r="F251" s="6">
        <f>SUM(F240:F242,F244:F249)</f>
        <v>960</v>
      </c>
      <c r="G251" s="6">
        <f>SUM(G240:G242,G244:G249)</f>
        <v>41.93</v>
      </c>
      <c r="H251" s="6">
        <f>SUM(H240:H242,H244:H249)</f>
        <v>125.8</v>
      </c>
      <c r="I251" s="6">
        <f t="shared" si="24"/>
        <v>83.87</v>
      </c>
      <c r="J251" s="6">
        <f t="shared" si="25"/>
        <v>300.0238492725972</v>
      </c>
      <c r="K251" s="6">
        <f t="shared" si="26"/>
        <v>13.104166666666666</v>
      </c>
      <c r="L251" s="6">
        <f t="shared" si="27"/>
        <v>28.200000000000003</v>
      </c>
      <c r="M251" s="6">
        <f t="shared" si="28"/>
        <v>128.89344262295083</v>
      </c>
      <c r="N251" s="6">
        <f t="shared" si="29"/>
        <v>13.104166666666666</v>
      </c>
      <c r="O251" s="6">
        <f t="shared" si="30"/>
        <v>28.200000000000003</v>
      </c>
      <c r="P251" s="6">
        <f t="shared" si="31"/>
        <v>128.89344262295083</v>
      </c>
    </row>
    <row r="252" spans="1:16" ht="78.75" customHeight="1">
      <c r="A252" s="94" t="s">
        <v>232</v>
      </c>
      <c r="B252" s="91" t="s">
        <v>233</v>
      </c>
      <c r="C252" s="20" t="s">
        <v>16</v>
      </c>
      <c r="D252" s="44" t="s">
        <v>98</v>
      </c>
      <c r="E252" s="34"/>
      <c r="F252" s="34">
        <v>565</v>
      </c>
      <c r="G252" s="34"/>
      <c r="H252" s="34">
        <v>16.31</v>
      </c>
      <c r="I252" s="34">
        <f t="shared" si="24"/>
        <v>16.31</v>
      </c>
      <c r="J252" s="34"/>
      <c r="K252" s="34">
        <f t="shared" si="26"/>
        <v>2.8867256637168137</v>
      </c>
      <c r="L252" s="34">
        <f t="shared" si="27"/>
        <v>16.31</v>
      </c>
      <c r="M252" s="34" t="e">
        <f t="shared" si="28"/>
        <v>#DIV/0!</v>
      </c>
      <c r="N252" s="34">
        <f t="shared" si="29"/>
        <v>2.8867256637168137</v>
      </c>
      <c r="O252" s="34">
        <f t="shared" si="30"/>
        <v>16.31</v>
      </c>
      <c r="P252" s="34"/>
    </row>
    <row r="253" spans="1:16" ht="30.75" hidden="1">
      <c r="A253" s="97"/>
      <c r="B253" s="93"/>
      <c r="C253" s="21" t="s">
        <v>215</v>
      </c>
      <c r="D253" s="32" t="s">
        <v>216</v>
      </c>
      <c r="E253" s="49"/>
      <c r="F253" s="34"/>
      <c r="G253" s="34"/>
      <c r="H253" s="49"/>
      <c r="I253" s="49">
        <f t="shared" si="24"/>
        <v>0</v>
      </c>
      <c r="J253" s="49" t="e">
        <f t="shared" si="25"/>
        <v>#DIV/0!</v>
      </c>
      <c r="K253" s="49" t="e">
        <f t="shared" si="26"/>
        <v>#DIV/0!</v>
      </c>
      <c r="L253" s="49">
        <f t="shared" si="27"/>
        <v>0</v>
      </c>
      <c r="M253" s="49" t="e">
        <f t="shared" si="28"/>
        <v>#DIV/0!</v>
      </c>
      <c r="N253" s="49" t="e">
        <f t="shared" si="29"/>
        <v>#DIV/0!</v>
      </c>
      <c r="O253" s="49">
        <f t="shared" si="30"/>
        <v>0</v>
      </c>
      <c r="P253" s="49" t="e">
        <f t="shared" si="31"/>
        <v>#DIV/0!</v>
      </c>
    </row>
    <row r="254" spans="1:16" ht="30.75">
      <c r="A254" s="97"/>
      <c r="B254" s="93"/>
      <c r="C254" s="21" t="s">
        <v>209</v>
      </c>
      <c r="D254" s="32" t="s">
        <v>210</v>
      </c>
      <c r="E254" s="49"/>
      <c r="F254" s="34">
        <v>7519.8</v>
      </c>
      <c r="G254" s="34">
        <v>100</v>
      </c>
      <c r="H254" s="49">
        <v>32.13</v>
      </c>
      <c r="I254" s="49">
        <f t="shared" si="24"/>
        <v>-67.87</v>
      </c>
      <c r="J254" s="49">
        <f t="shared" si="25"/>
        <v>32.13</v>
      </c>
      <c r="K254" s="49">
        <f t="shared" si="26"/>
        <v>0.4272720019149446</v>
      </c>
      <c r="L254" s="49">
        <f t="shared" si="27"/>
        <v>32.13</v>
      </c>
      <c r="M254" s="49" t="e">
        <f t="shared" si="28"/>
        <v>#DIV/0!</v>
      </c>
      <c r="N254" s="49">
        <f t="shared" si="29"/>
        <v>0.4272720019149446</v>
      </c>
      <c r="O254" s="49">
        <f t="shared" si="30"/>
        <v>32.13</v>
      </c>
      <c r="P254" s="49"/>
    </row>
    <row r="255" spans="1:16" ht="93" hidden="1">
      <c r="A255" s="97"/>
      <c r="B255" s="93"/>
      <c r="C255" s="62" t="s">
        <v>207</v>
      </c>
      <c r="D255" s="64" t="s">
        <v>227</v>
      </c>
      <c r="E255" s="49"/>
      <c r="F255" s="34"/>
      <c r="G255" s="34"/>
      <c r="H255" s="49"/>
      <c r="I255" s="49">
        <f t="shared" si="24"/>
        <v>0</v>
      </c>
      <c r="J255" s="49" t="e">
        <f t="shared" si="25"/>
        <v>#DIV/0!</v>
      </c>
      <c r="K255" s="49" t="e">
        <f t="shared" si="26"/>
        <v>#DIV/0!</v>
      </c>
      <c r="L255" s="49">
        <f t="shared" si="27"/>
        <v>0</v>
      </c>
      <c r="M255" s="49" t="e">
        <f t="shared" si="28"/>
        <v>#DIV/0!</v>
      </c>
      <c r="N255" s="49" t="e">
        <f t="shared" si="29"/>
        <v>#DIV/0!</v>
      </c>
      <c r="O255" s="49">
        <f t="shared" si="30"/>
        <v>0</v>
      </c>
      <c r="P255" s="49" t="e">
        <f t="shared" si="31"/>
        <v>#DIV/0!</v>
      </c>
    </row>
    <row r="256" spans="1:16" ht="15">
      <c r="A256" s="97"/>
      <c r="B256" s="93"/>
      <c r="C256" s="21" t="s">
        <v>21</v>
      </c>
      <c r="D256" s="43" t="s">
        <v>22</v>
      </c>
      <c r="E256" s="34">
        <f>SUM(E257:E258)</f>
        <v>0</v>
      </c>
      <c r="F256" s="34">
        <f>SUM(F257:F258)</f>
        <v>0</v>
      </c>
      <c r="G256" s="34">
        <f>SUM(G257:G258)</f>
        <v>0</v>
      </c>
      <c r="H256" s="34">
        <f>SUM(H257:H258)</f>
        <v>0</v>
      </c>
      <c r="I256" s="34">
        <f t="shared" si="24"/>
        <v>0</v>
      </c>
      <c r="J256" s="34"/>
      <c r="K256" s="34" t="e">
        <f t="shared" si="26"/>
        <v>#DIV/0!</v>
      </c>
      <c r="L256" s="34">
        <f t="shared" si="27"/>
        <v>0</v>
      </c>
      <c r="M256" s="34" t="e">
        <f t="shared" si="28"/>
        <v>#DIV/0!</v>
      </c>
      <c r="N256" s="34"/>
      <c r="O256" s="34">
        <f t="shared" si="30"/>
        <v>0</v>
      </c>
      <c r="P256" s="34"/>
    </row>
    <row r="257" spans="1:16" ht="47.25" customHeight="1" hidden="1">
      <c r="A257" s="97"/>
      <c r="B257" s="93"/>
      <c r="C257" s="20" t="s">
        <v>213</v>
      </c>
      <c r="D257" s="44" t="s">
        <v>214</v>
      </c>
      <c r="E257" s="34"/>
      <c r="F257" s="34"/>
      <c r="G257" s="34"/>
      <c r="H257" s="34"/>
      <c r="I257" s="34">
        <f t="shared" si="24"/>
        <v>0</v>
      </c>
      <c r="J257" s="34"/>
      <c r="K257" s="34" t="e">
        <f t="shared" si="26"/>
        <v>#DIV/0!</v>
      </c>
      <c r="L257" s="34">
        <f t="shared" si="27"/>
        <v>0</v>
      </c>
      <c r="M257" s="34" t="e">
        <f t="shared" si="28"/>
        <v>#DIV/0!</v>
      </c>
      <c r="N257" s="34"/>
      <c r="O257" s="34">
        <f t="shared" si="30"/>
        <v>0</v>
      </c>
      <c r="P257" s="34" t="e">
        <f t="shared" si="31"/>
        <v>#DIV/0!</v>
      </c>
    </row>
    <row r="258" spans="1:16" ht="47.25" customHeight="1" hidden="1">
      <c r="A258" s="97"/>
      <c r="B258" s="93"/>
      <c r="C258" s="20" t="s">
        <v>23</v>
      </c>
      <c r="D258" s="44" t="s">
        <v>24</v>
      </c>
      <c r="E258" s="34"/>
      <c r="F258" s="34"/>
      <c r="G258" s="34"/>
      <c r="H258" s="34"/>
      <c r="I258" s="34">
        <f t="shared" si="24"/>
        <v>0</v>
      </c>
      <c r="J258" s="34"/>
      <c r="K258" s="34" t="e">
        <f t="shared" si="26"/>
        <v>#DIV/0!</v>
      </c>
      <c r="L258" s="34">
        <f t="shared" si="27"/>
        <v>0</v>
      </c>
      <c r="M258" s="34" t="e">
        <f t="shared" si="28"/>
        <v>#DIV/0!</v>
      </c>
      <c r="N258" s="34"/>
      <c r="O258" s="34">
        <f t="shared" si="30"/>
        <v>0</v>
      </c>
      <c r="P258" s="34" t="e">
        <f t="shared" si="31"/>
        <v>#DIV/0!</v>
      </c>
    </row>
    <row r="259" spans="1:16" ht="15">
      <c r="A259" s="97"/>
      <c r="B259" s="93"/>
      <c r="C259" s="21" t="s">
        <v>25</v>
      </c>
      <c r="D259" s="43" t="s">
        <v>26</v>
      </c>
      <c r="E259" s="34">
        <v>109.1</v>
      </c>
      <c r="F259" s="34"/>
      <c r="G259" s="34"/>
      <c r="H259" s="34">
        <v>64.01</v>
      </c>
      <c r="I259" s="34">
        <f t="shared" si="24"/>
        <v>64.01</v>
      </c>
      <c r="J259" s="34"/>
      <c r="K259" s="34" t="e">
        <f t="shared" si="26"/>
        <v>#DIV/0!</v>
      </c>
      <c r="L259" s="34">
        <f t="shared" si="27"/>
        <v>-45.08999999999999</v>
      </c>
      <c r="M259" s="34">
        <f t="shared" si="28"/>
        <v>58.67094408799267</v>
      </c>
      <c r="N259" s="34"/>
      <c r="O259" s="34">
        <f t="shared" si="30"/>
        <v>-45.08999999999999</v>
      </c>
      <c r="P259" s="34">
        <f t="shared" si="31"/>
        <v>58.67094408799267</v>
      </c>
    </row>
    <row r="260" spans="1:16" ht="15">
      <c r="A260" s="97"/>
      <c r="B260" s="93"/>
      <c r="C260" s="21" t="s">
        <v>27</v>
      </c>
      <c r="D260" s="43" t="s">
        <v>208</v>
      </c>
      <c r="E260" s="34">
        <v>7872</v>
      </c>
      <c r="F260" s="34"/>
      <c r="G260" s="34"/>
      <c r="H260" s="34">
        <v>24.56</v>
      </c>
      <c r="I260" s="34">
        <f t="shared" si="24"/>
        <v>24.56</v>
      </c>
      <c r="J260" s="34"/>
      <c r="K260" s="34" t="e">
        <f t="shared" si="26"/>
        <v>#DIV/0!</v>
      </c>
      <c r="L260" s="34">
        <f t="shared" si="27"/>
        <v>-7847.44</v>
      </c>
      <c r="M260" s="34">
        <f t="shared" si="28"/>
        <v>0.3119918699186992</v>
      </c>
      <c r="N260" s="34"/>
      <c r="O260" s="34">
        <f t="shared" si="30"/>
        <v>-7847.44</v>
      </c>
      <c r="P260" s="34">
        <f t="shared" si="31"/>
        <v>0.3119918699186992</v>
      </c>
    </row>
    <row r="261" spans="1:16" ht="15" hidden="1">
      <c r="A261" s="97"/>
      <c r="B261" s="93"/>
      <c r="C261" s="21" t="s">
        <v>30</v>
      </c>
      <c r="D261" s="43" t="s">
        <v>31</v>
      </c>
      <c r="E261" s="34"/>
      <c r="F261" s="49"/>
      <c r="G261" s="49"/>
      <c r="H261" s="34"/>
      <c r="I261" s="34">
        <f t="shared" si="24"/>
        <v>0</v>
      </c>
      <c r="J261" s="34"/>
      <c r="K261" s="34" t="e">
        <f t="shared" si="26"/>
        <v>#DIV/0!</v>
      </c>
      <c r="L261" s="34">
        <f t="shared" si="27"/>
        <v>0</v>
      </c>
      <c r="M261" s="34" t="e">
        <f t="shared" si="28"/>
        <v>#DIV/0!</v>
      </c>
      <c r="N261" s="34" t="e">
        <f t="shared" si="29"/>
        <v>#DIV/0!</v>
      </c>
      <c r="O261" s="34">
        <f t="shared" si="30"/>
        <v>0</v>
      </c>
      <c r="P261" s="34" t="e">
        <f t="shared" si="31"/>
        <v>#DIV/0!</v>
      </c>
    </row>
    <row r="262" spans="1:16" ht="15.75" customHeight="1" hidden="1">
      <c r="A262" s="97"/>
      <c r="B262" s="93"/>
      <c r="C262" s="21" t="s">
        <v>32</v>
      </c>
      <c r="D262" s="43" t="s">
        <v>78</v>
      </c>
      <c r="E262" s="34"/>
      <c r="F262" s="49"/>
      <c r="G262" s="49"/>
      <c r="H262" s="34"/>
      <c r="I262" s="34">
        <f t="shared" si="24"/>
        <v>0</v>
      </c>
      <c r="J262" s="34"/>
      <c r="K262" s="34" t="e">
        <f t="shared" si="26"/>
        <v>#DIV/0!</v>
      </c>
      <c r="L262" s="34">
        <f t="shared" si="27"/>
        <v>0</v>
      </c>
      <c r="M262" s="34" t="e">
        <f t="shared" si="28"/>
        <v>#DIV/0!</v>
      </c>
      <c r="N262" s="34" t="e">
        <f t="shared" si="29"/>
        <v>#DIV/0!</v>
      </c>
      <c r="O262" s="34">
        <f t="shared" si="30"/>
        <v>0</v>
      </c>
      <c r="P262" s="34" t="e">
        <f t="shared" si="31"/>
        <v>#DIV/0!</v>
      </c>
    </row>
    <row r="263" spans="1:16" ht="15.75" customHeight="1">
      <c r="A263" s="97"/>
      <c r="B263" s="93"/>
      <c r="C263" s="21" t="s">
        <v>49</v>
      </c>
      <c r="D263" s="44" t="s">
        <v>50</v>
      </c>
      <c r="E263" s="34"/>
      <c r="F263" s="49">
        <v>3258</v>
      </c>
      <c r="G263" s="49"/>
      <c r="H263" s="34"/>
      <c r="I263" s="34">
        <f>H263-G263</f>
        <v>0</v>
      </c>
      <c r="J263" s="34"/>
      <c r="K263" s="34">
        <f>H263/F263*100</f>
        <v>0</v>
      </c>
      <c r="L263" s="34">
        <f>H263-E263</f>
        <v>0</v>
      </c>
      <c r="M263" s="34" t="e">
        <f>H263/E263*100</f>
        <v>#DIV/0!</v>
      </c>
      <c r="N263" s="34">
        <f>H263/F263*100</f>
        <v>0</v>
      </c>
      <c r="O263" s="34">
        <f>H263-E263</f>
        <v>0</v>
      </c>
      <c r="P263" s="34"/>
    </row>
    <row r="264" spans="1:16" ht="15.75" customHeight="1" hidden="1">
      <c r="A264" s="97"/>
      <c r="B264" s="93"/>
      <c r="C264" s="21" t="s">
        <v>58</v>
      </c>
      <c r="D264" s="43" t="s">
        <v>59</v>
      </c>
      <c r="E264" s="34"/>
      <c r="F264" s="49"/>
      <c r="G264" s="49"/>
      <c r="H264" s="34"/>
      <c r="I264" s="34">
        <f t="shared" si="24"/>
        <v>0</v>
      </c>
      <c r="J264" s="34" t="e">
        <f t="shared" si="25"/>
        <v>#DIV/0!</v>
      </c>
      <c r="K264" s="34" t="e">
        <f t="shared" si="26"/>
        <v>#DIV/0!</v>
      </c>
      <c r="L264" s="34">
        <f t="shared" si="27"/>
        <v>0</v>
      </c>
      <c r="M264" s="34" t="e">
        <f t="shared" si="28"/>
        <v>#DIV/0!</v>
      </c>
      <c r="N264" s="34" t="e">
        <f t="shared" si="29"/>
        <v>#DIV/0!</v>
      </c>
      <c r="O264" s="34">
        <f t="shared" si="30"/>
        <v>0</v>
      </c>
      <c r="P264" s="34"/>
    </row>
    <row r="265" spans="1:16" ht="15">
      <c r="A265" s="97"/>
      <c r="B265" s="93"/>
      <c r="C265" s="21" t="s">
        <v>34</v>
      </c>
      <c r="D265" s="43" t="s">
        <v>29</v>
      </c>
      <c r="E265" s="34"/>
      <c r="F265" s="49"/>
      <c r="G265" s="49"/>
      <c r="H265" s="34">
        <v>-36290.54</v>
      </c>
      <c r="I265" s="34">
        <f t="shared" si="24"/>
        <v>-36290.54</v>
      </c>
      <c r="J265" s="34"/>
      <c r="K265" s="34"/>
      <c r="L265" s="34"/>
      <c r="M265" s="34"/>
      <c r="N265" s="34"/>
      <c r="O265" s="34">
        <f t="shared" si="30"/>
        <v>-36290.54</v>
      </c>
      <c r="P265" s="34"/>
    </row>
    <row r="266" spans="1:16" s="5" customFormat="1" ht="15.75">
      <c r="A266" s="97"/>
      <c r="B266" s="93"/>
      <c r="C266" s="22"/>
      <c r="D266" s="3" t="s">
        <v>35</v>
      </c>
      <c r="E266" s="6">
        <f>SUM(E252:E256,E259:E265)</f>
        <v>7981.1</v>
      </c>
      <c r="F266" s="6">
        <f>SUM(F252:F256,F259:F265)</f>
        <v>11342.8</v>
      </c>
      <c r="G266" s="6">
        <f>SUM(G252:G256,G259:G265)</f>
        <v>100</v>
      </c>
      <c r="H266" s="6">
        <f>SUM(H252:H256,H259:H265)</f>
        <v>-36153.53</v>
      </c>
      <c r="I266" s="6">
        <f aca="true" t="shared" si="32" ref="I266:I330">H266-G266</f>
        <v>-36253.53</v>
      </c>
      <c r="J266" s="6">
        <f aca="true" t="shared" si="33" ref="J266:J327">H266/G266*100</f>
        <v>-36153.53</v>
      </c>
      <c r="K266" s="6">
        <f aca="true" t="shared" si="34" ref="K266:K330">H266/F266*100</f>
        <v>-318.7354974080474</v>
      </c>
      <c r="L266" s="6">
        <f aca="true" t="shared" si="35" ref="L266:L330">H266-E266</f>
        <v>-44134.63</v>
      </c>
      <c r="M266" s="6">
        <f aca="true" t="shared" si="36" ref="M266:M330">H266/E266*100</f>
        <v>-452.989312250191</v>
      </c>
      <c r="N266" s="6">
        <f aca="true" t="shared" si="37" ref="N266:N330">H266/F266*100</f>
        <v>-318.7354974080474</v>
      </c>
      <c r="O266" s="6">
        <f aca="true" t="shared" si="38" ref="O266:O330">H266-E266</f>
        <v>-44134.63</v>
      </c>
      <c r="P266" s="6">
        <f aca="true" t="shared" si="39" ref="P266:P330">H266/E266*100</f>
        <v>-452.989312250191</v>
      </c>
    </row>
    <row r="267" spans="1:16" ht="15">
      <c r="A267" s="97"/>
      <c r="B267" s="93"/>
      <c r="C267" s="21" t="s">
        <v>21</v>
      </c>
      <c r="D267" s="43" t="s">
        <v>22</v>
      </c>
      <c r="E267" s="34">
        <f>E268</f>
        <v>1002.9</v>
      </c>
      <c r="F267" s="34">
        <f>F268</f>
        <v>9300</v>
      </c>
      <c r="G267" s="34">
        <f>G268</f>
        <v>511.5</v>
      </c>
      <c r="H267" s="34">
        <f>H268</f>
        <v>776.94</v>
      </c>
      <c r="I267" s="34">
        <f t="shared" si="32"/>
        <v>265.44000000000005</v>
      </c>
      <c r="J267" s="34">
        <f t="shared" si="33"/>
        <v>151.89442815249268</v>
      </c>
      <c r="K267" s="34">
        <f t="shared" si="34"/>
        <v>8.354193548387096</v>
      </c>
      <c r="L267" s="34">
        <f t="shared" si="35"/>
        <v>-225.95999999999992</v>
      </c>
      <c r="M267" s="34">
        <f t="shared" si="36"/>
        <v>77.46933891714029</v>
      </c>
      <c r="N267" s="34">
        <f t="shared" si="37"/>
        <v>8.354193548387096</v>
      </c>
      <c r="O267" s="34">
        <f t="shared" si="38"/>
        <v>-225.95999999999992</v>
      </c>
      <c r="P267" s="34">
        <f t="shared" si="39"/>
        <v>77.46933891714029</v>
      </c>
    </row>
    <row r="268" spans="1:16" ht="47.25" customHeight="1" hidden="1">
      <c r="A268" s="97"/>
      <c r="B268" s="93"/>
      <c r="C268" s="20" t="s">
        <v>23</v>
      </c>
      <c r="D268" s="44" t="s">
        <v>24</v>
      </c>
      <c r="E268" s="34">
        <v>1002.9</v>
      </c>
      <c r="F268" s="34">
        <v>9300</v>
      </c>
      <c r="G268" s="34">
        <v>511.5</v>
      </c>
      <c r="H268" s="34">
        <v>776.94</v>
      </c>
      <c r="I268" s="34">
        <f t="shared" si="32"/>
        <v>265.44000000000005</v>
      </c>
      <c r="J268" s="34">
        <f t="shared" si="33"/>
        <v>151.89442815249268</v>
      </c>
      <c r="K268" s="34">
        <f t="shared" si="34"/>
        <v>8.354193548387096</v>
      </c>
      <c r="L268" s="34">
        <f t="shared" si="35"/>
        <v>-225.95999999999992</v>
      </c>
      <c r="M268" s="34">
        <f t="shared" si="36"/>
        <v>77.46933891714029</v>
      </c>
      <c r="N268" s="34">
        <f t="shared" si="37"/>
        <v>8.354193548387096</v>
      </c>
      <c r="O268" s="34">
        <f t="shared" si="38"/>
        <v>-225.95999999999992</v>
      </c>
      <c r="P268" s="34">
        <f t="shared" si="39"/>
        <v>77.46933891714029</v>
      </c>
    </row>
    <row r="269" spans="1:16" s="5" customFormat="1" ht="15.75">
      <c r="A269" s="97"/>
      <c r="B269" s="93"/>
      <c r="C269" s="22"/>
      <c r="D269" s="3" t="s">
        <v>38</v>
      </c>
      <c r="E269" s="6">
        <f>E267</f>
        <v>1002.9</v>
      </c>
      <c r="F269" s="6">
        <f>F267</f>
        <v>9300</v>
      </c>
      <c r="G269" s="6">
        <f>G267</f>
        <v>511.5</v>
      </c>
      <c r="H269" s="6">
        <f>H267</f>
        <v>776.94</v>
      </c>
      <c r="I269" s="6">
        <f t="shared" si="32"/>
        <v>265.44000000000005</v>
      </c>
      <c r="J269" s="6">
        <f t="shared" si="33"/>
        <v>151.89442815249268</v>
      </c>
      <c r="K269" s="6">
        <f t="shared" si="34"/>
        <v>8.354193548387096</v>
      </c>
      <c r="L269" s="6">
        <f t="shared" si="35"/>
        <v>-225.95999999999992</v>
      </c>
      <c r="M269" s="6">
        <f t="shared" si="36"/>
        <v>77.46933891714029</v>
      </c>
      <c r="N269" s="6">
        <f t="shared" si="37"/>
        <v>8.354193548387096</v>
      </c>
      <c r="O269" s="6">
        <f t="shared" si="38"/>
        <v>-225.95999999999992</v>
      </c>
      <c r="P269" s="6">
        <f t="shared" si="39"/>
        <v>77.46933891714029</v>
      </c>
    </row>
    <row r="270" spans="1:16" s="5" customFormat="1" ht="31.5">
      <c r="A270" s="97"/>
      <c r="B270" s="93"/>
      <c r="C270" s="22"/>
      <c r="D270" s="3" t="s">
        <v>39</v>
      </c>
      <c r="E270" s="6">
        <f>E271-E265</f>
        <v>8984</v>
      </c>
      <c r="F270" s="6">
        <f>F271-F265</f>
        <v>20642.8</v>
      </c>
      <c r="G270" s="6">
        <f>G271-G265</f>
        <v>611.5</v>
      </c>
      <c r="H270" s="6">
        <f>H271-H265</f>
        <v>913.9500000000044</v>
      </c>
      <c r="I270" s="6">
        <f t="shared" si="32"/>
        <v>302.45000000000437</v>
      </c>
      <c r="J270" s="6">
        <f t="shared" si="33"/>
        <v>149.46034341782573</v>
      </c>
      <c r="K270" s="6">
        <f t="shared" si="34"/>
        <v>4.4274517022884705</v>
      </c>
      <c r="L270" s="6">
        <f t="shared" si="35"/>
        <v>-8070.049999999996</v>
      </c>
      <c r="M270" s="6">
        <f t="shared" si="36"/>
        <v>10.173085485307261</v>
      </c>
      <c r="N270" s="6">
        <f t="shared" si="37"/>
        <v>4.4274517022884705</v>
      </c>
      <c r="O270" s="6">
        <f t="shared" si="38"/>
        <v>-8070.049999999996</v>
      </c>
      <c r="P270" s="6">
        <f t="shared" si="39"/>
        <v>10.173085485307261</v>
      </c>
    </row>
    <row r="271" spans="1:16" s="5" customFormat="1" ht="15.75">
      <c r="A271" s="95"/>
      <c r="B271" s="92"/>
      <c r="C271" s="22"/>
      <c r="D271" s="3" t="s">
        <v>57</v>
      </c>
      <c r="E271" s="6">
        <f>E266+E269</f>
        <v>8984</v>
      </c>
      <c r="F271" s="6">
        <f>F266+F269</f>
        <v>20642.8</v>
      </c>
      <c r="G271" s="6">
        <f>G266+G269</f>
        <v>611.5</v>
      </c>
      <c r="H271" s="6">
        <f>H266+H269</f>
        <v>-35376.59</v>
      </c>
      <c r="I271" s="6">
        <f t="shared" si="32"/>
        <v>-35988.09</v>
      </c>
      <c r="J271" s="6">
        <f t="shared" si="33"/>
        <v>-5785.215044971381</v>
      </c>
      <c r="K271" s="6">
        <f t="shared" si="34"/>
        <v>-171.37495882341543</v>
      </c>
      <c r="L271" s="6">
        <f t="shared" si="35"/>
        <v>-44360.59</v>
      </c>
      <c r="M271" s="6">
        <f t="shared" si="36"/>
        <v>-393.7732635796972</v>
      </c>
      <c r="N271" s="6">
        <f t="shared" si="37"/>
        <v>-171.37495882341543</v>
      </c>
      <c r="O271" s="6">
        <f t="shared" si="38"/>
        <v>-44360.59</v>
      </c>
      <c r="P271" s="6">
        <f t="shared" si="39"/>
        <v>-393.7732635796972</v>
      </c>
    </row>
    <row r="272" spans="1:16" ht="31.5" customHeight="1" hidden="1">
      <c r="A272" s="94" t="s">
        <v>99</v>
      </c>
      <c r="B272" s="91" t="s">
        <v>100</v>
      </c>
      <c r="C272" s="21" t="s">
        <v>209</v>
      </c>
      <c r="D272" s="32" t="s">
        <v>210</v>
      </c>
      <c r="E272" s="34"/>
      <c r="F272" s="34"/>
      <c r="G272" s="34"/>
      <c r="H272" s="34"/>
      <c r="I272" s="34">
        <f t="shared" si="32"/>
        <v>0</v>
      </c>
      <c r="J272" s="34" t="e">
        <f t="shared" si="33"/>
        <v>#DIV/0!</v>
      </c>
      <c r="K272" s="34" t="e">
        <f t="shared" si="34"/>
        <v>#DIV/0!</v>
      </c>
      <c r="L272" s="34">
        <f t="shared" si="35"/>
        <v>0</v>
      </c>
      <c r="M272" s="34" t="e">
        <f t="shared" si="36"/>
        <v>#DIV/0!</v>
      </c>
      <c r="N272" s="34" t="e">
        <f t="shared" si="37"/>
        <v>#DIV/0!</v>
      </c>
      <c r="O272" s="34">
        <f t="shared" si="38"/>
        <v>0</v>
      </c>
      <c r="P272" s="34" t="e">
        <f t="shared" si="39"/>
        <v>#DIV/0!</v>
      </c>
    </row>
    <row r="273" spans="1:16" ht="93" hidden="1">
      <c r="A273" s="97"/>
      <c r="B273" s="93"/>
      <c r="C273" s="62" t="s">
        <v>223</v>
      </c>
      <c r="D273" s="68" t="s">
        <v>226</v>
      </c>
      <c r="E273" s="34"/>
      <c r="F273" s="34"/>
      <c r="G273" s="34"/>
      <c r="H273" s="34"/>
      <c r="I273" s="34">
        <f t="shared" si="32"/>
        <v>0</v>
      </c>
      <c r="J273" s="34" t="e">
        <f t="shared" si="33"/>
        <v>#DIV/0!</v>
      </c>
      <c r="K273" s="34" t="e">
        <f t="shared" si="34"/>
        <v>#DIV/0!</v>
      </c>
      <c r="L273" s="34">
        <f t="shared" si="35"/>
        <v>0</v>
      </c>
      <c r="M273" s="34" t="e">
        <f t="shared" si="36"/>
        <v>#DIV/0!</v>
      </c>
      <c r="N273" s="34" t="e">
        <f t="shared" si="37"/>
        <v>#DIV/0!</v>
      </c>
      <c r="O273" s="34">
        <f t="shared" si="38"/>
        <v>0</v>
      </c>
      <c r="P273" s="34" t="e">
        <f t="shared" si="39"/>
        <v>#DIV/0!</v>
      </c>
    </row>
    <row r="274" spans="1:16" ht="15" hidden="1">
      <c r="A274" s="97"/>
      <c r="B274" s="93"/>
      <c r="C274" s="21" t="s">
        <v>21</v>
      </c>
      <c r="D274" s="43" t="s">
        <v>22</v>
      </c>
      <c r="E274" s="34">
        <f>SUM(E275:E276)</f>
        <v>0</v>
      </c>
      <c r="F274" s="34">
        <f>SUM(F275:F276)</f>
        <v>0</v>
      </c>
      <c r="G274" s="34">
        <f>SUM(G275:G276)</f>
        <v>0</v>
      </c>
      <c r="H274" s="34">
        <f>SUM(H275:H276)</f>
        <v>0</v>
      </c>
      <c r="I274" s="34">
        <f t="shared" si="32"/>
        <v>0</v>
      </c>
      <c r="J274" s="34" t="e">
        <f t="shared" si="33"/>
        <v>#DIV/0!</v>
      </c>
      <c r="K274" s="34" t="e">
        <f t="shared" si="34"/>
        <v>#DIV/0!</v>
      </c>
      <c r="L274" s="34">
        <f t="shared" si="35"/>
        <v>0</v>
      </c>
      <c r="M274" s="34" t="e">
        <f t="shared" si="36"/>
        <v>#DIV/0!</v>
      </c>
      <c r="N274" s="34" t="e">
        <f t="shared" si="37"/>
        <v>#DIV/0!</v>
      </c>
      <c r="O274" s="34">
        <f t="shared" si="38"/>
        <v>0</v>
      </c>
      <c r="P274" s="34" t="e">
        <f t="shared" si="39"/>
        <v>#DIV/0!</v>
      </c>
    </row>
    <row r="275" spans="1:16" ht="31.5" customHeight="1" hidden="1">
      <c r="A275" s="97"/>
      <c r="B275" s="93"/>
      <c r="C275" s="20" t="s">
        <v>42</v>
      </c>
      <c r="D275" s="44" t="s">
        <v>43</v>
      </c>
      <c r="E275" s="34"/>
      <c r="F275" s="34"/>
      <c r="G275" s="34"/>
      <c r="H275" s="34"/>
      <c r="I275" s="34">
        <f t="shared" si="32"/>
        <v>0</v>
      </c>
      <c r="J275" s="34" t="e">
        <f t="shared" si="33"/>
        <v>#DIV/0!</v>
      </c>
      <c r="K275" s="34" t="e">
        <f t="shared" si="34"/>
        <v>#DIV/0!</v>
      </c>
      <c r="L275" s="34">
        <f t="shared" si="35"/>
        <v>0</v>
      </c>
      <c r="M275" s="34" t="e">
        <f t="shared" si="36"/>
        <v>#DIV/0!</v>
      </c>
      <c r="N275" s="34" t="e">
        <f t="shared" si="37"/>
        <v>#DIV/0!</v>
      </c>
      <c r="O275" s="34">
        <f t="shared" si="38"/>
        <v>0</v>
      </c>
      <c r="P275" s="34" t="e">
        <f t="shared" si="39"/>
        <v>#DIV/0!</v>
      </c>
    </row>
    <row r="276" spans="1:16" ht="47.25" customHeight="1" hidden="1">
      <c r="A276" s="97"/>
      <c r="B276" s="93"/>
      <c r="C276" s="20" t="s">
        <v>23</v>
      </c>
      <c r="D276" s="44" t="s">
        <v>24</v>
      </c>
      <c r="E276" s="34"/>
      <c r="F276" s="34"/>
      <c r="G276" s="34"/>
      <c r="H276" s="34"/>
      <c r="I276" s="34">
        <f t="shared" si="32"/>
        <v>0</v>
      </c>
      <c r="J276" s="34" t="e">
        <f t="shared" si="33"/>
        <v>#DIV/0!</v>
      </c>
      <c r="K276" s="34" t="e">
        <f t="shared" si="34"/>
        <v>#DIV/0!</v>
      </c>
      <c r="L276" s="34">
        <f t="shared" si="35"/>
        <v>0</v>
      </c>
      <c r="M276" s="34" t="e">
        <f t="shared" si="36"/>
        <v>#DIV/0!</v>
      </c>
      <c r="N276" s="34" t="e">
        <f t="shared" si="37"/>
        <v>#DIV/0!</v>
      </c>
      <c r="O276" s="34">
        <f t="shared" si="38"/>
        <v>0</v>
      </c>
      <c r="P276" s="34" t="e">
        <f t="shared" si="39"/>
        <v>#DIV/0!</v>
      </c>
    </row>
    <row r="277" spans="1:16" ht="15.75" customHeight="1" hidden="1">
      <c r="A277" s="97"/>
      <c r="B277" s="93"/>
      <c r="C277" s="21" t="s">
        <v>25</v>
      </c>
      <c r="D277" s="43" t="s">
        <v>26</v>
      </c>
      <c r="E277" s="34"/>
      <c r="F277" s="34"/>
      <c r="G277" s="34"/>
      <c r="H277" s="34"/>
      <c r="I277" s="34">
        <f t="shared" si="32"/>
        <v>0</v>
      </c>
      <c r="J277" s="34" t="e">
        <f t="shared" si="33"/>
        <v>#DIV/0!</v>
      </c>
      <c r="K277" s="34" t="e">
        <f t="shared" si="34"/>
        <v>#DIV/0!</v>
      </c>
      <c r="L277" s="34">
        <f t="shared" si="35"/>
        <v>0</v>
      </c>
      <c r="M277" s="34" t="e">
        <f t="shared" si="36"/>
        <v>#DIV/0!</v>
      </c>
      <c r="N277" s="34" t="e">
        <f t="shared" si="37"/>
        <v>#DIV/0!</v>
      </c>
      <c r="O277" s="34">
        <f t="shared" si="38"/>
        <v>0</v>
      </c>
      <c r="P277" s="34" t="e">
        <f t="shared" si="39"/>
        <v>#DIV/0!</v>
      </c>
    </row>
    <row r="278" spans="1:16" ht="15" hidden="1">
      <c r="A278" s="97"/>
      <c r="B278" s="93"/>
      <c r="C278" s="21" t="s">
        <v>27</v>
      </c>
      <c r="D278" s="43" t="s">
        <v>28</v>
      </c>
      <c r="E278" s="34"/>
      <c r="F278" s="34"/>
      <c r="G278" s="34"/>
      <c r="H278" s="34"/>
      <c r="I278" s="34">
        <f t="shared" si="32"/>
        <v>0</v>
      </c>
      <c r="J278" s="34" t="e">
        <f t="shared" si="33"/>
        <v>#DIV/0!</v>
      </c>
      <c r="K278" s="34" t="e">
        <f t="shared" si="34"/>
        <v>#DIV/0!</v>
      </c>
      <c r="L278" s="34">
        <f t="shared" si="35"/>
        <v>0</v>
      </c>
      <c r="M278" s="34" t="e">
        <f t="shared" si="36"/>
        <v>#DIV/0!</v>
      </c>
      <c r="N278" s="34" t="e">
        <f t="shared" si="37"/>
        <v>#DIV/0!</v>
      </c>
      <c r="O278" s="34">
        <f t="shared" si="38"/>
        <v>0</v>
      </c>
      <c r="P278" s="34" t="e">
        <f t="shared" si="39"/>
        <v>#DIV/0!</v>
      </c>
    </row>
    <row r="279" spans="1:16" ht="15" hidden="1">
      <c r="A279" s="97"/>
      <c r="B279" s="93"/>
      <c r="C279" s="21" t="s">
        <v>30</v>
      </c>
      <c r="D279" s="43" t="s">
        <v>101</v>
      </c>
      <c r="E279" s="34"/>
      <c r="F279" s="34"/>
      <c r="G279" s="34"/>
      <c r="H279" s="34"/>
      <c r="I279" s="34">
        <f t="shared" si="32"/>
        <v>0</v>
      </c>
      <c r="J279" s="34" t="e">
        <f t="shared" si="33"/>
        <v>#DIV/0!</v>
      </c>
      <c r="K279" s="34" t="e">
        <f t="shared" si="34"/>
        <v>#DIV/0!</v>
      </c>
      <c r="L279" s="34">
        <f t="shared" si="35"/>
        <v>0</v>
      </c>
      <c r="M279" s="34" t="e">
        <f t="shared" si="36"/>
        <v>#DIV/0!</v>
      </c>
      <c r="N279" s="34" t="e">
        <f t="shared" si="37"/>
        <v>#DIV/0!</v>
      </c>
      <c r="O279" s="34">
        <f t="shared" si="38"/>
        <v>0</v>
      </c>
      <c r="P279" s="34" t="e">
        <f t="shared" si="39"/>
        <v>#DIV/0!</v>
      </c>
    </row>
    <row r="280" spans="1:16" ht="15.75" customHeight="1" hidden="1">
      <c r="A280" s="97"/>
      <c r="B280" s="93"/>
      <c r="C280" s="21" t="s">
        <v>32</v>
      </c>
      <c r="D280" s="43" t="s">
        <v>78</v>
      </c>
      <c r="E280" s="34"/>
      <c r="F280" s="34"/>
      <c r="G280" s="34"/>
      <c r="H280" s="34"/>
      <c r="I280" s="34">
        <f t="shared" si="32"/>
        <v>0</v>
      </c>
      <c r="J280" s="34" t="e">
        <f t="shared" si="33"/>
        <v>#DIV/0!</v>
      </c>
      <c r="K280" s="34" t="e">
        <f t="shared" si="34"/>
        <v>#DIV/0!</v>
      </c>
      <c r="L280" s="34">
        <f t="shared" si="35"/>
        <v>0</v>
      </c>
      <c r="M280" s="34" t="e">
        <f t="shared" si="36"/>
        <v>#DIV/0!</v>
      </c>
      <c r="N280" s="34" t="e">
        <f t="shared" si="37"/>
        <v>#DIV/0!</v>
      </c>
      <c r="O280" s="34">
        <f t="shared" si="38"/>
        <v>0</v>
      </c>
      <c r="P280" s="34" t="e">
        <f t="shared" si="39"/>
        <v>#DIV/0!</v>
      </c>
    </row>
    <row r="281" spans="1:16" ht="15">
      <c r="A281" s="97"/>
      <c r="B281" s="93"/>
      <c r="C281" s="21" t="s">
        <v>49</v>
      </c>
      <c r="D281" s="44" t="s">
        <v>50</v>
      </c>
      <c r="E281" s="34"/>
      <c r="F281" s="34">
        <v>236876.2</v>
      </c>
      <c r="G281" s="34"/>
      <c r="H281" s="34"/>
      <c r="I281" s="34">
        <f t="shared" si="32"/>
        <v>0</v>
      </c>
      <c r="J281" s="34"/>
      <c r="K281" s="34">
        <f t="shared" si="34"/>
        <v>0</v>
      </c>
      <c r="L281" s="34">
        <f t="shared" si="35"/>
        <v>0</v>
      </c>
      <c r="M281" s="34" t="e">
        <f t="shared" si="36"/>
        <v>#DIV/0!</v>
      </c>
      <c r="N281" s="34">
        <f t="shared" si="37"/>
        <v>0</v>
      </c>
      <c r="O281" s="34">
        <f t="shared" si="38"/>
        <v>0</v>
      </c>
      <c r="P281" s="34"/>
    </row>
    <row r="282" spans="1:16" ht="15">
      <c r="A282" s="97"/>
      <c r="B282" s="93"/>
      <c r="C282" s="21" t="s">
        <v>34</v>
      </c>
      <c r="D282" s="43" t="s">
        <v>29</v>
      </c>
      <c r="E282" s="34">
        <v>-69722.6</v>
      </c>
      <c r="F282" s="34"/>
      <c r="G282" s="34"/>
      <c r="H282" s="34">
        <v>-134650.43</v>
      </c>
      <c r="I282" s="34">
        <f t="shared" si="32"/>
        <v>-134650.43</v>
      </c>
      <c r="J282" s="34"/>
      <c r="K282" s="34" t="e">
        <f t="shared" si="34"/>
        <v>#DIV/0!</v>
      </c>
      <c r="L282" s="34">
        <f t="shared" si="35"/>
        <v>-64927.82999999999</v>
      </c>
      <c r="M282" s="34">
        <f t="shared" si="36"/>
        <v>193.1230763052439</v>
      </c>
      <c r="N282" s="34"/>
      <c r="O282" s="34">
        <f t="shared" si="38"/>
        <v>-64927.82999999999</v>
      </c>
      <c r="P282" s="34">
        <f t="shared" si="39"/>
        <v>193.1230763052439</v>
      </c>
    </row>
    <row r="283" spans="1:16" s="5" customFormat="1" ht="30.75">
      <c r="A283" s="97"/>
      <c r="B283" s="93"/>
      <c r="C283" s="23"/>
      <c r="D283" s="3" t="s">
        <v>39</v>
      </c>
      <c r="E283" s="4">
        <f>E284-E282</f>
        <v>0</v>
      </c>
      <c r="F283" s="4">
        <f>F284-F282</f>
        <v>236876.2</v>
      </c>
      <c r="G283" s="4">
        <f>G284-G282</f>
        <v>0</v>
      </c>
      <c r="H283" s="4">
        <f>H284-H282</f>
        <v>0</v>
      </c>
      <c r="I283" s="4">
        <f t="shared" si="32"/>
        <v>0</v>
      </c>
      <c r="J283" s="4"/>
      <c r="K283" s="4">
        <f t="shared" si="34"/>
        <v>0</v>
      </c>
      <c r="L283" s="4">
        <f t="shared" si="35"/>
        <v>0</v>
      </c>
      <c r="M283" s="4" t="e">
        <f t="shared" si="36"/>
        <v>#DIV/0!</v>
      </c>
      <c r="N283" s="4">
        <f t="shared" si="37"/>
        <v>0</v>
      </c>
      <c r="O283" s="4">
        <f t="shared" si="38"/>
        <v>0</v>
      </c>
      <c r="P283" s="4"/>
    </row>
    <row r="284" spans="1:16" s="5" customFormat="1" ht="15">
      <c r="A284" s="95"/>
      <c r="B284" s="92"/>
      <c r="C284" s="23"/>
      <c r="D284" s="3" t="s">
        <v>57</v>
      </c>
      <c r="E284" s="4">
        <f>SUM(E272:E274,E277:E282)</f>
        <v>-69722.6</v>
      </c>
      <c r="F284" s="4">
        <f>SUM(F272:F274,F277:F282)</f>
        <v>236876.2</v>
      </c>
      <c r="G284" s="4">
        <f>SUM(G272:G274,G277:G282)</f>
        <v>0</v>
      </c>
      <c r="H284" s="4">
        <f>SUM(H272:H274,H277:H282)</f>
        <v>-134650.43</v>
      </c>
      <c r="I284" s="4">
        <f t="shared" si="32"/>
        <v>-134650.43</v>
      </c>
      <c r="J284" s="4"/>
      <c r="K284" s="4">
        <f t="shared" si="34"/>
        <v>-56.84422073640154</v>
      </c>
      <c r="L284" s="4">
        <f t="shared" si="35"/>
        <v>-64927.82999999999</v>
      </c>
      <c r="M284" s="4">
        <f t="shared" si="36"/>
        <v>193.1230763052439</v>
      </c>
      <c r="N284" s="4">
        <f t="shared" si="37"/>
        <v>-56.84422073640154</v>
      </c>
      <c r="O284" s="4">
        <f t="shared" si="38"/>
        <v>-64927.82999999999</v>
      </c>
      <c r="P284" s="4">
        <f t="shared" si="39"/>
        <v>193.1230763052439</v>
      </c>
    </row>
    <row r="285" spans="1:16" s="5" customFormat="1" ht="31.5" customHeight="1" hidden="1">
      <c r="A285" s="94" t="s">
        <v>102</v>
      </c>
      <c r="B285" s="91" t="s">
        <v>103</v>
      </c>
      <c r="C285" s="21" t="s">
        <v>209</v>
      </c>
      <c r="D285" s="32" t="s">
        <v>210</v>
      </c>
      <c r="E285" s="34"/>
      <c r="F285" s="34"/>
      <c r="G285" s="34"/>
      <c r="H285" s="34"/>
      <c r="I285" s="34">
        <f t="shared" si="32"/>
        <v>0</v>
      </c>
      <c r="J285" s="34" t="e">
        <f t="shared" si="33"/>
        <v>#DIV/0!</v>
      </c>
      <c r="K285" s="34" t="e">
        <f t="shared" si="34"/>
        <v>#DIV/0!</v>
      </c>
      <c r="L285" s="34">
        <f t="shared" si="35"/>
        <v>0</v>
      </c>
      <c r="M285" s="34" t="e">
        <f t="shared" si="36"/>
        <v>#DIV/0!</v>
      </c>
      <c r="N285" s="34" t="e">
        <f t="shared" si="37"/>
        <v>#DIV/0!</v>
      </c>
      <c r="O285" s="34">
        <f t="shared" si="38"/>
        <v>0</v>
      </c>
      <c r="P285" s="34" t="e">
        <f t="shared" si="39"/>
        <v>#DIV/0!</v>
      </c>
    </row>
    <row r="286" spans="1:16" s="5" customFormat="1" ht="31.5" customHeight="1" hidden="1">
      <c r="A286" s="97"/>
      <c r="B286" s="93"/>
      <c r="C286" s="21" t="s">
        <v>21</v>
      </c>
      <c r="D286" s="43" t="s">
        <v>22</v>
      </c>
      <c r="E286" s="34">
        <f>SUM(E287)</f>
        <v>0</v>
      </c>
      <c r="F286" s="34">
        <f>SUM(F287)</f>
        <v>0</v>
      </c>
      <c r="G286" s="34">
        <f>SUM(G287)</f>
        <v>0</v>
      </c>
      <c r="H286" s="34">
        <f>SUM(H287)</f>
        <v>0</v>
      </c>
      <c r="I286" s="34">
        <f t="shared" si="32"/>
        <v>0</v>
      </c>
      <c r="J286" s="34" t="e">
        <f t="shared" si="33"/>
        <v>#DIV/0!</v>
      </c>
      <c r="K286" s="34" t="e">
        <f t="shared" si="34"/>
        <v>#DIV/0!</v>
      </c>
      <c r="L286" s="34">
        <f t="shared" si="35"/>
        <v>0</v>
      </c>
      <c r="M286" s="34" t="e">
        <f t="shared" si="36"/>
        <v>#DIV/0!</v>
      </c>
      <c r="N286" s="34" t="e">
        <f t="shared" si="37"/>
        <v>#DIV/0!</v>
      </c>
      <c r="O286" s="34">
        <f t="shared" si="38"/>
        <v>0</v>
      </c>
      <c r="P286" s="34" t="e">
        <f t="shared" si="39"/>
        <v>#DIV/0!</v>
      </c>
    </row>
    <row r="287" spans="1:16" s="5" customFormat="1" ht="31.5" customHeight="1" hidden="1">
      <c r="A287" s="97"/>
      <c r="B287" s="93"/>
      <c r="C287" s="20" t="s">
        <v>23</v>
      </c>
      <c r="D287" s="44" t="s">
        <v>24</v>
      </c>
      <c r="E287" s="34"/>
      <c r="F287" s="34"/>
      <c r="G287" s="34"/>
      <c r="H287" s="34"/>
      <c r="I287" s="34">
        <f t="shared" si="32"/>
        <v>0</v>
      </c>
      <c r="J287" s="34" t="e">
        <f t="shared" si="33"/>
        <v>#DIV/0!</v>
      </c>
      <c r="K287" s="34" t="e">
        <f t="shared" si="34"/>
        <v>#DIV/0!</v>
      </c>
      <c r="L287" s="34">
        <f t="shared" si="35"/>
        <v>0</v>
      </c>
      <c r="M287" s="34" t="e">
        <f t="shared" si="36"/>
        <v>#DIV/0!</v>
      </c>
      <c r="N287" s="34" t="e">
        <f t="shared" si="37"/>
        <v>#DIV/0!</v>
      </c>
      <c r="O287" s="34">
        <f t="shared" si="38"/>
        <v>0</v>
      </c>
      <c r="P287" s="34" t="e">
        <f t="shared" si="39"/>
        <v>#DIV/0!</v>
      </c>
    </row>
    <row r="288" spans="1:16" s="5" customFormat="1" ht="15" hidden="1">
      <c r="A288" s="97"/>
      <c r="B288" s="93"/>
      <c r="C288" s="21" t="s">
        <v>25</v>
      </c>
      <c r="D288" s="43" t="s">
        <v>26</v>
      </c>
      <c r="E288" s="34"/>
      <c r="F288" s="34"/>
      <c r="G288" s="34"/>
      <c r="H288" s="34"/>
      <c r="I288" s="34">
        <f t="shared" si="32"/>
        <v>0</v>
      </c>
      <c r="J288" s="34" t="e">
        <f t="shared" si="33"/>
        <v>#DIV/0!</v>
      </c>
      <c r="K288" s="34" t="e">
        <f t="shared" si="34"/>
        <v>#DIV/0!</v>
      </c>
      <c r="L288" s="34">
        <f t="shared" si="35"/>
        <v>0</v>
      </c>
      <c r="M288" s="34" t="e">
        <f t="shared" si="36"/>
        <v>#DIV/0!</v>
      </c>
      <c r="N288" s="34" t="e">
        <f t="shared" si="37"/>
        <v>#DIV/0!</v>
      </c>
      <c r="O288" s="34">
        <f t="shared" si="38"/>
        <v>0</v>
      </c>
      <c r="P288" s="34" t="e">
        <f t="shared" si="39"/>
        <v>#DIV/0!</v>
      </c>
    </row>
    <row r="289" spans="1:16" s="5" customFormat="1" ht="78.75" customHeight="1" hidden="1">
      <c r="A289" s="97"/>
      <c r="B289" s="93"/>
      <c r="C289" s="21" t="s">
        <v>27</v>
      </c>
      <c r="D289" s="43" t="s">
        <v>104</v>
      </c>
      <c r="E289" s="34"/>
      <c r="F289" s="34"/>
      <c r="G289" s="34"/>
      <c r="H289" s="34"/>
      <c r="I289" s="34">
        <f t="shared" si="32"/>
        <v>0</v>
      </c>
      <c r="J289" s="34" t="e">
        <f t="shared" si="33"/>
        <v>#DIV/0!</v>
      </c>
      <c r="K289" s="34" t="e">
        <f t="shared" si="34"/>
        <v>#DIV/0!</v>
      </c>
      <c r="L289" s="34">
        <f t="shared" si="35"/>
        <v>0</v>
      </c>
      <c r="M289" s="34" t="e">
        <f t="shared" si="36"/>
        <v>#DIV/0!</v>
      </c>
      <c r="N289" s="34" t="e">
        <f t="shared" si="37"/>
        <v>#DIV/0!</v>
      </c>
      <c r="O289" s="34">
        <f t="shared" si="38"/>
        <v>0</v>
      </c>
      <c r="P289" s="34" t="e">
        <f t="shared" si="39"/>
        <v>#DIV/0!</v>
      </c>
    </row>
    <row r="290" spans="1:16" s="5" customFormat="1" ht="15">
      <c r="A290" s="97"/>
      <c r="B290" s="93"/>
      <c r="C290" s="21" t="s">
        <v>32</v>
      </c>
      <c r="D290" s="43" t="s">
        <v>78</v>
      </c>
      <c r="E290" s="34"/>
      <c r="F290" s="34">
        <v>31.2</v>
      </c>
      <c r="G290" s="34">
        <v>10.4</v>
      </c>
      <c r="H290" s="34"/>
      <c r="I290" s="34">
        <f t="shared" si="32"/>
        <v>-10.4</v>
      </c>
      <c r="J290" s="34">
        <f t="shared" si="33"/>
        <v>0</v>
      </c>
      <c r="K290" s="34">
        <f t="shared" si="34"/>
        <v>0</v>
      </c>
      <c r="L290" s="34">
        <f t="shared" si="35"/>
        <v>0</v>
      </c>
      <c r="M290" s="34" t="e">
        <f t="shared" si="36"/>
        <v>#DIV/0!</v>
      </c>
      <c r="N290" s="34">
        <f t="shared" si="37"/>
        <v>0</v>
      </c>
      <c r="O290" s="34">
        <f t="shared" si="38"/>
        <v>0</v>
      </c>
      <c r="P290" s="34"/>
    </row>
    <row r="291" spans="1:16" s="5" customFormat="1" ht="15" hidden="1">
      <c r="A291" s="97"/>
      <c r="B291" s="93"/>
      <c r="C291" s="21" t="s">
        <v>49</v>
      </c>
      <c r="D291" s="44" t="s">
        <v>50</v>
      </c>
      <c r="E291" s="34"/>
      <c r="F291" s="34"/>
      <c r="G291" s="34"/>
      <c r="H291" s="34"/>
      <c r="I291" s="34">
        <f t="shared" si="32"/>
        <v>0</v>
      </c>
      <c r="J291" s="34" t="e">
        <f t="shared" si="33"/>
        <v>#DIV/0!</v>
      </c>
      <c r="K291" s="34" t="e">
        <f t="shared" si="34"/>
        <v>#DIV/0!</v>
      </c>
      <c r="L291" s="34">
        <f t="shared" si="35"/>
        <v>0</v>
      </c>
      <c r="M291" s="34" t="e">
        <f t="shared" si="36"/>
        <v>#DIV/0!</v>
      </c>
      <c r="N291" s="34" t="e">
        <f t="shared" si="37"/>
        <v>#DIV/0!</v>
      </c>
      <c r="O291" s="34">
        <f t="shared" si="38"/>
        <v>0</v>
      </c>
      <c r="P291" s="34"/>
    </row>
    <row r="292" spans="1:16" s="5" customFormat="1" ht="15">
      <c r="A292" s="97"/>
      <c r="B292" s="93"/>
      <c r="C292" s="21" t="s">
        <v>34</v>
      </c>
      <c r="D292" s="43" t="s">
        <v>29</v>
      </c>
      <c r="E292" s="34"/>
      <c r="F292" s="34"/>
      <c r="G292" s="34"/>
      <c r="H292" s="34">
        <v>-56.89</v>
      </c>
      <c r="I292" s="34">
        <f t="shared" si="32"/>
        <v>-56.89</v>
      </c>
      <c r="J292" s="34"/>
      <c r="K292" s="34"/>
      <c r="L292" s="34"/>
      <c r="M292" s="34"/>
      <c r="N292" s="34"/>
      <c r="O292" s="34">
        <f t="shared" si="38"/>
        <v>-56.89</v>
      </c>
      <c r="P292" s="34"/>
    </row>
    <row r="293" spans="1:16" s="5" customFormat="1" ht="15">
      <c r="A293" s="97"/>
      <c r="B293" s="93"/>
      <c r="C293" s="23"/>
      <c r="D293" s="3" t="s">
        <v>35</v>
      </c>
      <c r="E293" s="4">
        <f>SUM(E285:E292)-E286</f>
        <v>0</v>
      </c>
      <c r="F293" s="4">
        <f>SUM(F285:F292)-F286</f>
        <v>31.2</v>
      </c>
      <c r="G293" s="4">
        <f>SUM(G285:G292)-G286</f>
        <v>10.4</v>
      </c>
      <c r="H293" s="4">
        <f>SUM(H285:H292)-H286</f>
        <v>-56.89</v>
      </c>
      <c r="I293" s="4">
        <f t="shared" si="32"/>
        <v>-67.29</v>
      </c>
      <c r="J293" s="4">
        <f t="shared" si="33"/>
        <v>-547.0192307692307</v>
      </c>
      <c r="K293" s="4">
        <f t="shared" si="34"/>
        <v>-182.3397435897436</v>
      </c>
      <c r="L293" s="4">
        <f t="shared" si="35"/>
        <v>-56.89</v>
      </c>
      <c r="M293" s="4" t="e">
        <f t="shared" si="36"/>
        <v>#DIV/0!</v>
      </c>
      <c r="N293" s="4">
        <f t="shared" si="37"/>
        <v>-182.3397435897436</v>
      </c>
      <c r="O293" s="4">
        <f t="shared" si="38"/>
        <v>-56.89</v>
      </c>
      <c r="P293" s="4"/>
    </row>
    <row r="294" spans="1:16" ht="15">
      <c r="A294" s="97"/>
      <c r="B294" s="93"/>
      <c r="C294" s="21" t="s">
        <v>105</v>
      </c>
      <c r="D294" s="47" t="s">
        <v>106</v>
      </c>
      <c r="E294" s="34">
        <v>30187.2</v>
      </c>
      <c r="F294" s="34">
        <v>917604.2</v>
      </c>
      <c r="G294" s="34">
        <v>28154.94</v>
      </c>
      <c r="H294" s="34">
        <v>55193.92</v>
      </c>
      <c r="I294" s="34">
        <f t="shared" si="32"/>
        <v>27038.98</v>
      </c>
      <c r="J294" s="34">
        <f t="shared" si="33"/>
        <v>196.0363616473699</v>
      </c>
      <c r="K294" s="34">
        <f t="shared" si="34"/>
        <v>6.015002982767516</v>
      </c>
      <c r="L294" s="34">
        <f t="shared" si="35"/>
        <v>25006.719999999998</v>
      </c>
      <c r="M294" s="34">
        <f t="shared" si="36"/>
        <v>182.838819102136</v>
      </c>
      <c r="N294" s="34">
        <f t="shared" si="37"/>
        <v>6.015002982767516</v>
      </c>
      <c r="O294" s="34">
        <f t="shared" si="38"/>
        <v>25006.719999999998</v>
      </c>
      <c r="P294" s="34">
        <f t="shared" si="39"/>
        <v>182.838819102136</v>
      </c>
    </row>
    <row r="295" spans="1:16" ht="15.75" customHeight="1" hidden="1">
      <c r="A295" s="97"/>
      <c r="B295" s="93"/>
      <c r="C295" s="21" t="s">
        <v>107</v>
      </c>
      <c r="D295" s="43" t="s">
        <v>108</v>
      </c>
      <c r="E295" s="34"/>
      <c r="F295" s="34"/>
      <c r="G295" s="34"/>
      <c r="H295" s="34"/>
      <c r="I295" s="34">
        <f t="shared" si="32"/>
        <v>0</v>
      </c>
      <c r="J295" s="34" t="e">
        <f t="shared" si="33"/>
        <v>#DIV/0!</v>
      </c>
      <c r="K295" s="34" t="e">
        <f t="shared" si="34"/>
        <v>#DIV/0!</v>
      </c>
      <c r="L295" s="34">
        <f t="shared" si="35"/>
        <v>0</v>
      </c>
      <c r="M295" s="34" t="e">
        <f t="shared" si="36"/>
        <v>#DIV/0!</v>
      </c>
      <c r="N295" s="34" t="e">
        <f t="shared" si="37"/>
        <v>#DIV/0!</v>
      </c>
      <c r="O295" s="34">
        <f t="shared" si="38"/>
        <v>0</v>
      </c>
      <c r="P295" s="34" t="e">
        <f t="shared" si="39"/>
        <v>#DIV/0!</v>
      </c>
    </row>
    <row r="296" spans="1:16" ht="15">
      <c r="A296" s="97"/>
      <c r="B296" s="93"/>
      <c r="C296" s="21" t="s">
        <v>21</v>
      </c>
      <c r="D296" s="43" t="s">
        <v>22</v>
      </c>
      <c r="E296" s="34">
        <f>E297+E299</f>
        <v>0.2</v>
      </c>
      <c r="F296" s="34">
        <f>F297+F299+F298</f>
        <v>340</v>
      </c>
      <c r="G296" s="34">
        <f>G297+G299+G298</f>
        <v>29.5</v>
      </c>
      <c r="H296" s="34">
        <f>H297+H299+H298</f>
        <v>57.64</v>
      </c>
      <c r="I296" s="34">
        <f t="shared" si="32"/>
        <v>28.14</v>
      </c>
      <c r="J296" s="34">
        <f t="shared" si="33"/>
        <v>195.38983050847457</v>
      </c>
      <c r="K296" s="34">
        <f t="shared" si="34"/>
        <v>16.95294117647059</v>
      </c>
      <c r="L296" s="34">
        <f t="shared" si="35"/>
        <v>57.44</v>
      </c>
      <c r="M296" s="34">
        <f t="shared" si="36"/>
        <v>28820</v>
      </c>
      <c r="N296" s="34">
        <f t="shared" si="37"/>
        <v>16.95294117647059</v>
      </c>
      <c r="O296" s="34">
        <f t="shared" si="38"/>
        <v>57.44</v>
      </c>
      <c r="P296" s="34">
        <f t="shared" si="39"/>
        <v>28820</v>
      </c>
    </row>
    <row r="297" spans="1:16" s="5" customFormat="1" ht="31.5" customHeight="1" hidden="1">
      <c r="A297" s="97"/>
      <c r="B297" s="93"/>
      <c r="C297" s="20" t="s">
        <v>243</v>
      </c>
      <c r="D297" s="43" t="s">
        <v>245</v>
      </c>
      <c r="E297" s="34"/>
      <c r="F297" s="34">
        <v>120</v>
      </c>
      <c r="G297" s="34">
        <v>10</v>
      </c>
      <c r="H297" s="67"/>
      <c r="I297" s="67">
        <f t="shared" si="32"/>
        <v>-10</v>
      </c>
      <c r="J297" s="67">
        <f t="shared" si="33"/>
        <v>0</v>
      </c>
      <c r="K297" s="67">
        <f t="shared" si="34"/>
        <v>0</v>
      </c>
      <c r="L297" s="67">
        <f t="shared" si="35"/>
        <v>0</v>
      </c>
      <c r="M297" s="67" t="e">
        <f t="shared" si="36"/>
        <v>#DIV/0!</v>
      </c>
      <c r="N297" s="67">
        <f t="shared" si="37"/>
        <v>0</v>
      </c>
      <c r="O297" s="67">
        <f t="shared" si="38"/>
        <v>0</v>
      </c>
      <c r="P297" s="67" t="e">
        <f t="shared" si="39"/>
        <v>#DIV/0!</v>
      </c>
    </row>
    <row r="298" spans="1:16" s="5" customFormat="1" ht="31.5" customHeight="1" hidden="1">
      <c r="A298" s="97"/>
      <c r="B298" s="93"/>
      <c r="C298" s="20" t="s">
        <v>244</v>
      </c>
      <c r="D298" s="43" t="s">
        <v>246</v>
      </c>
      <c r="E298" s="34"/>
      <c r="F298" s="34">
        <v>150</v>
      </c>
      <c r="G298" s="34">
        <v>12.5</v>
      </c>
      <c r="H298" s="67">
        <v>55.21</v>
      </c>
      <c r="I298" s="67">
        <f>H298-G298</f>
        <v>42.71</v>
      </c>
      <c r="J298" s="67">
        <f>H298/G298*100</f>
        <v>441.68</v>
      </c>
      <c r="K298" s="67">
        <f>H298/F298*100</f>
        <v>36.806666666666665</v>
      </c>
      <c r="L298" s="67">
        <f>H298-E298</f>
        <v>55.21</v>
      </c>
      <c r="M298" s="67" t="e">
        <f>H298/E298*100</f>
        <v>#DIV/0!</v>
      </c>
      <c r="N298" s="67">
        <f>H298/F298*100</f>
        <v>36.806666666666665</v>
      </c>
      <c r="O298" s="67">
        <f>H298-E298</f>
        <v>55.21</v>
      </c>
      <c r="P298" s="67" t="e">
        <f>H298/E298*100</f>
        <v>#DIV/0!</v>
      </c>
    </row>
    <row r="299" spans="1:16" s="5" customFormat="1" ht="47.25" customHeight="1" hidden="1">
      <c r="A299" s="97"/>
      <c r="B299" s="93"/>
      <c r="C299" s="20" t="s">
        <v>23</v>
      </c>
      <c r="D299" s="44" t="s">
        <v>24</v>
      </c>
      <c r="E299" s="34">
        <v>0.2</v>
      </c>
      <c r="F299" s="34">
        <v>70</v>
      </c>
      <c r="G299" s="34">
        <v>7</v>
      </c>
      <c r="H299" s="34">
        <v>2.43</v>
      </c>
      <c r="I299" s="34">
        <f t="shared" si="32"/>
        <v>-4.57</v>
      </c>
      <c r="J299" s="34">
        <f t="shared" si="33"/>
        <v>34.714285714285715</v>
      </c>
      <c r="K299" s="34">
        <f t="shared" si="34"/>
        <v>3.471428571428572</v>
      </c>
      <c r="L299" s="34">
        <f t="shared" si="35"/>
        <v>2.23</v>
      </c>
      <c r="M299" s="34">
        <f t="shared" si="36"/>
        <v>1215</v>
      </c>
      <c r="N299" s="34">
        <f t="shared" si="37"/>
        <v>3.471428571428572</v>
      </c>
      <c r="O299" s="34">
        <f t="shared" si="38"/>
        <v>2.23</v>
      </c>
      <c r="P299" s="34">
        <f t="shared" si="39"/>
        <v>1215</v>
      </c>
    </row>
    <row r="300" spans="1:16" s="5" customFormat="1" ht="15">
      <c r="A300" s="97"/>
      <c r="B300" s="93"/>
      <c r="C300" s="23"/>
      <c r="D300" s="3" t="s">
        <v>38</v>
      </c>
      <c r="E300" s="4">
        <f>SUM(E294:E296)</f>
        <v>30187.4</v>
      </c>
      <c r="F300" s="4">
        <f>SUM(F294:F296)</f>
        <v>917944.2</v>
      </c>
      <c r="G300" s="4">
        <f>SUM(G294:G296)</f>
        <v>28184.44</v>
      </c>
      <c r="H300" s="4">
        <f>SUM(H294:H296)</f>
        <v>55251.56</v>
      </c>
      <c r="I300" s="4">
        <f t="shared" si="32"/>
        <v>27067.12</v>
      </c>
      <c r="J300" s="4">
        <f t="shared" si="33"/>
        <v>196.03568493821413</v>
      </c>
      <c r="K300" s="4">
        <f t="shared" si="34"/>
        <v>6.019054317244992</v>
      </c>
      <c r="L300" s="4">
        <f t="shared" si="35"/>
        <v>25064.159999999996</v>
      </c>
      <c r="M300" s="4">
        <f t="shared" si="36"/>
        <v>183.02854833473566</v>
      </c>
      <c r="N300" s="4">
        <f t="shared" si="37"/>
        <v>6.019054317244992</v>
      </c>
      <c r="O300" s="4">
        <f t="shared" si="38"/>
        <v>25064.159999999996</v>
      </c>
      <c r="P300" s="4">
        <f t="shared" si="39"/>
        <v>183.02854833473566</v>
      </c>
    </row>
    <row r="301" spans="1:16" s="5" customFormat="1" ht="30.75">
      <c r="A301" s="97"/>
      <c r="B301" s="93"/>
      <c r="C301" s="23"/>
      <c r="D301" s="3" t="s">
        <v>39</v>
      </c>
      <c r="E301" s="4">
        <f>E302-E292</f>
        <v>30187.4</v>
      </c>
      <c r="F301" s="4">
        <f>F302-F292</f>
        <v>917975.3999999999</v>
      </c>
      <c r="G301" s="4">
        <f>G302-G292</f>
        <v>28194.84</v>
      </c>
      <c r="H301" s="4">
        <f>H302-H292</f>
        <v>55251.56</v>
      </c>
      <c r="I301" s="4">
        <f t="shared" si="32"/>
        <v>27056.719999999998</v>
      </c>
      <c r="J301" s="4">
        <f t="shared" si="33"/>
        <v>195.96337485866206</v>
      </c>
      <c r="K301" s="4">
        <f t="shared" si="34"/>
        <v>6.018849742596588</v>
      </c>
      <c r="L301" s="4">
        <f t="shared" si="35"/>
        <v>25064.159999999996</v>
      </c>
      <c r="M301" s="4">
        <f t="shared" si="36"/>
        <v>183.02854833473566</v>
      </c>
      <c r="N301" s="4">
        <f t="shared" si="37"/>
        <v>6.018849742596588</v>
      </c>
      <c r="O301" s="4">
        <f t="shared" si="38"/>
        <v>25064.159999999996</v>
      </c>
      <c r="P301" s="4">
        <f t="shared" si="39"/>
        <v>183.02854833473566</v>
      </c>
    </row>
    <row r="302" spans="1:16" s="5" customFormat="1" ht="15">
      <c r="A302" s="95"/>
      <c r="B302" s="92"/>
      <c r="C302" s="23"/>
      <c r="D302" s="3" t="s">
        <v>57</v>
      </c>
      <c r="E302" s="4">
        <f>E293+E300</f>
        <v>30187.4</v>
      </c>
      <c r="F302" s="4">
        <f>F293+F300</f>
        <v>917975.3999999999</v>
      </c>
      <c r="G302" s="4">
        <f>G293+G300</f>
        <v>28194.84</v>
      </c>
      <c r="H302" s="4">
        <f>H293+H300</f>
        <v>55194.67</v>
      </c>
      <c r="I302" s="4">
        <f t="shared" si="32"/>
        <v>26999.829999999998</v>
      </c>
      <c r="J302" s="4">
        <f t="shared" si="33"/>
        <v>195.76160034956752</v>
      </c>
      <c r="K302" s="4">
        <f t="shared" si="34"/>
        <v>6.012652408768253</v>
      </c>
      <c r="L302" s="4">
        <f t="shared" si="35"/>
        <v>25007.269999999997</v>
      </c>
      <c r="M302" s="4">
        <f t="shared" si="36"/>
        <v>182.840092223908</v>
      </c>
      <c r="N302" s="4">
        <f t="shared" si="37"/>
        <v>6.012652408768253</v>
      </c>
      <c r="O302" s="4">
        <f t="shared" si="38"/>
        <v>25007.269999999997</v>
      </c>
      <c r="P302" s="4">
        <f t="shared" si="39"/>
        <v>182.840092223908</v>
      </c>
    </row>
    <row r="303" spans="1:16" s="5" customFormat="1" ht="31.5" customHeight="1" hidden="1">
      <c r="A303" s="94" t="s">
        <v>111</v>
      </c>
      <c r="B303" s="91" t="s">
        <v>112</v>
      </c>
      <c r="C303" s="21" t="s">
        <v>18</v>
      </c>
      <c r="D303" s="32" t="s">
        <v>19</v>
      </c>
      <c r="E303" s="34"/>
      <c r="F303" s="4"/>
      <c r="G303" s="4"/>
      <c r="H303" s="34"/>
      <c r="I303" s="34">
        <f t="shared" si="32"/>
        <v>0</v>
      </c>
      <c r="J303" s="34" t="e">
        <f t="shared" si="33"/>
        <v>#DIV/0!</v>
      </c>
      <c r="K303" s="34" t="e">
        <f t="shared" si="34"/>
        <v>#DIV/0!</v>
      </c>
      <c r="L303" s="34">
        <f t="shared" si="35"/>
        <v>0</v>
      </c>
      <c r="M303" s="34" t="e">
        <f t="shared" si="36"/>
        <v>#DIV/0!</v>
      </c>
      <c r="N303" s="34" t="e">
        <f t="shared" si="37"/>
        <v>#DIV/0!</v>
      </c>
      <c r="O303" s="34">
        <f t="shared" si="38"/>
        <v>0</v>
      </c>
      <c r="P303" s="34" t="e">
        <f t="shared" si="39"/>
        <v>#DIV/0!</v>
      </c>
    </row>
    <row r="304" spans="1:16" s="5" customFormat="1" ht="15.75" customHeight="1" hidden="1">
      <c r="A304" s="97"/>
      <c r="B304" s="93"/>
      <c r="C304" s="21" t="s">
        <v>25</v>
      </c>
      <c r="D304" s="43" t="s">
        <v>26</v>
      </c>
      <c r="E304" s="34"/>
      <c r="F304" s="4"/>
      <c r="G304" s="4"/>
      <c r="H304" s="34"/>
      <c r="I304" s="34">
        <f t="shared" si="32"/>
        <v>0</v>
      </c>
      <c r="J304" s="34" t="e">
        <f t="shared" si="33"/>
        <v>#DIV/0!</v>
      </c>
      <c r="K304" s="34" t="e">
        <f t="shared" si="34"/>
        <v>#DIV/0!</v>
      </c>
      <c r="L304" s="34">
        <f t="shared" si="35"/>
        <v>0</v>
      </c>
      <c r="M304" s="34" t="e">
        <f t="shared" si="36"/>
        <v>#DIV/0!</v>
      </c>
      <c r="N304" s="34" t="e">
        <f t="shared" si="37"/>
        <v>#DIV/0!</v>
      </c>
      <c r="O304" s="34">
        <f t="shared" si="38"/>
        <v>0</v>
      </c>
      <c r="P304" s="34" t="e">
        <f t="shared" si="39"/>
        <v>#DIV/0!</v>
      </c>
    </row>
    <row r="305" spans="1:16" s="5" customFormat="1" ht="15.75" customHeight="1" hidden="1">
      <c r="A305" s="97"/>
      <c r="B305" s="93"/>
      <c r="C305" s="21" t="s">
        <v>49</v>
      </c>
      <c r="D305" s="44" t="s">
        <v>50</v>
      </c>
      <c r="E305" s="34"/>
      <c r="F305" s="34"/>
      <c r="G305" s="34"/>
      <c r="H305" s="34"/>
      <c r="I305" s="34">
        <f t="shared" si="32"/>
        <v>0</v>
      </c>
      <c r="J305" s="34" t="e">
        <f t="shared" si="33"/>
        <v>#DIV/0!</v>
      </c>
      <c r="K305" s="34" t="e">
        <f t="shared" si="34"/>
        <v>#DIV/0!</v>
      </c>
      <c r="L305" s="34">
        <f t="shared" si="35"/>
        <v>0</v>
      </c>
      <c r="M305" s="34" t="e">
        <f t="shared" si="36"/>
        <v>#DIV/0!</v>
      </c>
      <c r="N305" s="34" t="e">
        <f t="shared" si="37"/>
        <v>#DIV/0!</v>
      </c>
      <c r="O305" s="34">
        <f t="shared" si="38"/>
        <v>0</v>
      </c>
      <c r="P305" s="34" t="e">
        <f t="shared" si="39"/>
        <v>#DIV/0!</v>
      </c>
    </row>
    <row r="306" spans="1:16" s="5" customFormat="1" ht="15">
      <c r="A306" s="97"/>
      <c r="B306" s="93"/>
      <c r="C306" s="21" t="s">
        <v>34</v>
      </c>
      <c r="D306" s="43" t="s">
        <v>29</v>
      </c>
      <c r="E306" s="34">
        <v>-1194.7</v>
      </c>
      <c r="F306" s="34"/>
      <c r="G306" s="34"/>
      <c r="H306" s="34">
        <v>-580.4</v>
      </c>
      <c r="I306" s="34">
        <f t="shared" si="32"/>
        <v>-580.4</v>
      </c>
      <c r="J306" s="34"/>
      <c r="K306" s="34"/>
      <c r="L306" s="34"/>
      <c r="M306" s="34"/>
      <c r="N306" s="34"/>
      <c r="O306" s="34">
        <f t="shared" si="38"/>
        <v>614.3000000000001</v>
      </c>
      <c r="P306" s="34">
        <f t="shared" si="39"/>
        <v>48.58123378253955</v>
      </c>
    </row>
    <row r="307" spans="1:16" s="5" customFormat="1" ht="15">
      <c r="A307" s="97"/>
      <c r="B307" s="93"/>
      <c r="C307" s="23"/>
      <c r="D307" s="3" t="s">
        <v>35</v>
      </c>
      <c r="E307" s="4">
        <f>SUM(E303:E306)</f>
        <v>-1194.7</v>
      </c>
      <c r="F307" s="4">
        <f>SUM(F303:F306)</f>
        <v>0</v>
      </c>
      <c r="G307" s="4">
        <f>SUM(G303:G306)</f>
        <v>0</v>
      </c>
      <c r="H307" s="4">
        <f>SUM(H303:H306)</f>
        <v>-580.4</v>
      </c>
      <c r="I307" s="4">
        <f t="shared" si="32"/>
        <v>-580.4</v>
      </c>
      <c r="J307" s="4"/>
      <c r="K307" s="4"/>
      <c r="L307" s="4"/>
      <c r="M307" s="4"/>
      <c r="N307" s="4"/>
      <c r="O307" s="4">
        <f t="shared" si="38"/>
        <v>614.3000000000001</v>
      </c>
      <c r="P307" s="4">
        <f t="shared" si="39"/>
        <v>48.58123378253955</v>
      </c>
    </row>
    <row r="308" spans="1:16" ht="15">
      <c r="A308" s="97"/>
      <c r="B308" s="93"/>
      <c r="C308" s="21" t="s">
        <v>113</v>
      </c>
      <c r="D308" s="43" t="s">
        <v>114</v>
      </c>
      <c r="E308" s="34">
        <f>394752.8*45/40</f>
        <v>444096.9</v>
      </c>
      <c r="F308" s="51">
        <v>9032629.5</v>
      </c>
      <c r="G308" s="34">
        <v>515237.4</v>
      </c>
      <c r="H308" s="34">
        <v>522947.55</v>
      </c>
      <c r="I308" s="34">
        <f t="shared" si="32"/>
        <v>7710.149999999965</v>
      </c>
      <c r="J308" s="34">
        <f t="shared" si="33"/>
        <v>101.49642669573286</v>
      </c>
      <c r="K308" s="34">
        <f t="shared" si="34"/>
        <v>5.789538362001895</v>
      </c>
      <c r="L308" s="34">
        <f t="shared" si="35"/>
        <v>78850.64999999997</v>
      </c>
      <c r="M308" s="34">
        <f t="shared" si="36"/>
        <v>117.75528043541847</v>
      </c>
      <c r="N308" s="34">
        <f t="shared" si="37"/>
        <v>5.789538362001895</v>
      </c>
      <c r="O308" s="34">
        <f t="shared" si="38"/>
        <v>78850.64999999997</v>
      </c>
      <c r="P308" s="34">
        <f t="shared" si="39"/>
        <v>117.75528043541847</v>
      </c>
    </row>
    <row r="309" spans="1:16" ht="15">
      <c r="A309" s="97"/>
      <c r="B309" s="93"/>
      <c r="C309" s="21" t="s">
        <v>188</v>
      </c>
      <c r="D309" s="43" t="s">
        <v>187</v>
      </c>
      <c r="E309" s="34">
        <v>109228.7</v>
      </c>
      <c r="F309" s="34">
        <v>578776.8</v>
      </c>
      <c r="G309" s="34">
        <v>111125.1</v>
      </c>
      <c r="H309" s="34">
        <v>118513.54</v>
      </c>
      <c r="I309" s="34">
        <f t="shared" si="32"/>
        <v>7388.439999999988</v>
      </c>
      <c r="J309" s="34">
        <f t="shared" si="33"/>
        <v>106.64875892125181</v>
      </c>
      <c r="K309" s="34">
        <f t="shared" si="34"/>
        <v>20.476553310360746</v>
      </c>
      <c r="L309" s="34">
        <f t="shared" si="35"/>
        <v>9284.839999999997</v>
      </c>
      <c r="M309" s="34">
        <f t="shared" si="36"/>
        <v>108.5003666618755</v>
      </c>
      <c r="N309" s="34">
        <f t="shared" si="37"/>
        <v>20.476553310360746</v>
      </c>
      <c r="O309" s="34">
        <f t="shared" si="38"/>
        <v>9284.839999999997</v>
      </c>
      <c r="P309" s="34">
        <f t="shared" si="39"/>
        <v>108.5003666618755</v>
      </c>
    </row>
    <row r="310" spans="1:16" ht="46.5">
      <c r="A310" s="97"/>
      <c r="B310" s="93"/>
      <c r="C310" s="21" t="s">
        <v>241</v>
      </c>
      <c r="D310" s="75" t="s">
        <v>242</v>
      </c>
      <c r="E310" s="34"/>
      <c r="F310" s="34"/>
      <c r="G310" s="34"/>
      <c r="H310" s="34">
        <v>3880</v>
      </c>
      <c r="I310" s="34">
        <f t="shared" si="32"/>
        <v>3880</v>
      </c>
      <c r="J310" s="34"/>
      <c r="K310" s="34"/>
      <c r="L310" s="34"/>
      <c r="M310" s="34"/>
      <c r="N310" s="34"/>
      <c r="O310" s="34">
        <f t="shared" si="38"/>
        <v>3880</v>
      </c>
      <c r="P310" s="34"/>
    </row>
    <row r="311" spans="1:16" ht="15">
      <c r="A311" s="97"/>
      <c r="B311" s="93"/>
      <c r="C311" s="21" t="s">
        <v>21</v>
      </c>
      <c r="D311" s="43" t="s">
        <v>22</v>
      </c>
      <c r="E311" s="34">
        <f>E312+E313+E315+E314</f>
        <v>2461.7999999999997</v>
      </c>
      <c r="F311" s="34">
        <f>F312+F313+F315+F314</f>
        <v>9924</v>
      </c>
      <c r="G311" s="34">
        <f>G312+G313+G315+G314</f>
        <v>283.8</v>
      </c>
      <c r="H311" s="34">
        <f>H312+H313+H315+H314</f>
        <v>1874.96</v>
      </c>
      <c r="I311" s="34">
        <f t="shared" si="32"/>
        <v>1591.16</v>
      </c>
      <c r="J311" s="34">
        <f t="shared" si="33"/>
        <v>660.6624383368569</v>
      </c>
      <c r="K311" s="34">
        <f t="shared" si="34"/>
        <v>18.893188230552198</v>
      </c>
      <c r="L311" s="34">
        <f t="shared" si="35"/>
        <v>-586.8399999999997</v>
      </c>
      <c r="M311" s="34">
        <f t="shared" si="36"/>
        <v>76.16215777073687</v>
      </c>
      <c r="N311" s="34">
        <f t="shared" si="37"/>
        <v>18.893188230552198</v>
      </c>
      <c r="O311" s="34">
        <f t="shared" si="38"/>
        <v>-586.8399999999997</v>
      </c>
      <c r="P311" s="34">
        <f t="shared" si="39"/>
        <v>76.16215777073687</v>
      </c>
    </row>
    <row r="312" spans="1:16" ht="78.75" customHeight="1" hidden="1">
      <c r="A312" s="97"/>
      <c r="B312" s="93"/>
      <c r="C312" s="20" t="s">
        <v>115</v>
      </c>
      <c r="D312" s="44" t="s">
        <v>116</v>
      </c>
      <c r="E312" s="34">
        <v>2375.9</v>
      </c>
      <c r="F312" s="34">
        <v>5542</v>
      </c>
      <c r="G312" s="34">
        <v>166.3</v>
      </c>
      <c r="H312" s="34">
        <v>1732.63</v>
      </c>
      <c r="I312" s="34">
        <f t="shared" si="32"/>
        <v>1566.3300000000002</v>
      </c>
      <c r="J312" s="34">
        <f t="shared" si="33"/>
        <v>1041.870114251353</v>
      </c>
      <c r="K312" s="34">
        <f t="shared" si="34"/>
        <v>31.26362324070733</v>
      </c>
      <c r="L312" s="34">
        <f t="shared" si="35"/>
        <v>-643.27</v>
      </c>
      <c r="M312" s="34">
        <f t="shared" si="36"/>
        <v>72.9252072898691</v>
      </c>
      <c r="N312" s="34">
        <f t="shared" si="37"/>
        <v>31.26362324070733</v>
      </c>
      <c r="O312" s="34">
        <f t="shared" si="38"/>
        <v>-643.27</v>
      </c>
      <c r="P312" s="34">
        <f t="shared" si="39"/>
        <v>72.9252072898691</v>
      </c>
    </row>
    <row r="313" spans="1:16" ht="63" customHeight="1" hidden="1">
      <c r="A313" s="97"/>
      <c r="B313" s="93"/>
      <c r="C313" s="20" t="s">
        <v>117</v>
      </c>
      <c r="D313" s="44" t="s">
        <v>118</v>
      </c>
      <c r="E313" s="34">
        <v>23.6</v>
      </c>
      <c r="F313" s="34">
        <v>1200</v>
      </c>
      <c r="G313" s="34">
        <v>30</v>
      </c>
      <c r="H313" s="34">
        <v>87.12</v>
      </c>
      <c r="I313" s="34">
        <f t="shared" si="32"/>
        <v>57.120000000000005</v>
      </c>
      <c r="J313" s="34">
        <f t="shared" si="33"/>
        <v>290.40000000000003</v>
      </c>
      <c r="K313" s="34">
        <f t="shared" si="34"/>
        <v>7.26</v>
      </c>
      <c r="L313" s="34">
        <f t="shared" si="35"/>
        <v>63.52</v>
      </c>
      <c r="M313" s="34">
        <f t="shared" si="36"/>
        <v>369.1525423728813</v>
      </c>
      <c r="N313" s="34">
        <f t="shared" si="37"/>
        <v>7.26</v>
      </c>
      <c r="O313" s="34">
        <f t="shared" si="38"/>
        <v>63.52</v>
      </c>
      <c r="P313" s="34">
        <f t="shared" si="39"/>
        <v>369.1525423728813</v>
      </c>
    </row>
    <row r="314" spans="1:16" ht="78.75" customHeight="1" hidden="1">
      <c r="A314" s="97"/>
      <c r="B314" s="93"/>
      <c r="C314" s="20" t="s">
        <v>204</v>
      </c>
      <c r="D314" s="44" t="s">
        <v>205</v>
      </c>
      <c r="E314" s="34">
        <v>0.2</v>
      </c>
      <c r="F314" s="34"/>
      <c r="G314" s="34"/>
      <c r="H314" s="34"/>
      <c r="I314" s="34">
        <f t="shared" si="32"/>
        <v>0</v>
      </c>
      <c r="J314" s="34" t="e">
        <f t="shared" si="33"/>
        <v>#DIV/0!</v>
      </c>
      <c r="K314" s="34" t="e">
        <f t="shared" si="34"/>
        <v>#DIV/0!</v>
      </c>
      <c r="L314" s="34">
        <f t="shared" si="35"/>
        <v>-0.2</v>
      </c>
      <c r="M314" s="34">
        <f t="shared" si="36"/>
        <v>0</v>
      </c>
      <c r="N314" s="34" t="e">
        <f t="shared" si="37"/>
        <v>#DIV/0!</v>
      </c>
      <c r="O314" s="34">
        <f t="shared" si="38"/>
        <v>-0.2</v>
      </c>
      <c r="P314" s="34">
        <f t="shared" si="39"/>
        <v>0</v>
      </c>
    </row>
    <row r="315" spans="1:16" ht="47.25" customHeight="1" hidden="1">
      <c r="A315" s="97"/>
      <c r="B315" s="93"/>
      <c r="C315" s="20" t="s">
        <v>23</v>
      </c>
      <c r="D315" s="44" t="s">
        <v>24</v>
      </c>
      <c r="E315" s="34">
        <v>62.1</v>
      </c>
      <c r="F315" s="34">
        <v>3182</v>
      </c>
      <c r="G315" s="34">
        <v>87.5</v>
      </c>
      <c r="H315" s="34">
        <v>55.21</v>
      </c>
      <c r="I315" s="34">
        <f t="shared" si="32"/>
        <v>-32.29</v>
      </c>
      <c r="J315" s="34">
        <f t="shared" si="33"/>
        <v>63.09714285714286</v>
      </c>
      <c r="K315" s="34">
        <f t="shared" si="34"/>
        <v>1.7350722815839097</v>
      </c>
      <c r="L315" s="34">
        <f t="shared" si="35"/>
        <v>-6.890000000000001</v>
      </c>
      <c r="M315" s="34">
        <f t="shared" si="36"/>
        <v>88.90499194847021</v>
      </c>
      <c r="N315" s="34">
        <f t="shared" si="37"/>
        <v>1.7350722815839097</v>
      </c>
      <c r="O315" s="34">
        <f t="shared" si="38"/>
        <v>-6.890000000000001</v>
      </c>
      <c r="P315" s="34">
        <f t="shared" si="39"/>
        <v>88.90499194847021</v>
      </c>
    </row>
    <row r="316" spans="1:16" s="5" customFormat="1" ht="15">
      <c r="A316" s="97"/>
      <c r="B316" s="93"/>
      <c r="C316" s="25"/>
      <c r="D316" s="3" t="s">
        <v>38</v>
      </c>
      <c r="E316" s="4">
        <f>SUM(E308:E315)-E311</f>
        <v>555787.3999999999</v>
      </c>
      <c r="F316" s="4">
        <f>SUM(F308:F315)-F311</f>
        <v>9621330.3</v>
      </c>
      <c r="G316" s="4">
        <f>SUM(G308:G315)-G311</f>
        <v>626646.3</v>
      </c>
      <c r="H316" s="4">
        <f>SUM(H308:H315)-H311</f>
        <v>647216.0499999999</v>
      </c>
      <c r="I316" s="4">
        <f t="shared" si="32"/>
        <v>20569.749999999884</v>
      </c>
      <c r="J316" s="4">
        <f t="shared" si="33"/>
        <v>103.28251359658549</v>
      </c>
      <c r="K316" s="4">
        <f t="shared" si="34"/>
        <v>6.7268873411403405</v>
      </c>
      <c r="L316" s="4">
        <f t="shared" si="35"/>
        <v>91428.65000000002</v>
      </c>
      <c r="M316" s="4">
        <f t="shared" si="36"/>
        <v>116.45029196415753</v>
      </c>
      <c r="N316" s="4">
        <f t="shared" si="37"/>
        <v>6.7268873411403405</v>
      </c>
      <c r="O316" s="4">
        <f t="shared" si="38"/>
        <v>91428.65000000002</v>
      </c>
      <c r="P316" s="4">
        <f t="shared" si="39"/>
        <v>116.45029196415753</v>
      </c>
    </row>
    <row r="317" spans="1:16" s="5" customFormat="1" ht="30.75">
      <c r="A317" s="97"/>
      <c r="B317" s="93"/>
      <c r="C317" s="25"/>
      <c r="D317" s="3" t="s">
        <v>39</v>
      </c>
      <c r="E317" s="4">
        <f>E318-E306</f>
        <v>555787.3999999999</v>
      </c>
      <c r="F317" s="4">
        <f>F318-F306</f>
        <v>9621330.3</v>
      </c>
      <c r="G317" s="4">
        <f>G318-G306</f>
        <v>626646.3</v>
      </c>
      <c r="H317" s="4">
        <f>H318-H306</f>
        <v>647216.0499999999</v>
      </c>
      <c r="I317" s="4">
        <f t="shared" si="32"/>
        <v>20569.749999999884</v>
      </c>
      <c r="J317" s="4">
        <f t="shared" si="33"/>
        <v>103.28251359658549</v>
      </c>
      <c r="K317" s="4">
        <f t="shared" si="34"/>
        <v>6.7268873411403405</v>
      </c>
      <c r="L317" s="4">
        <f t="shared" si="35"/>
        <v>91428.65000000002</v>
      </c>
      <c r="M317" s="4">
        <f t="shared" si="36"/>
        <v>116.45029196415753</v>
      </c>
      <c r="N317" s="4">
        <f t="shared" si="37"/>
        <v>6.7268873411403405</v>
      </c>
      <c r="O317" s="4">
        <f t="shared" si="38"/>
        <v>91428.65000000002</v>
      </c>
      <c r="P317" s="4">
        <f t="shared" si="39"/>
        <v>116.45029196415753</v>
      </c>
    </row>
    <row r="318" spans="1:16" s="5" customFormat="1" ht="15">
      <c r="A318" s="95"/>
      <c r="B318" s="92"/>
      <c r="C318" s="23"/>
      <c r="D318" s="3" t="s">
        <v>57</v>
      </c>
      <c r="E318" s="4">
        <f>E307+E316</f>
        <v>554592.7</v>
      </c>
      <c r="F318" s="4">
        <f>F307+F316</f>
        <v>9621330.3</v>
      </c>
      <c r="G318" s="4">
        <f>G307+G316</f>
        <v>626646.3</v>
      </c>
      <c r="H318" s="4">
        <f>H307+H316</f>
        <v>646635.6499999999</v>
      </c>
      <c r="I318" s="4">
        <f t="shared" si="32"/>
        <v>19989.34999999986</v>
      </c>
      <c r="J318" s="4">
        <f t="shared" si="33"/>
        <v>103.18989356515786</v>
      </c>
      <c r="K318" s="4">
        <f t="shared" si="34"/>
        <v>6.720854911300569</v>
      </c>
      <c r="L318" s="4">
        <f t="shared" si="35"/>
        <v>92042.94999999995</v>
      </c>
      <c r="M318" s="4">
        <f t="shared" si="36"/>
        <v>116.59649504942998</v>
      </c>
      <c r="N318" s="4">
        <f t="shared" si="37"/>
        <v>6.720854911300569</v>
      </c>
      <c r="O318" s="4">
        <f t="shared" si="38"/>
        <v>92042.94999999995</v>
      </c>
      <c r="P318" s="4">
        <f t="shared" si="39"/>
        <v>116.59649504942998</v>
      </c>
    </row>
    <row r="319" spans="1:16" s="5" customFormat="1" ht="31.5" customHeight="1">
      <c r="A319" s="91">
        <v>955</v>
      </c>
      <c r="B319" s="91" t="s">
        <v>119</v>
      </c>
      <c r="C319" s="21" t="s">
        <v>209</v>
      </c>
      <c r="D319" s="32" t="s">
        <v>210</v>
      </c>
      <c r="E319" s="34"/>
      <c r="F319" s="4"/>
      <c r="G319" s="4"/>
      <c r="H319" s="67">
        <v>7.21</v>
      </c>
      <c r="I319" s="67">
        <f t="shared" si="32"/>
        <v>7.21</v>
      </c>
      <c r="J319" s="67"/>
      <c r="K319" s="67"/>
      <c r="L319" s="67"/>
      <c r="M319" s="67"/>
      <c r="N319" s="67"/>
      <c r="O319" s="67">
        <f t="shared" si="38"/>
        <v>7.21</v>
      </c>
      <c r="P319" s="67"/>
    </row>
    <row r="320" spans="1:16" s="5" customFormat="1" ht="15">
      <c r="A320" s="93"/>
      <c r="B320" s="93"/>
      <c r="C320" s="21" t="s">
        <v>25</v>
      </c>
      <c r="D320" s="43" t="s">
        <v>26</v>
      </c>
      <c r="E320" s="34">
        <v>16.8</v>
      </c>
      <c r="F320" s="4"/>
      <c r="G320" s="4"/>
      <c r="H320" s="34">
        <v>-0.49</v>
      </c>
      <c r="I320" s="34">
        <f t="shared" si="32"/>
        <v>-0.49</v>
      </c>
      <c r="J320" s="34"/>
      <c r="K320" s="34"/>
      <c r="L320" s="34"/>
      <c r="M320" s="34"/>
      <c r="N320" s="34"/>
      <c r="O320" s="34">
        <f t="shared" si="38"/>
        <v>-17.29</v>
      </c>
      <c r="P320" s="34">
        <f t="shared" si="39"/>
        <v>-2.9166666666666665</v>
      </c>
    </row>
    <row r="321" spans="1:16" s="5" customFormat="1" ht="15" hidden="1">
      <c r="A321" s="93"/>
      <c r="B321" s="93"/>
      <c r="C321" s="21" t="s">
        <v>27</v>
      </c>
      <c r="D321" s="43" t="s">
        <v>28</v>
      </c>
      <c r="E321" s="34"/>
      <c r="F321" s="34"/>
      <c r="G321" s="34"/>
      <c r="H321" s="34"/>
      <c r="I321" s="34">
        <f t="shared" si="32"/>
        <v>0</v>
      </c>
      <c r="J321" s="34" t="e">
        <f t="shared" si="33"/>
        <v>#DIV/0!</v>
      </c>
      <c r="K321" s="34" t="e">
        <f t="shared" si="34"/>
        <v>#DIV/0!</v>
      </c>
      <c r="L321" s="34">
        <f t="shared" si="35"/>
        <v>0</v>
      </c>
      <c r="M321" s="34" t="e">
        <f t="shared" si="36"/>
        <v>#DIV/0!</v>
      </c>
      <c r="N321" s="34" t="e">
        <f t="shared" si="37"/>
        <v>#DIV/0!</v>
      </c>
      <c r="O321" s="34">
        <f t="shared" si="38"/>
        <v>0</v>
      </c>
      <c r="P321" s="34" t="e">
        <f t="shared" si="39"/>
        <v>#DIV/0!</v>
      </c>
    </row>
    <row r="322" spans="1:16" ht="15.75" customHeight="1" hidden="1">
      <c r="A322" s="93"/>
      <c r="B322" s="93"/>
      <c r="C322" s="21" t="s">
        <v>30</v>
      </c>
      <c r="D322" s="43" t="s">
        <v>101</v>
      </c>
      <c r="E322" s="49"/>
      <c r="F322" s="49"/>
      <c r="G322" s="49"/>
      <c r="H322" s="49"/>
      <c r="I322" s="49">
        <f t="shared" si="32"/>
        <v>0</v>
      </c>
      <c r="J322" s="49" t="e">
        <f t="shared" si="33"/>
        <v>#DIV/0!</v>
      </c>
      <c r="K322" s="49" t="e">
        <f t="shared" si="34"/>
        <v>#DIV/0!</v>
      </c>
      <c r="L322" s="49">
        <f t="shared" si="35"/>
        <v>0</v>
      </c>
      <c r="M322" s="49" t="e">
        <f t="shared" si="36"/>
        <v>#DIV/0!</v>
      </c>
      <c r="N322" s="49" t="e">
        <f t="shared" si="37"/>
        <v>#DIV/0!</v>
      </c>
      <c r="O322" s="49">
        <f t="shared" si="38"/>
        <v>0</v>
      </c>
      <c r="P322" s="49" t="e">
        <f t="shared" si="39"/>
        <v>#DIV/0!</v>
      </c>
    </row>
    <row r="323" spans="1:16" ht="15">
      <c r="A323" s="93"/>
      <c r="B323" s="93"/>
      <c r="C323" s="21" t="s">
        <v>32</v>
      </c>
      <c r="D323" s="43" t="s">
        <v>78</v>
      </c>
      <c r="E323" s="34"/>
      <c r="F323" s="49">
        <v>123318.5</v>
      </c>
      <c r="G323" s="49">
        <v>5333.33</v>
      </c>
      <c r="H323" s="49">
        <v>16000</v>
      </c>
      <c r="I323" s="49">
        <f t="shared" si="32"/>
        <v>10666.67</v>
      </c>
      <c r="J323" s="49">
        <f t="shared" si="33"/>
        <v>300.0001875001172</v>
      </c>
      <c r="K323" s="49">
        <f t="shared" si="34"/>
        <v>12.974533423614462</v>
      </c>
      <c r="L323" s="49">
        <f t="shared" si="35"/>
        <v>16000</v>
      </c>
      <c r="M323" s="49" t="e">
        <f t="shared" si="36"/>
        <v>#DIV/0!</v>
      </c>
      <c r="N323" s="49">
        <f t="shared" si="37"/>
        <v>12.974533423614462</v>
      </c>
      <c r="O323" s="49">
        <f t="shared" si="38"/>
        <v>16000</v>
      </c>
      <c r="P323" s="49"/>
    </row>
    <row r="324" spans="1:16" ht="15.75" customHeight="1" hidden="1">
      <c r="A324" s="93"/>
      <c r="B324" s="93"/>
      <c r="C324" s="21" t="s">
        <v>49</v>
      </c>
      <c r="D324" s="44" t="s">
        <v>50</v>
      </c>
      <c r="E324" s="49"/>
      <c r="F324" s="49"/>
      <c r="G324" s="49"/>
      <c r="H324" s="49"/>
      <c r="I324" s="49">
        <f t="shared" si="32"/>
        <v>0</v>
      </c>
      <c r="J324" s="49" t="e">
        <f t="shared" si="33"/>
        <v>#DIV/0!</v>
      </c>
      <c r="K324" s="49" t="e">
        <f t="shared" si="34"/>
        <v>#DIV/0!</v>
      </c>
      <c r="L324" s="49">
        <f t="shared" si="35"/>
        <v>0</v>
      </c>
      <c r="M324" s="49" t="e">
        <f t="shared" si="36"/>
        <v>#DIV/0!</v>
      </c>
      <c r="N324" s="49" t="e">
        <f t="shared" si="37"/>
        <v>#DIV/0!</v>
      </c>
      <c r="O324" s="49">
        <f t="shared" si="38"/>
        <v>0</v>
      </c>
      <c r="P324" s="49" t="e">
        <f t="shared" si="39"/>
        <v>#DIV/0!</v>
      </c>
    </row>
    <row r="325" spans="1:16" ht="15">
      <c r="A325" s="93"/>
      <c r="B325" s="93"/>
      <c r="C325" s="21" t="s">
        <v>34</v>
      </c>
      <c r="D325" s="43" t="s">
        <v>29</v>
      </c>
      <c r="E325" s="49">
        <v>-1865.4</v>
      </c>
      <c r="F325" s="49"/>
      <c r="G325" s="49"/>
      <c r="H325" s="49">
        <v>-219.04</v>
      </c>
      <c r="I325" s="49">
        <f t="shared" si="32"/>
        <v>-219.04</v>
      </c>
      <c r="J325" s="49"/>
      <c r="K325" s="49" t="e">
        <f t="shared" si="34"/>
        <v>#DIV/0!</v>
      </c>
      <c r="L325" s="49">
        <f t="shared" si="35"/>
        <v>1646.3600000000001</v>
      </c>
      <c r="M325" s="49">
        <f t="shared" si="36"/>
        <v>11.742253672134662</v>
      </c>
      <c r="N325" s="49"/>
      <c r="O325" s="49">
        <f t="shared" si="38"/>
        <v>1646.3600000000001</v>
      </c>
      <c r="P325" s="49">
        <f t="shared" si="39"/>
        <v>11.742253672134662</v>
      </c>
    </row>
    <row r="326" spans="1:16" s="5" customFormat="1" ht="30.75">
      <c r="A326" s="93"/>
      <c r="B326" s="93"/>
      <c r="C326" s="23"/>
      <c r="D326" s="3" t="s">
        <v>39</v>
      </c>
      <c r="E326" s="6">
        <f>E327-E325</f>
        <v>16.799999999999955</v>
      </c>
      <c r="F326" s="6">
        <f>F327-F325</f>
        <v>123318.5</v>
      </c>
      <c r="G326" s="6">
        <f>G327-G325</f>
        <v>5333.33</v>
      </c>
      <c r="H326" s="6">
        <f>H327-H325</f>
        <v>16006.72</v>
      </c>
      <c r="I326" s="6">
        <f t="shared" si="32"/>
        <v>10673.39</v>
      </c>
      <c r="J326" s="6">
        <f t="shared" si="33"/>
        <v>300.12618757886725</v>
      </c>
      <c r="K326" s="6">
        <f t="shared" si="34"/>
        <v>12.979982727652379</v>
      </c>
      <c r="L326" s="6">
        <f t="shared" si="35"/>
        <v>15989.92</v>
      </c>
      <c r="M326" s="6">
        <f t="shared" si="36"/>
        <v>95278.09523809548</v>
      </c>
      <c r="N326" s="6">
        <f t="shared" si="37"/>
        <v>12.979982727652379</v>
      </c>
      <c r="O326" s="6">
        <f t="shared" si="38"/>
        <v>15989.92</v>
      </c>
      <c r="P326" s="6">
        <f t="shared" si="39"/>
        <v>95278.09523809548</v>
      </c>
    </row>
    <row r="327" spans="1:16" s="5" customFormat="1" ht="15.75">
      <c r="A327" s="92"/>
      <c r="B327" s="92"/>
      <c r="C327" s="22"/>
      <c r="D327" s="3" t="s">
        <v>57</v>
      </c>
      <c r="E327" s="6">
        <f>SUM(E319:E325)</f>
        <v>-1848.6000000000001</v>
      </c>
      <c r="F327" s="6">
        <f>SUM(F319:F325)</f>
        <v>123318.5</v>
      </c>
      <c r="G327" s="6">
        <f>SUM(G319:G325)</f>
        <v>5333.33</v>
      </c>
      <c r="H327" s="6">
        <f>SUM(H319:H325)</f>
        <v>15787.679999999998</v>
      </c>
      <c r="I327" s="6">
        <f t="shared" si="32"/>
        <v>10454.349999999999</v>
      </c>
      <c r="J327" s="6">
        <f t="shared" si="33"/>
        <v>296.0191850119906</v>
      </c>
      <c r="K327" s="6">
        <f t="shared" si="34"/>
        <v>12.802361365083096</v>
      </c>
      <c r="L327" s="6">
        <f t="shared" si="35"/>
        <v>17636.28</v>
      </c>
      <c r="M327" s="6">
        <f t="shared" si="36"/>
        <v>-854.0344044141511</v>
      </c>
      <c r="N327" s="6">
        <f t="shared" si="37"/>
        <v>12.802361365083096</v>
      </c>
      <c r="O327" s="6">
        <f t="shared" si="38"/>
        <v>17636.28</v>
      </c>
      <c r="P327" s="6">
        <f t="shared" si="39"/>
        <v>-854.0344044141511</v>
      </c>
    </row>
    <row r="328" spans="1:16" s="5" customFormat="1" ht="31.5" customHeight="1">
      <c r="A328" s="94" t="s">
        <v>120</v>
      </c>
      <c r="B328" s="91" t="s">
        <v>121</v>
      </c>
      <c r="C328" s="21" t="s">
        <v>215</v>
      </c>
      <c r="D328" s="32" t="s">
        <v>216</v>
      </c>
      <c r="E328" s="49"/>
      <c r="F328" s="49">
        <v>600</v>
      </c>
      <c r="G328" s="49"/>
      <c r="H328" s="49">
        <v>26</v>
      </c>
      <c r="I328" s="49">
        <f t="shared" si="32"/>
        <v>26</v>
      </c>
      <c r="J328" s="49"/>
      <c r="K328" s="49">
        <f t="shared" si="34"/>
        <v>4.333333333333334</v>
      </c>
      <c r="L328" s="49">
        <f t="shared" si="35"/>
        <v>26</v>
      </c>
      <c r="M328" s="49" t="e">
        <f t="shared" si="36"/>
        <v>#DIV/0!</v>
      </c>
      <c r="N328" s="49">
        <f t="shared" si="37"/>
        <v>4.333333333333334</v>
      </c>
      <c r="O328" s="49">
        <f t="shared" si="38"/>
        <v>26</v>
      </c>
      <c r="P328" s="49"/>
    </row>
    <row r="329" spans="1:16" s="5" customFormat="1" ht="93" hidden="1">
      <c r="A329" s="97"/>
      <c r="B329" s="93"/>
      <c r="C329" s="20" t="s">
        <v>207</v>
      </c>
      <c r="D329" s="64" t="s">
        <v>227</v>
      </c>
      <c r="E329" s="49"/>
      <c r="F329" s="6"/>
      <c r="G329" s="6"/>
      <c r="H329" s="49"/>
      <c r="I329" s="49">
        <f t="shared" si="32"/>
        <v>0</v>
      </c>
      <c r="J329" s="49"/>
      <c r="K329" s="49" t="e">
        <f t="shared" si="34"/>
        <v>#DIV/0!</v>
      </c>
      <c r="L329" s="49">
        <f t="shared" si="35"/>
        <v>0</v>
      </c>
      <c r="M329" s="49" t="e">
        <f t="shared" si="36"/>
        <v>#DIV/0!</v>
      </c>
      <c r="N329" s="49" t="e">
        <f t="shared" si="37"/>
        <v>#DIV/0!</v>
      </c>
      <c r="O329" s="49">
        <f t="shared" si="38"/>
        <v>0</v>
      </c>
      <c r="P329" s="49" t="e">
        <f t="shared" si="39"/>
        <v>#DIV/0!</v>
      </c>
    </row>
    <row r="330" spans="1:16" ht="15" hidden="1">
      <c r="A330" s="97"/>
      <c r="B330" s="93"/>
      <c r="C330" s="21" t="s">
        <v>21</v>
      </c>
      <c r="D330" s="43" t="s">
        <v>22</v>
      </c>
      <c r="E330" s="34">
        <f>E331</f>
        <v>0</v>
      </c>
      <c r="F330" s="34">
        <f>F331</f>
        <v>0</v>
      </c>
      <c r="G330" s="34">
        <f>G331</f>
        <v>0</v>
      </c>
      <c r="H330" s="34">
        <f>H331</f>
        <v>0</v>
      </c>
      <c r="I330" s="34">
        <f t="shared" si="32"/>
        <v>0</v>
      </c>
      <c r="J330" s="34"/>
      <c r="K330" s="34" t="e">
        <f t="shared" si="34"/>
        <v>#DIV/0!</v>
      </c>
      <c r="L330" s="34">
        <f t="shared" si="35"/>
        <v>0</v>
      </c>
      <c r="M330" s="34" t="e">
        <f t="shared" si="36"/>
        <v>#DIV/0!</v>
      </c>
      <c r="N330" s="34" t="e">
        <f t="shared" si="37"/>
        <v>#DIV/0!</v>
      </c>
      <c r="O330" s="34">
        <f t="shared" si="38"/>
        <v>0</v>
      </c>
      <c r="P330" s="34" t="e">
        <f t="shared" si="39"/>
        <v>#DIV/0!</v>
      </c>
    </row>
    <row r="331" spans="1:16" ht="47.25" customHeight="1" hidden="1">
      <c r="A331" s="97"/>
      <c r="B331" s="93"/>
      <c r="C331" s="20" t="s">
        <v>23</v>
      </c>
      <c r="D331" s="44" t="s">
        <v>24</v>
      </c>
      <c r="E331" s="34"/>
      <c r="F331" s="34"/>
      <c r="G331" s="34"/>
      <c r="H331" s="34"/>
      <c r="I331" s="34">
        <f aca="true" t="shared" si="40" ref="I331:I394">H331-G331</f>
        <v>0</v>
      </c>
      <c r="J331" s="34"/>
      <c r="K331" s="34" t="e">
        <f aca="true" t="shared" si="41" ref="K331:K394">H331/F331*100</f>
        <v>#DIV/0!</v>
      </c>
      <c r="L331" s="34">
        <f aca="true" t="shared" si="42" ref="L331:L394">H331-E331</f>
        <v>0</v>
      </c>
      <c r="M331" s="34" t="e">
        <f aca="true" t="shared" si="43" ref="M331:M394">H331/E331*100</f>
        <v>#DIV/0!</v>
      </c>
      <c r="N331" s="34" t="e">
        <f aca="true" t="shared" si="44" ref="N331:N393">H331/F331*100</f>
        <v>#DIV/0!</v>
      </c>
      <c r="O331" s="34">
        <f aca="true" t="shared" si="45" ref="O331:O394">H331-E331</f>
        <v>0</v>
      </c>
      <c r="P331" s="34" t="e">
        <f aca="true" t="shared" si="46" ref="P331:P393">H331/E331*100</f>
        <v>#DIV/0!</v>
      </c>
    </row>
    <row r="332" spans="1:16" ht="15.75" customHeight="1">
      <c r="A332" s="97"/>
      <c r="B332" s="93"/>
      <c r="C332" s="21" t="s">
        <v>25</v>
      </c>
      <c r="D332" s="43" t="s">
        <v>26</v>
      </c>
      <c r="E332" s="34">
        <v>255.8</v>
      </c>
      <c r="F332" s="34"/>
      <c r="G332" s="34"/>
      <c r="H332" s="34"/>
      <c r="I332" s="34">
        <f t="shared" si="40"/>
        <v>0</v>
      </c>
      <c r="J332" s="34"/>
      <c r="K332" s="34" t="e">
        <f t="shared" si="41"/>
        <v>#DIV/0!</v>
      </c>
      <c r="L332" s="34">
        <f t="shared" si="42"/>
        <v>-255.8</v>
      </c>
      <c r="M332" s="34">
        <f t="shared" si="43"/>
        <v>0</v>
      </c>
      <c r="N332" s="34"/>
      <c r="O332" s="34">
        <f t="shared" si="45"/>
        <v>-255.8</v>
      </c>
      <c r="P332" s="34">
        <f t="shared" si="46"/>
        <v>0</v>
      </c>
    </row>
    <row r="333" spans="1:16" ht="15" hidden="1">
      <c r="A333" s="97"/>
      <c r="B333" s="93"/>
      <c r="C333" s="21" t="s">
        <v>27</v>
      </c>
      <c r="D333" s="43" t="s">
        <v>28</v>
      </c>
      <c r="E333" s="34"/>
      <c r="F333" s="34"/>
      <c r="G333" s="34"/>
      <c r="H333" s="34"/>
      <c r="I333" s="34">
        <f t="shared" si="40"/>
        <v>0</v>
      </c>
      <c r="J333" s="34" t="e">
        <f aca="true" t="shared" si="47" ref="J333:J385">H333/G333*100</f>
        <v>#DIV/0!</v>
      </c>
      <c r="K333" s="34" t="e">
        <f t="shared" si="41"/>
        <v>#DIV/0!</v>
      </c>
      <c r="L333" s="34">
        <f t="shared" si="42"/>
        <v>0</v>
      </c>
      <c r="M333" s="34" t="e">
        <f t="shared" si="43"/>
        <v>#DIV/0!</v>
      </c>
      <c r="N333" s="34" t="e">
        <f t="shared" si="44"/>
        <v>#DIV/0!</v>
      </c>
      <c r="O333" s="34">
        <f t="shared" si="45"/>
        <v>0</v>
      </c>
      <c r="P333" s="34" t="e">
        <f t="shared" si="46"/>
        <v>#DIV/0!</v>
      </c>
    </row>
    <row r="334" spans="1:16" ht="15">
      <c r="A334" s="97"/>
      <c r="B334" s="93"/>
      <c r="C334" s="21" t="s">
        <v>32</v>
      </c>
      <c r="D334" s="43" t="s">
        <v>78</v>
      </c>
      <c r="E334" s="34"/>
      <c r="F334" s="34">
        <v>73.1</v>
      </c>
      <c r="G334" s="34">
        <v>24.37</v>
      </c>
      <c r="H334" s="34"/>
      <c r="I334" s="34">
        <f t="shared" si="40"/>
        <v>-24.37</v>
      </c>
      <c r="J334" s="34">
        <f t="shared" si="47"/>
        <v>0</v>
      </c>
      <c r="K334" s="34">
        <f t="shared" si="41"/>
        <v>0</v>
      </c>
      <c r="L334" s="34">
        <f t="shared" si="42"/>
        <v>0</v>
      </c>
      <c r="M334" s="34" t="e">
        <f t="shared" si="43"/>
        <v>#DIV/0!</v>
      </c>
      <c r="N334" s="34">
        <f t="shared" si="44"/>
        <v>0</v>
      </c>
      <c r="O334" s="34">
        <f t="shared" si="45"/>
        <v>0</v>
      </c>
      <c r="P334" s="34"/>
    </row>
    <row r="335" spans="1:16" ht="15" hidden="1">
      <c r="A335" s="97"/>
      <c r="B335" s="93"/>
      <c r="C335" s="21" t="s">
        <v>49</v>
      </c>
      <c r="D335" s="44" t="s">
        <v>50</v>
      </c>
      <c r="E335" s="34"/>
      <c r="F335" s="34"/>
      <c r="G335" s="34"/>
      <c r="H335" s="34"/>
      <c r="I335" s="34">
        <f t="shared" si="40"/>
        <v>0</v>
      </c>
      <c r="J335" s="34" t="e">
        <f t="shared" si="47"/>
        <v>#DIV/0!</v>
      </c>
      <c r="K335" s="34" t="e">
        <f t="shared" si="41"/>
        <v>#DIV/0!</v>
      </c>
      <c r="L335" s="34">
        <f t="shared" si="42"/>
        <v>0</v>
      </c>
      <c r="M335" s="34" t="e">
        <f t="shared" si="43"/>
        <v>#DIV/0!</v>
      </c>
      <c r="N335" s="34" t="e">
        <f t="shared" si="44"/>
        <v>#DIV/0!</v>
      </c>
      <c r="O335" s="34">
        <f t="shared" si="45"/>
        <v>0</v>
      </c>
      <c r="P335" s="34" t="e">
        <f t="shared" si="46"/>
        <v>#DIV/0!</v>
      </c>
    </row>
    <row r="336" spans="1:16" ht="15" hidden="1">
      <c r="A336" s="97"/>
      <c r="B336" s="93"/>
      <c r="C336" s="21" t="s">
        <v>34</v>
      </c>
      <c r="D336" s="43" t="s">
        <v>29</v>
      </c>
      <c r="E336" s="34"/>
      <c r="F336" s="34"/>
      <c r="G336" s="34"/>
      <c r="H336" s="34"/>
      <c r="I336" s="34">
        <f t="shared" si="40"/>
        <v>0</v>
      </c>
      <c r="J336" s="34" t="e">
        <f t="shared" si="47"/>
        <v>#DIV/0!</v>
      </c>
      <c r="K336" s="34" t="e">
        <f t="shared" si="41"/>
        <v>#DIV/0!</v>
      </c>
      <c r="L336" s="34">
        <f t="shared" si="42"/>
        <v>0</v>
      </c>
      <c r="M336" s="34" t="e">
        <f t="shared" si="43"/>
        <v>#DIV/0!</v>
      </c>
      <c r="N336" s="34" t="e">
        <f t="shared" si="44"/>
        <v>#DIV/0!</v>
      </c>
      <c r="O336" s="34">
        <f t="shared" si="45"/>
        <v>0</v>
      </c>
      <c r="P336" s="34" t="e">
        <f t="shared" si="46"/>
        <v>#DIV/0!</v>
      </c>
    </row>
    <row r="337" spans="1:16" s="5" customFormat="1" ht="15">
      <c r="A337" s="97"/>
      <c r="B337" s="93"/>
      <c r="C337" s="17"/>
      <c r="D337" s="3" t="s">
        <v>35</v>
      </c>
      <c r="E337" s="6">
        <f>SUM(E328:E330,E332:E336)</f>
        <v>255.8</v>
      </c>
      <c r="F337" s="6">
        <f>SUM(F328:F330,F332:F336)</f>
        <v>673.1</v>
      </c>
      <c r="G337" s="6">
        <f>SUM(G328:G330,G332:G336)</f>
        <v>24.37</v>
      </c>
      <c r="H337" s="6">
        <f>SUM(H328:H330,H332:H336)</f>
        <v>26</v>
      </c>
      <c r="I337" s="6">
        <f t="shared" si="40"/>
        <v>1.629999999999999</v>
      </c>
      <c r="J337" s="6">
        <f t="shared" si="47"/>
        <v>106.68855149774312</v>
      </c>
      <c r="K337" s="6">
        <f t="shared" si="41"/>
        <v>3.8627247065814885</v>
      </c>
      <c r="L337" s="6">
        <f t="shared" si="42"/>
        <v>-229.8</v>
      </c>
      <c r="M337" s="6">
        <f t="shared" si="43"/>
        <v>10.16419077404222</v>
      </c>
      <c r="N337" s="6">
        <f t="shared" si="44"/>
        <v>3.8627247065814885</v>
      </c>
      <c r="O337" s="6">
        <f t="shared" si="45"/>
        <v>-229.8</v>
      </c>
      <c r="P337" s="6">
        <f t="shared" si="46"/>
        <v>10.16419077404222</v>
      </c>
    </row>
    <row r="338" spans="1:16" ht="15">
      <c r="A338" s="97"/>
      <c r="B338" s="93"/>
      <c r="C338" s="21" t="s">
        <v>122</v>
      </c>
      <c r="D338" s="43" t="s">
        <v>123</v>
      </c>
      <c r="E338" s="34">
        <v>5306</v>
      </c>
      <c r="F338" s="34">
        <v>98999.3</v>
      </c>
      <c r="G338" s="34">
        <v>5000</v>
      </c>
      <c r="H338" s="34">
        <v>7724.49</v>
      </c>
      <c r="I338" s="34">
        <f t="shared" si="40"/>
        <v>2724.49</v>
      </c>
      <c r="J338" s="34">
        <f t="shared" si="47"/>
        <v>154.4898</v>
      </c>
      <c r="K338" s="34">
        <f t="shared" si="41"/>
        <v>7.802570321204291</v>
      </c>
      <c r="L338" s="34">
        <f t="shared" si="42"/>
        <v>2418.49</v>
      </c>
      <c r="M338" s="34">
        <f t="shared" si="43"/>
        <v>145.58028646814927</v>
      </c>
      <c r="N338" s="34">
        <f t="shared" si="44"/>
        <v>7.802570321204291</v>
      </c>
      <c r="O338" s="34">
        <f t="shared" si="45"/>
        <v>2418.49</v>
      </c>
      <c r="P338" s="34">
        <f t="shared" si="46"/>
        <v>145.58028646814927</v>
      </c>
    </row>
    <row r="339" spans="1:16" ht="31.5" customHeight="1" hidden="1">
      <c r="A339" s="97"/>
      <c r="B339" s="93"/>
      <c r="C339" s="21" t="s">
        <v>18</v>
      </c>
      <c r="D339" s="32" t="s">
        <v>19</v>
      </c>
      <c r="E339" s="34"/>
      <c r="F339" s="34"/>
      <c r="G339" s="34"/>
      <c r="H339" s="34"/>
      <c r="I339" s="34">
        <f t="shared" si="40"/>
        <v>0</v>
      </c>
      <c r="J339" s="34" t="e">
        <f t="shared" si="47"/>
        <v>#DIV/0!</v>
      </c>
      <c r="K339" s="34" t="e">
        <f t="shared" si="41"/>
        <v>#DIV/0!</v>
      </c>
      <c r="L339" s="34">
        <f t="shared" si="42"/>
        <v>0</v>
      </c>
      <c r="M339" s="34" t="e">
        <f t="shared" si="43"/>
        <v>#DIV/0!</v>
      </c>
      <c r="N339" s="34" t="e">
        <f t="shared" si="44"/>
        <v>#DIV/0!</v>
      </c>
      <c r="O339" s="34">
        <f t="shared" si="45"/>
        <v>0</v>
      </c>
      <c r="P339" s="34" t="e">
        <f t="shared" si="46"/>
        <v>#DIV/0!</v>
      </c>
    </row>
    <row r="340" spans="1:16" ht="15">
      <c r="A340" s="97"/>
      <c r="B340" s="93"/>
      <c r="C340" s="21" t="s">
        <v>21</v>
      </c>
      <c r="D340" s="43" t="s">
        <v>22</v>
      </c>
      <c r="E340" s="34">
        <f>SUM(E341:E345)</f>
        <v>1060.1999999999998</v>
      </c>
      <c r="F340" s="34">
        <f>SUM(F341:F345)</f>
        <v>34451.7</v>
      </c>
      <c r="G340" s="34">
        <f>SUM(G341:G345)</f>
        <v>1421</v>
      </c>
      <c r="H340" s="34">
        <f>SUM(H341:H345)</f>
        <v>2455.69</v>
      </c>
      <c r="I340" s="34">
        <f t="shared" si="40"/>
        <v>1034.69</v>
      </c>
      <c r="J340" s="34">
        <f t="shared" si="47"/>
        <v>172.81421534130894</v>
      </c>
      <c r="K340" s="34">
        <f t="shared" si="41"/>
        <v>7.12792111855148</v>
      </c>
      <c r="L340" s="34">
        <f t="shared" si="42"/>
        <v>1395.4900000000002</v>
      </c>
      <c r="M340" s="34">
        <f t="shared" si="43"/>
        <v>231.62516506319565</v>
      </c>
      <c r="N340" s="34">
        <f t="shared" si="44"/>
        <v>7.12792111855148</v>
      </c>
      <c r="O340" s="34">
        <f t="shared" si="45"/>
        <v>1395.4900000000002</v>
      </c>
      <c r="P340" s="34">
        <f t="shared" si="46"/>
        <v>231.62516506319565</v>
      </c>
    </row>
    <row r="341" spans="1:16" s="5" customFormat="1" ht="63" customHeight="1" hidden="1">
      <c r="A341" s="97"/>
      <c r="B341" s="93"/>
      <c r="C341" s="20" t="s">
        <v>124</v>
      </c>
      <c r="D341" s="44" t="s">
        <v>125</v>
      </c>
      <c r="E341" s="34">
        <v>10.1</v>
      </c>
      <c r="F341" s="34">
        <v>300</v>
      </c>
      <c r="G341" s="34">
        <v>10.3</v>
      </c>
      <c r="H341" s="34">
        <v>14.98</v>
      </c>
      <c r="I341" s="34">
        <f t="shared" si="40"/>
        <v>4.68</v>
      </c>
      <c r="J341" s="34">
        <f t="shared" si="47"/>
        <v>145.4368932038835</v>
      </c>
      <c r="K341" s="34">
        <f t="shared" si="41"/>
        <v>4.993333333333334</v>
      </c>
      <c r="L341" s="34">
        <f t="shared" si="42"/>
        <v>4.880000000000001</v>
      </c>
      <c r="M341" s="34">
        <f t="shared" si="43"/>
        <v>148.31683168316832</v>
      </c>
      <c r="N341" s="34">
        <f t="shared" si="44"/>
        <v>4.993333333333334</v>
      </c>
      <c r="O341" s="34">
        <f t="shared" si="45"/>
        <v>4.880000000000001</v>
      </c>
      <c r="P341" s="34">
        <f t="shared" si="46"/>
        <v>148.31683168316832</v>
      </c>
    </row>
    <row r="342" spans="1:16" s="5" customFormat="1" ht="63" customHeight="1" hidden="1">
      <c r="A342" s="97"/>
      <c r="B342" s="93"/>
      <c r="C342" s="20" t="s">
        <v>126</v>
      </c>
      <c r="D342" s="44" t="s">
        <v>127</v>
      </c>
      <c r="E342" s="34">
        <v>19</v>
      </c>
      <c r="F342" s="34">
        <v>746</v>
      </c>
      <c r="G342" s="34">
        <v>45</v>
      </c>
      <c r="H342" s="34"/>
      <c r="I342" s="34">
        <f t="shared" si="40"/>
        <v>-45</v>
      </c>
      <c r="J342" s="34">
        <f t="shared" si="47"/>
        <v>0</v>
      </c>
      <c r="K342" s="34">
        <f t="shared" si="41"/>
        <v>0</v>
      </c>
      <c r="L342" s="34">
        <f t="shared" si="42"/>
        <v>-19</v>
      </c>
      <c r="M342" s="34">
        <f t="shared" si="43"/>
        <v>0</v>
      </c>
      <c r="N342" s="34">
        <f t="shared" si="44"/>
        <v>0</v>
      </c>
      <c r="O342" s="34">
        <f t="shared" si="45"/>
        <v>-19</v>
      </c>
      <c r="P342" s="34">
        <f t="shared" si="46"/>
        <v>0</v>
      </c>
    </row>
    <row r="343" spans="1:16" s="5" customFormat="1" ht="63" customHeight="1" hidden="1">
      <c r="A343" s="97"/>
      <c r="B343" s="93"/>
      <c r="C343" s="20" t="s">
        <v>128</v>
      </c>
      <c r="D343" s="44" t="s">
        <v>129</v>
      </c>
      <c r="E343" s="34"/>
      <c r="F343" s="34"/>
      <c r="G343" s="34"/>
      <c r="H343" s="34">
        <v>5</v>
      </c>
      <c r="I343" s="34">
        <f t="shared" si="40"/>
        <v>5</v>
      </c>
      <c r="J343" s="34" t="e">
        <f t="shared" si="47"/>
        <v>#DIV/0!</v>
      </c>
      <c r="K343" s="34" t="e">
        <f t="shared" si="41"/>
        <v>#DIV/0!</v>
      </c>
      <c r="L343" s="34">
        <f t="shared" si="42"/>
        <v>5</v>
      </c>
      <c r="M343" s="34" t="e">
        <f t="shared" si="43"/>
        <v>#DIV/0!</v>
      </c>
      <c r="N343" s="34" t="e">
        <f t="shared" si="44"/>
        <v>#DIV/0!</v>
      </c>
      <c r="O343" s="34">
        <f t="shared" si="45"/>
        <v>5</v>
      </c>
      <c r="P343" s="34" t="e">
        <f t="shared" si="46"/>
        <v>#DIV/0!</v>
      </c>
    </row>
    <row r="344" spans="1:16" s="5" customFormat="1" ht="78.75" customHeight="1" hidden="1">
      <c r="A344" s="97"/>
      <c r="B344" s="93"/>
      <c r="C344" s="20" t="s">
        <v>204</v>
      </c>
      <c r="D344" s="44" t="s">
        <v>205</v>
      </c>
      <c r="E344" s="34"/>
      <c r="F344" s="34">
        <v>300</v>
      </c>
      <c r="G344" s="34">
        <v>20</v>
      </c>
      <c r="H344" s="34">
        <v>511.27</v>
      </c>
      <c r="I344" s="34">
        <f t="shared" si="40"/>
        <v>491.27</v>
      </c>
      <c r="J344" s="34">
        <f t="shared" si="47"/>
        <v>2556.35</v>
      </c>
      <c r="K344" s="34">
        <f t="shared" si="41"/>
        <v>170.42333333333332</v>
      </c>
      <c r="L344" s="34">
        <f t="shared" si="42"/>
        <v>511.27</v>
      </c>
      <c r="M344" s="34" t="e">
        <f t="shared" si="43"/>
        <v>#DIV/0!</v>
      </c>
      <c r="N344" s="34">
        <f t="shared" si="44"/>
        <v>170.42333333333332</v>
      </c>
      <c r="O344" s="34">
        <f t="shared" si="45"/>
        <v>511.27</v>
      </c>
      <c r="P344" s="34" t="e">
        <f t="shared" si="46"/>
        <v>#DIV/0!</v>
      </c>
    </row>
    <row r="345" spans="1:16" s="5" customFormat="1" ht="47.25" customHeight="1" hidden="1">
      <c r="A345" s="97"/>
      <c r="B345" s="93"/>
      <c r="C345" s="20" t="s">
        <v>23</v>
      </c>
      <c r="D345" s="44" t="s">
        <v>24</v>
      </c>
      <c r="E345" s="34">
        <v>1031.1</v>
      </c>
      <c r="F345" s="34">
        <v>33105.7</v>
      </c>
      <c r="G345" s="34">
        <v>1345.7</v>
      </c>
      <c r="H345" s="34">
        <v>1924.44</v>
      </c>
      <c r="I345" s="34">
        <f t="shared" si="40"/>
        <v>578.74</v>
      </c>
      <c r="J345" s="34">
        <f t="shared" si="47"/>
        <v>143.00661365831908</v>
      </c>
      <c r="K345" s="34">
        <f t="shared" si="41"/>
        <v>5.813017093733104</v>
      </c>
      <c r="L345" s="34">
        <f t="shared" si="42"/>
        <v>893.3400000000001</v>
      </c>
      <c r="M345" s="34">
        <f t="shared" si="43"/>
        <v>186.63951120162935</v>
      </c>
      <c r="N345" s="34">
        <f t="shared" si="44"/>
        <v>5.813017093733104</v>
      </c>
      <c r="O345" s="34">
        <f t="shared" si="45"/>
        <v>893.3400000000001</v>
      </c>
      <c r="P345" s="34">
        <f t="shared" si="46"/>
        <v>186.63951120162935</v>
      </c>
    </row>
    <row r="346" spans="1:16" s="5" customFormat="1" ht="15">
      <c r="A346" s="97"/>
      <c r="B346" s="93"/>
      <c r="C346" s="23"/>
      <c r="D346" s="3" t="s">
        <v>38</v>
      </c>
      <c r="E346" s="6">
        <f>SUM(E338:E340)</f>
        <v>6366.2</v>
      </c>
      <c r="F346" s="6">
        <f>SUM(F338:F340)</f>
        <v>133451</v>
      </c>
      <c r="G346" s="6">
        <f>SUM(G338:G340)</f>
        <v>6421</v>
      </c>
      <c r="H346" s="6">
        <f>SUM(H338:H340)</f>
        <v>10180.18</v>
      </c>
      <c r="I346" s="6">
        <f t="shared" si="40"/>
        <v>3759.1800000000003</v>
      </c>
      <c r="J346" s="6">
        <f t="shared" si="47"/>
        <v>158.54508643513472</v>
      </c>
      <c r="K346" s="6">
        <f t="shared" si="41"/>
        <v>7.628402934410383</v>
      </c>
      <c r="L346" s="6">
        <f t="shared" si="42"/>
        <v>3813.9800000000005</v>
      </c>
      <c r="M346" s="6">
        <f t="shared" si="43"/>
        <v>159.9098363230813</v>
      </c>
      <c r="N346" s="6">
        <f t="shared" si="44"/>
        <v>7.628402934410383</v>
      </c>
      <c r="O346" s="6">
        <f t="shared" si="45"/>
        <v>3813.9800000000005</v>
      </c>
      <c r="P346" s="6">
        <f t="shared" si="46"/>
        <v>159.9098363230813</v>
      </c>
    </row>
    <row r="347" spans="1:16" s="5" customFormat="1" ht="30.75" hidden="1">
      <c r="A347" s="97"/>
      <c r="B347" s="93"/>
      <c r="C347" s="23"/>
      <c r="D347" s="3" t="s">
        <v>39</v>
      </c>
      <c r="E347" s="6">
        <f>E348-E336</f>
        <v>6622</v>
      </c>
      <c r="F347" s="6">
        <f>F348-F336</f>
        <v>134124.1</v>
      </c>
      <c r="G347" s="6">
        <f>G348-G336</f>
        <v>6445.37</v>
      </c>
      <c r="H347" s="6">
        <f>H348-H336</f>
        <v>10206.18</v>
      </c>
      <c r="I347" s="6">
        <f t="shared" si="40"/>
        <v>3760.8100000000004</v>
      </c>
      <c r="J347" s="6">
        <f t="shared" si="47"/>
        <v>158.34901642574437</v>
      </c>
      <c r="K347" s="6">
        <f t="shared" si="41"/>
        <v>7.6095049286444425</v>
      </c>
      <c r="L347" s="6">
        <f t="shared" si="42"/>
        <v>3584.1800000000003</v>
      </c>
      <c r="M347" s="6">
        <f t="shared" si="43"/>
        <v>154.12533977650259</v>
      </c>
      <c r="N347" s="6">
        <f t="shared" si="44"/>
        <v>7.6095049286444425</v>
      </c>
      <c r="O347" s="6">
        <f t="shared" si="45"/>
        <v>3584.1800000000003</v>
      </c>
      <c r="P347" s="6">
        <f t="shared" si="46"/>
        <v>154.12533977650259</v>
      </c>
    </row>
    <row r="348" spans="1:16" s="5" customFormat="1" ht="15">
      <c r="A348" s="95"/>
      <c r="B348" s="92"/>
      <c r="C348" s="23"/>
      <c r="D348" s="3" t="s">
        <v>57</v>
      </c>
      <c r="E348" s="6">
        <f>E337+E346</f>
        <v>6622</v>
      </c>
      <c r="F348" s="6">
        <f>F337+F346</f>
        <v>134124.1</v>
      </c>
      <c r="G348" s="6">
        <f>G337+G346</f>
        <v>6445.37</v>
      </c>
      <c r="H348" s="6">
        <f>H337+H346</f>
        <v>10206.18</v>
      </c>
      <c r="I348" s="6">
        <f t="shared" si="40"/>
        <v>3760.8100000000004</v>
      </c>
      <c r="J348" s="6">
        <f t="shared" si="47"/>
        <v>158.34901642574437</v>
      </c>
      <c r="K348" s="6">
        <f t="shared" si="41"/>
        <v>7.6095049286444425</v>
      </c>
      <c r="L348" s="6">
        <f t="shared" si="42"/>
        <v>3584.1800000000003</v>
      </c>
      <c r="M348" s="6">
        <f t="shared" si="43"/>
        <v>154.12533977650259</v>
      </c>
      <c r="N348" s="6">
        <f t="shared" si="44"/>
        <v>7.6095049286444425</v>
      </c>
      <c r="O348" s="6">
        <f t="shared" si="45"/>
        <v>3584.1800000000003</v>
      </c>
      <c r="P348" s="6">
        <f t="shared" si="46"/>
        <v>154.12533977650259</v>
      </c>
    </row>
    <row r="349" spans="1:16" ht="31.5" customHeight="1">
      <c r="A349" s="91" t="s">
        <v>130</v>
      </c>
      <c r="B349" s="91" t="s">
        <v>131</v>
      </c>
      <c r="C349" s="21" t="s">
        <v>132</v>
      </c>
      <c r="D349" s="43" t="s">
        <v>133</v>
      </c>
      <c r="E349" s="34">
        <v>12</v>
      </c>
      <c r="F349" s="34">
        <v>3600</v>
      </c>
      <c r="G349" s="34">
        <v>45</v>
      </c>
      <c r="H349" s="34">
        <v>3</v>
      </c>
      <c r="I349" s="34">
        <f t="shared" si="40"/>
        <v>-42</v>
      </c>
      <c r="J349" s="34">
        <f t="shared" si="47"/>
        <v>6.666666666666667</v>
      </c>
      <c r="K349" s="34">
        <f t="shared" si="41"/>
        <v>0.08333333333333334</v>
      </c>
      <c r="L349" s="34">
        <f t="shared" si="42"/>
        <v>-9</v>
      </c>
      <c r="M349" s="34">
        <f t="shared" si="43"/>
        <v>25</v>
      </c>
      <c r="N349" s="34">
        <f t="shared" si="44"/>
        <v>0.08333333333333334</v>
      </c>
      <c r="O349" s="34">
        <f t="shared" si="45"/>
        <v>-9</v>
      </c>
      <c r="P349" s="34">
        <f t="shared" si="46"/>
        <v>25</v>
      </c>
    </row>
    <row r="350" spans="1:16" ht="15.75" customHeight="1" hidden="1">
      <c r="A350" s="93"/>
      <c r="B350" s="93"/>
      <c r="C350" s="21" t="s">
        <v>12</v>
      </c>
      <c r="D350" s="42" t="s">
        <v>134</v>
      </c>
      <c r="E350" s="34"/>
      <c r="F350" s="34"/>
      <c r="G350" s="34"/>
      <c r="H350" s="34"/>
      <c r="I350" s="34">
        <f t="shared" si="40"/>
        <v>0</v>
      </c>
      <c r="J350" s="34" t="e">
        <f t="shared" si="47"/>
        <v>#DIV/0!</v>
      </c>
      <c r="K350" s="34" t="e">
        <f t="shared" si="41"/>
        <v>#DIV/0!</v>
      </c>
      <c r="L350" s="34">
        <f t="shared" si="42"/>
        <v>0</v>
      </c>
      <c r="M350" s="34" t="e">
        <f t="shared" si="43"/>
        <v>#DIV/0!</v>
      </c>
      <c r="N350" s="34" t="e">
        <f t="shared" si="44"/>
        <v>#DIV/0!</v>
      </c>
      <c r="O350" s="34">
        <f t="shared" si="45"/>
        <v>0</v>
      </c>
      <c r="P350" s="34" t="e">
        <f t="shared" si="46"/>
        <v>#DIV/0!</v>
      </c>
    </row>
    <row r="351" spans="1:16" ht="46.5">
      <c r="A351" s="93"/>
      <c r="B351" s="93"/>
      <c r="C351" s="20" t="s">
        <v>16</v>
      </c>
      <c r="D351" s="44" t="s">
        <v>135</v>
      </c>
      <c r="E351" s="34">
        <v>5913.6</v>
      </c>
      <c r="F351" s="34">
        <v>174749.1</v>
      </c>
      <c r="G351" s="34">
        <v>11000</v>
      </c>
      <c r="H351" s="34">
        <v>3498.14</v>
      </c>
      <c r="I351" s="34">
        <f t="shared" si="40"/>
        <v>-7501.860000000001</v>
      </c>
      <c r="J351" s="34">
        <f t="shared" si="47"/>
        <v>31.80127272727273</v>
      </c>
      <c r="K351" s="34">
        <f t="shared" si="41"/>
        <v>2.0018071623830966</v>
      </c>
      <c r="L351" s="34">
        <f t="shared" si="42"/>
        <v>-2415.4600000000005</v>
      </c>
      <c r="M351" s="34">
        <f t="shared" si="43"/>
        <v>59.15415313852813</v>
      </c>
      <c r="N351" s="34">
        <f t="shared" si="44"/>
        <v>2.0018071623830966</v>
      </c>
      <c r="O351" s="34">
        <f t="shared" si="45"/>
        <v>-2415.4600000000005</v>
      </c>
      <c r="P351" s="34">
        <f t="shared" si="46"/>
        <v>59.15415313852813</v>
      </c>
    </row>
    <row r="352" spans="1:16" ht="30.75" hidden="1">
      <c r="A352" s="93"/>
      <c r="B352" s="93"/>
      <c r="C352" s="21" t="s">
        <v>18</v>
      </c>
      <c r="D352" s="32" t="s">
        <v>19</v>
      </c>
      <c r="E352" s="34"/>
      <c r="F352" s="34"/>
      <c r="G352" s="34"/>
      <c r="H352" s="34"/>
      <c r="I352" s="34">
        <f t="shared" si="40"/>
        <v>0</v>
      </c>
      <c r="J352" s="34" t="e">
        <f t="shared" si="47"/>
        <v>#DIV/0!</v>
      </c>
      <c r="K352" s="34" t="e">
        <f t="shared" si="41"/>
        <v>#DIV/0!</v>
      </c>
      <c r="L352" s="34">
        <f t="shared" si="42"/>
        <v>0</v>
      </c>
      <c r="M352" s="34" t="e">
        <f t="shared" si="43"/>
        <v>#DIV/0!</v>
      </c>
      <c r="N352" s="34" t="e">
        <f t="shared" si="44"/>
        <v>#DIV/0!</v>
      </c>
      <c r="O352" s="34">
        <f t="shared" si="45"/>
        <v>0</v>
      </c>
      <c r="P352" s="34" t="e">
        <f t="shared" si="46"/>
        <v>#DIV/0!</v>
      </c>
    </row>
    <row r="353" spans="1:16" ht="93">
      <c r="A353" s="93"/>
      <c r="B353" s="93"/>
      <c r="C353" s="20" t="s">
        <v>207</v>
      </c>
      <c r="D353" s="64" t="s">
        <v>227</v>
      </c>
      <c r="E353" s="34">
        <v>164.2</v>
      </c>
      <c r="F353" s="34"/>
      <c r="G353" s="34"/>
      <c r="H353" s="34"/>
      <c r="I353" s="34">
        <f t="shared" si="40"/>
        <v>0</v>
      </c>
      <c r="J353" s="34"/>
      <c r="K353" s="34"/>
      <c r="L353" s="34"/>
      <c r="M353" s="34"/>
      <c r="N353" s="34"/>
      <c r="O353" s="34">
        <f t="shared" si="45"/>
        <v>-164.2</v>
      </c>
      <c r="P353" s="34">
        <f t="shared" si="46"/>
        <v>0</v>
      </c>
    </row>
    <row r="354" spans="1:16" ht="15" hidden="1">
      <c r="A354" s="93"/>
      <c r="B354" s="93"/>
      <c r="C354" s="21" t="s">
        <v>21</v>
      </c>
      <c r="D354" s="43" t="s">
        <v>22</v>
      </c>
      <c r="E354" s="34">
        <f>E355</f>
        <v>0</v>
      </c>
      <c r="F354" s="34">
        <f>F355</f>
        <v>0</v>
      </c>
      <c r="G354" s="34">
        <f>G355</f>
        <v>0</v>
      </c>
      <c r="H354" s="34">
        <f>H355</f>
        <v>0</v>
      </c>
      <c r="I354" s="34">
        <f t="shared" si="40"/>
        <v>0</v>
      </c>
      <c r="J354" s="34"/>
      <c r="K354" s="34"/>
      <c r="L354" s="34"/>
      <c r="M354" s="34"/>
      <c r="N354" s="34"/>
      <c r="O354" s="34">
        <f t="shared" si="45"/>
        <v>0</v>
      </c>
      <c r="P354" s="34" t="e">
        <f t="shared" si="46"/>
        <v>#DIV/0!</v>
      </c>
    </row>
    <row r="355" spans="1:16" ht="47.25" customHeight="1" hidden="1">
      <c r="A355" s="93"/>
      <c r="B355" s="93"/>
      <c r="C355" s="20" t="s">
        <v>23</v>
      </c>
      <c r="D355" s="44" t="s">
        <v>24</v>
      </c>
      <c r="E355" s="34"/>
      <c r="F355" s="34"/>
      <c r="G355" s="34"/>
      <c r="H355" s="34"/>
      <c r="I355" s="34">
        <f t="shared" si="40"/>
        <v>0</v>
      </c>
      <c r="J355" s="34"/>
      <c r="K355" s="34"/>
      <c r="L355" s="34"/>
      <c r="M355" s="34"/>
      <c r="N355" s="34"/>
      <c r="O355" s="34">
        <f t="shared" si="45"/>
        <v>0</v>
      </c>
      <c r="P355" s="34" t="e">
        <f t="shared" si="46"/>
        <v>#DIV/0!</v>
      </c>
    </row>
    <row r="356" spans="1:16" ht="15">
      <c r="A356" s="93"/>
      <c r="B356" s="93"/>
      <c r="C356" s="21" t="s">
        <v>25</v>
      </c>
      <c r="D356" s="43" t="s">
        <v>26</v>
      </c>
      <c r="E356" s="34">
        <v>1.5</v>
      </c>
      <c r="F356" s="34"/>
      <c r="G356" s="34"/>
      <c r="H356" s="34"/>
      <c r="I356" s="34">
        <f t="shared" si="40"/>
        <v>0</v>
      </c>
      <c r="J356" s="34"/>
      <c r="K356" s="34"/>
      <c r="L356" s="34"/>
      <c r="M356" s="34"/>
      <c r="N356" s="34"/>
      <c r="O356" s="34">
        <f t="shared" si="45"/>
        <v>-1.5</v>
      </c>
      <c r="P356" s="34">
        <f t="shared" si="46"/>
        <v>0</v>
      </c>
    </row>
    <row r="357" spans="1:16" ht="15">
      <c r="A357" s="93"/>
      <c r="B357" s="93"/>
      <c r="C357" s="21" t="s">
        <v>27</v>
      </c>
      <c r="D357" s="43" t="s">
        <v>28</v>
      </c>
      <c r="E357" s="34">
        <v>263</v>
      </c>
      <c r="F357" s="34">
        <v>29877.1</v>
      </c>
      <c r="G357" s="34">
        <v>2080</v>
      </c>
      <c r="H357" s="34">
        <v>2732.92</v>
      </c>
      <c r="I357" s="34">
        <f t="shared" si="40"/>
        <v>652.9200000000001</v>
      </c>
      <c r="J357" s="34">
        <f t="shared" si="47"/>
        <v>131.39038461538462</v>
      </c>
      <c r="K357" s="34">
        <f t="shared" si="41"/>
        <v>9.147206388839614</v>
      </c>
      <c r="L357" s="34">
        <f t="shared" si="42"/>
        <v>2469.92</v>
      </c>
      <c r="M357" s="34">
        <f t="shared" si="43"/>
        <v>1039.1330798479087</v>
      </c>
      <c r="N357" s="34">
        <f t="shared" si="44"/>
        <v>9.147206388839614</v>
      </c>
      <c r="O357" s="34">
        <f t="shared" si="45"/>
        <v>2469.92</v>
      </c>
      <c r="P357" s="34">
        <f t="shared" si="46"/>
        <v>1039.1330798479087</v>
      </c>
    </row>
    <row r="358" spans="1:16" ht="15.75" customHeight="1" hidden="1">
      <c r="A358" s="93"/>
      <c r="B358" s="93"/>
      <c r="C358" s="21" t="s">
        <v>32</v>
      </c>
      <c r="D358" s="43" t="s">
        <v>33</v>
      </c>
      <c r="E358" s="34"/>
      <c r="F358" s="34"/>
      <c r="G358" s="34"/>
      <c r="H358" s="34"/>
      <c r="I358" s="34">
        <f t="shared" si="40"/>
        <v>0</v>
      </c>
      <c r="J358" s="34" t="e">
        <f t="shared" si="47"/>
        <v>#DIV/0!</v>
      </c>
      <c r="K358" s="34" t="e">
        <f t="shared" si="41"/>
        <v>#DIV/0!</v>
      </c>
      <c r="L358" s="34">
        <f t="shared" si="42"/>
        <v>0</v>
      </c>
      <c r="M358" s="34" t="e">
        <f t="shared" si="43"/>
        <v>#DIV/0!</v>
      </c>
      <c r="N358" s="34" t="e">
        <f t="shared" si="44"/>
        <v>#DIV/0!</v>
      </c>
      <c r="O358" s="34">
        <f t="shared" si="45"/>
        <v>0</v>
      </c>
      <c r="P358" s="34" t="e">
        <f t="shared" si="46"/>
        <v>#DIV/0!</v>
      </c>
    </row>
    <row r="359" spans="1:16" ht="15.75" customHeight="1" hidden="1">
      <c r="A359" s="93"/>
      <c r="B359" s="93"/>
      <c r="C359" s="21" t="s">
        <v>34</v>
      </c>
      <c r="D359" s="43" t="s">
        <v>29</v>
      </c>
      <c r="E359" s="34"/>
      <c r="F359" s="34"/>
      <c r="G359" s="34"/>
      <c r="H359" s="34"/>
      <c r="I359" s="34">
        <f t="shared" si="40"/>
        <v>0</v>
      </c>
      <c r="J359" s="34" t="e">
        <f t="shared" si="47"/>
        <v>#DIV/0!</v>
      </c>
      <c r="K359" s="34" t="e">
        <f t="shared" si="41"/>
        <v>#DIV/0!</v>
      </c>
      <c r="L359" s="34">
        <f t="shared" si="42"/>
        <v>0</v>
      </c>
      <c r="M359" s="34" t="e">
        <f t="shared" si="43"/>
        <v>#DIV/0!</v>
      </c>
      <c r="N359" s="34" t="e">
        <f t="shared" si="44"/>
        <v>#DIV/0!</v>
      </c>
      <c r="O359" s="34">
        <f t="shared" si="45"/>
        <v>0</v>
      </c>
      <c r="P359" s="34" t="e">
        <f t="shared" si="46"/>
        <v>#DIV/0!</v>
      </c>
    </row>
    <row r="360" spans="1:16" s="5" customFormat="1" ht="15.75">
      <c r="A360" s="93"/>
      <c r="B360" s="93"/>
      <c r="C360" s="22"/>
      <c r="D360" s="3" t="s">
        <v>35</v>
      </c>
      <c r="E360" s="6">
        <f>SUM(E349:E354,E356:E359)</f>
        <v>6354.3</v>
      </c>
      <c r="F360" s="6">
        <f>SUM(F349:F354,F356:F359)</f>
        <v>208226.2</v>
      </c>
      <c r="G360" s="6">
        <f>SUM(G349:G354,G356:G359)</f>
        <v>13125</v>
      </c>
      <c r="H360" s="6">
        <f>SUM(H349:H354,H356:H359)</f>
        <v>6234.0599999999995</v>
      </c>
      <c r="I360" s="6">
        <f t="shared" si="40"/>
        <v>-6890.9400000000005</v>
      </c>
      <c r="J360" s="6">
        <f t="shared" si="47"/>
        <v>47.4976</v>
      </c>
      <c r="K360" s="6">
        <f t="shared" si="41"/>
        <v>2.99388837715907</v>
      </c>
      <c r="L360" s="6">
        <f t="shared" si="42"/>
        <v>-120.24000000000069</v>
      </c>
      <c r="M360" s="6">
        <f t="shared" si="43"/>
        <v>98.10773806713563</v>
      </c>
      <c r="N360" s="6">
        <f t="shared" si="44"/>
        <v>2.99388837715907</v>
      </c>
      <c r="O360" s="6">
        <f t="shared" si="45"/>
        <v>-120.24000000000069</v>
      </c>
      <c r="P360" s="6">
        <f t="shared" si="46"/>
        <v>98.10773806713563</v>
      </c>
    </row>
    <row r="361" spans="1:16" ht="15">
      <c r="A361" s="93"/>
      <c r="B361" s="93"/>
      <c r="C361" s="21" t="s">
        <v>189</v>
      </c>
      <c r="D361" s="43" t="s">
        <v>136</v>
      </c>
      <c r="E361" s="34">
        <v>1.8</v>
      </c>
      <c r="F361" s="34">
        <v>1261.6</v>
      </c>
      <c r="G361" s="34"/>
      <c r="H361" s="34">
        <v>25</v>
      </c>
      <c r="I361" s="34">
        <f t="shared" si="40"/>
        <v>25</v>
      </c>
      <c r="J361" s="34"/>
      <c r="K361" s="34">
        <f t="shared" si="41"/>
        <v>1.9816106531388715</v>
      </c>
      <c r="L361" s="34">
        <f t="shared" si="42"/>
        <v>23.2</v>
      </c>
      <c r="M361" s="34">
        <f t="shared" si="43"/>
        <v>1388.888888888889</v>
      </c>
      <c r="N361" s="34">
        <f t="shared" si="44"/>
        <v>1.9816106531388715</v>
      </c>
      <c r="O361" s="34">
        <f t="shared" si="45"/>
        <v>23.2</v>
      </c>
      <c r="P361" s="34">
        <f t="shared" si="46"/>
        <v>1388.888888888889</v>
      </c>
    </row>
    <row r="362" spans="1:16" ht="15">
      <c r="A362" s="93"/>
      <c r="B362" s="93"/>
      <c r="C362" s="21" t="s">
        <v>21</v>
      </c>
      <c r="D362" s="43" t="s">
        <v>22</v>
      </c>
      <c r="E362" s="34">
        <f>SUM(E363:E364)</f>
        <v>513.8</v>
      </c>
      <c r="F362" s="34">
        <f>SUM(F363:F364)</f>
        <v>17390</v>
      </c>
      <c r="G362" s="34">
        <f>SUM(G363:G364)</f>
        <v>1050</v>
      </c>
      <c r="H362" s="34">
        <f>SUM(H363:H364)</f>
        <v>1096.67</v>
      </c>
      <c r="I362" s="34">
        <f t="shared" si="40"/>
        <v>46.67000000000007</v>
      </c>
      <c r="J362" s="34">
        <f t="shared" si="47"/>
        <v>104.4447619047619</v>
      </c>
      <c r="K362" s="34">
        <f t="shared" si="41"/>
        <v>6.306325474410582</v>
      </c>
      <c r="L362" s="34">
        <f t="shared" si="42"/>
        <v>582.8700000000001</v>
      </c>
      <c r="M362" s="34">
        <f t="shared" si="43"/>
        <v>213.4429739198132</v>
      </c>
      <c r="N362" s="34">
        <f t="shared" si="44"/>
        <v>6.306325474410582</v>
      </c>
      <c r="O362" s="34">
        <f t="shared" si="45"/>
        <v>582.8700000000001</v>
      </c>
      <c r="P362" s="34">
        <f t="shared" si="46"/>
        <v>213.4429739198132</v>
      </c>
    </row>
    <row r="363" spans="1:16" s="5" customFormat="1" ht="63" customHeight="1">
      <c r="A363" s="93"/>
      <c r="B363" s="93"/>
      <c r="C363" s="20" t="s">
        <v>137</v>
      </c>
      <c r="D363" s="44" t="s">
        <v>138</v>
      </c>
      <c r="E363" s="34">
        <v>419.8</v>
      </c>
      <c r="F363" s="34">
        <v>15100</v>
      </c>
      <c r="G363" s="34">
        <v>900</v>
      </c>
      <c r="H363" s="34">
        <v>1013.04</v>
      </c>
      <c r="I363" s="34">
        <f t="shared" si="40"/>
        <v>113.03999999999996</v>
      </c>
      <c r="J363" s="34">
        <f t="shared" si="47"/>
        <v>112.55999999999999</v>
      </c>
      <c r="K363" s="34">
        <f t="shared" si="41"/>
        <v>6.70887417218543</v>
      </c>
      <c r="L363" s="34">
        <f t="shared" si="42"/>
        <v>593.24</v>
      </c>
      <c r="M363" s="34">
        <f t="shared" si="43"/>
        <v>241.3149118627918</v>
      </c>
      <c r="N363" s="34">
        <f t="shared" si="44"/>
        <v>6.70887417218543</v>
      </c>
      <c r="O363" s="34">
        <f t="shared" si="45"/>
        <v>593.24</v>
      </c>
      <c r="P363" s="34">
        <f t="shared" si="46"/>
        <v>241.3149118627918</v>
      </c>
    </row>
    <row r="364" spans="1:16" s="5" customFormat="1" ht="47.25" customHeight="1">
      <c r="A364" s="93"/>
      <c r="B364" s="93"/>
      <c r="C364" s="20" t="s">
        <v>23</v>
      </c>
      <c r="D364" s="44" t="s">
        <v>24</v>
      </c>
      <c r="E364" s="34">
        <v>94</v>
      </c>
      <c r="F364" s="34">
        <v>2290</v>
      </c>
      <c r="G364" s="34">
        <v>150</v>
      </c>
      <c r="H364" s="34">
        <v>83.63</v>
      </c>
      <c r="I364" s="34">
        <f t="shared" si="40"/>
        <v>-66.37</v>
      </c>
      <c r="J364" s="34">
        <f t="shared" si="47"/>
        <v>55.75333333333333</v>
      </c>
      <c r="K364" s="34">
        <f t="shared" si="41"/>
        <v>3.651965065502183</v>
      </c>
      <c r="L364" s="34">
        <f t="shared" si="42"/>
        <v>-10.370000000000005</v>
      </c>
      <c r="M364" s="34">
        <f t="shared" si="43"/>
        <v>88.96808510638297</v>
      </c>
      <c r="N364" s="34">
        <f t="shared" si="44"/>
        <v>3.651965065502183</v>
      </c>
      <c r="O364" s="34">
        <f t="shared" si="45"/>
        <v>-10.370000000000005</v>
      </c>
      <c r="P364" s="34">
        <f t="shared" si="46"/>
        <v>88.96808510638297</v>
      </c>
    </row>
    <row r="365" spans="1:16" s="5" customFormat="1" ht="15">
      <c r="A365" s="93"/>
      <c r="B365" s="93"/>
      <c r="C365" s="23"/>
      <c r="D365" s="3" t="s">
        <v>38</v>
      </c>
      <c r="E365" s="6">
        <f>SUM(E361:E362)</f>
        <v>515.5999999999999</v>
      </c>
      <c r="F365" s="6">
        <f>SUM(F361:F362)</f>
        <v>18651.6</v>
      </c>
      <c r="G365" s="6">
        <f>SUM(G361:G362)</f>
        <v>1050</v>
      </c>
      <c r="H365" s="6">
        <f>SUM(H361:H362)</f>
        <v>1121.67</v>
      </c>
      <c r="I365" s="6">
        <f t="shared" si="40"/>
        <v>71.67000000000007</v>
      </c>
      <c r="J365" s="6">
        <f t="shared" si="47"/>
        <v>106.8257142857143</v>
      </c>
      <c r="K365" s="6">
        <f t="shared" si="41"/>
        <v>6.01380042462845</v>
      </c>
      <c r="L365" s="6">
        <f t="shared" si="42"/>
        <v>606.0700000000002</v>
      </c>
      <c r="M365" s="6">
        <f t="shared" si="43"/>
        <v>217.54654771140426</v>
      </c>
      <c r="N365" s="6">
        <f t="shared" si="44"/>
        <v>6.01380042462845</v>
      </c>
      <c r="O365" s="6">
        <f t="shared" si="45"/>
        <v>606.0700000000002</v>
      </c>
      <c r="P365" s="6">
        <f t="shared" si="46"/>
        <v>217.54654771140426</v>
      </c>
    </row>
    <row r="366" spans="1:16" s="5" customFormat="1" ht="30.75" hidden="1">
      <c r="A366" s="93"/>
      <c r="B366" s="93"/>
      <c r="C366" s="23"/>
      <c r="D366" s="3" t="s">
        <v>39</v>
      </c>
      <c r="E366" s="6">
        <f>E367-E359</f>
        <v>6869.9</v>
      </c>
      <c r="F366" s="6">
        <f>F367-F359</f>
        <v>226877.80000000002</v>
      </c>
      <c r="G366" s="6">
        <f>G367-G359</f>
        <v>14175</v>
      </c>
      <c r="H366" s="6">
        <f>H367-H359</f>
        <v>7355.73</v>
      </c>
      <c r="I366" s="6">
        <f t="shared" si="40"/>
        <v>-6819.27</v>
      </c>
      <c r="J366" s="6">
        <f t="shared" si="47"/>
        <v>51.89227513227513</v>
      </c>
      <c r="K366" s="6">
        <f t="shared" si="41"/>
        <v>3.242155027948966</v>
      </c>
      <c r="L366" s="6">
        <f t="shared" si="42"/>
        <v>485.8299999999999</v>
      </c>
      <c r="M366" s="6">
        <f t="shared" si="43"/>
        <v>107.0718642192754</v>
      </c>
      <c r="N366" s="6">
        <f t="shared" si="44"/>
        <v>3.242155027948966</v>
      </c>
      <c r="O366" s="6">
        <f t="shared" si="45"/>
        <v>485.8299999999999</v>
      </c>
      <c r="P366" s="6">
        <f t="shared" si="46"/>
        <v>107.0718642192754</v>
      </c>
    </row>
    <row r="367" spans="1:16" s="5" customFormat="1" ht="15.75">
      <c r="A367" s="92"/>
      <c r="B367" s="92"/>
      <c r="C367" s="22"/>
      <c r="D367" s="3" t="s">
        <v>57</v>
      </c>
      <c r="E367" s="6">
        <f>E360+E365</f>
        <v>6869.9</v>
      </c>
      <c r="F367" s="6">
        <f>F360+F365</f>
        <v>226877.80000000002</v>
      </c>
      <c r="G367" s="6">
        <f>G360+G365</f>
        <v>14175</v>
      </c>
      <c r="H367" s="6">
        <f>H360+H365</f>
        <v>7355.73</v>
      </c>
      <c r="I367" s="6">
        <f t="shared" si="40"/>
        <v>-6819.27</v>
      </c>
      <c r="J367" s="6">
        <f t="shared" si="47"/>
        <v>51.89227513227513</v>
      </c>
      <c r="K367" s="6">
        <f t="shared" si="41"/>
        <v>3.242155027948966</v>
      </c>
      <c r="L367" s="6">
        <f t="shared" si="42"/>
        <v>485.8299999999999</v>
      </c>
      <c r="M367" s="6">
        <f t="shared" si="43"/>
        <v>107.0718642192754</v>
      </c>
      <c r="N367" s="6">
        <f t="shared" si="44"/>
        <v>3.242155027948966</v>
      </c>
      <c r="O367" s="6">
        <f t="shared" si="45"/>
        <v>485.8299999999999</v>
      </c>
      <c r="P367" s="6">
        <f t="shared" si="46"/>
        <v>107.0718642192754</v>
      </c>
    </row>
    <row r="368" spans="1:16" ht="46.5" hidden="1">
      <c r="A368" s="94" t="s">
        <v>139</v>
      </c>
      <c r="B368" s="91" t="s">
        <v>140</v>
      </c>
      <c r="C368" s="63" t="s">
        <v>221</v>
      </c>
      <c r="D368" s="64" t="s">
        <v>222</v>
      </c>
      <c r="E368" s="34"/>
      <c r="F368" s="34"/>
      <c r="G368" s="34"/>
      <c r="H368" s="34"/>
      <c r="I368" s="34">
        <f t="shared" si="40"/>
        <v>0</v>
      </c>
      <c r="J368" s="34" t="e">
        <f t="shared" si="47"/>
        <v>#DIV/0!</v>
      </c>
      <c r="K368" s="34" t="e">
        <f t="shared" si="41"/>
        <v>#DIV/0!</v>
      </c>
      <c r="L368" s="34">
        <f t="shared" si="42"/>
        <v>0</v>
      </c>
      <c r="M368" s="34" t="e">
        <f t="shared" si="43"/>
        <v>#DIV/0!</v>
      </c>
      <c r="N368" s="34" t="e">
        <f t="shared" si="44"/>
        <v>#DIV/0!</v>
      </c>
      <c r="O368" s="34">
        <f t="shared" si="45"/>
        <v>0</v>
      </c>
      <c r="P368" s="34" t="e">
        <f t="shared" si="46"/>
        <v>#DIV/0!</v>
      </c>
    </row>
    <row r="369" spans="1:16" ht="30.75" hidden="1">
      <c r="A369" s="97"/>
      <c r="B369" s="93"/>
      <c r="C369" s="21" t="s">
        <v>209</v>
      </c>
      <c r="D369" s="32" t="s">
        <v>210</v>
      </c>
      <c r="E369" s="34"/>
      <c r="F369" s="34"/>
      <c r="G369" s="34"/>
      <c r="H369" s="34"/>
      <c r="I369" s="34">
        <f t="shared" si="40"/>
        <v>0</v>
      </c>
      <c r="J369" s="34" t="e">
        <f t="shared" si="47"/>
        <v>#DIV/0!</v>
      </c>
      <c r="K369" s="34" t="e">
        <f t="shared" si="41"/>
        <v>#DIV/0!</v>
      </c>
      <c r="L369" s="34">
        <f t="shared" si="42"/>
        <v>0</v>
      </c>
      <c r="M369" s="34" t="e">
        <f t="shared" si="43"/>
        <v>#DIV/0!</v>
      </c>
      <c r="N369" s="34" t="e">
        <f t="shared" si="44"/>
        <v>#DIV/0!</v>
      </c>
      <c r="O369" s="34">
        <f t="shared" si="45"/>
        <v>0</v>
      </c>
      <c r="P369" s="34" t="e">
        <f t="shared" si="46"/>
        <v>#DIV/0!</v>
      </c>
    </row>
    <row r="370" spans="1:16" ht="94.5" customHeight="1" hidden="1">
      <c r="A370" s="97"/>
      <c r="B370" s="93"/>
      <c r="C370" s="62" t="s">
        <v>207</v>
      </c>
      <c r="D370" s="64" t="s">
        <v>227</v>
      </c>
      <c r="E370" s="34"/>
      <c r="F370" s="34"/>
      <c r="G370" s="34"/>
      <c r="H370" s="34"/>
      <c r="I370" s="34">
        <f t="shared" si="40"/>
        <v>0</v>
      </c>
      <c r="J370" s="34" t="e">
        <f t="shared" si="47"/>
        <v>#DIV/0!</v>
      </c>
      <c r="K370" s="34" t="e">
        <f t="shared" si="41"/>
        <v>#DIV/0!</v>
      </c>
      <c r="L370" s="34">
        <f t="shared" si="42"/>
        <v>0</v>
      </c>
      <c r="M370" s="34" t="e">
        <f t="shared" si="43"/>
        <v>#DIV/0!</v>
      </c>
      <c r="N370" s="34" t="e">
        <f t="shared" si="44"/>
        <v>#DIV/0!</v>
      </c>
      <c r="O370" s="34">
        <f t="shared" si="45"/>
        <v>0</v>
      </c>
      <c r="P370" s="34" t="e">
        <f t="shared" si="46"/>
        <v>#DIV/0!</v>
      </c>
    </row>
    <row r="371" spans="1:16" ht="15" hidden="1">
      <c r="A371" s="97"/>
      <c r="B371" s="93"/>
      <c r="C371" s="21" t="s">
        <v>21</v>
      </c>
      <c r="D371" s="43" t="s">
        <v>22</v>
      </c>
      <c r="E371" s="34">
        <f>E372</f>
        <v>0</v>
      </c>
      <c r="F371" s="34">
        <f>F372</f>
        <v>0</v>
      </c>
      <c r="G371" s="34">
        <f>G372</f>
        <v>0</v>
      </c>
      <c r="H371" s="34">
        <f>H372</f>
        <v>0</v>
      </c>
      <c r="I371" s="34">
        <f t="shared" si="40"/>
        <v>0</v>
      </c>
      <c r="J371" s="34" t="e">
        <f t="shared" si="47"/>
        <v>#DIV/0!</v>
      </c>
      <c r="K371" s="34" t="e">
        <f t="shared" si="41"/>
        <v>#DIV/0!</v>
      </c>
      <c r="L371" s="34">
        <f t="shared" si="42"/>
        <v>0</v>
      </c>
      <c r="M371" s="34" t="e">
        <f t="shared" si="43"/>
        <v>#DIV/0!</v>
      </c>
      <c r="N371" s="34" t="e">
        <f t="shared" si="44"/>
        <v>#DIV/0!</v>
      </c>
      <c r="O371" s="34">
        <f t="shared" si="45"/>
        <v>0</v>
      </c>
      <c r="P371" s="34" t="e">
        <f t="shared" si="46"/>
        <v>#DIV/0!</v>
      </c>
    </row>
    <row r="372" spans="1:16" ht="47.25" customHeight="1" hidden="1">
      <c r="A372" s="97"/>
      <c r="B372" s="93"/>
      <c r="C372" s="20" t="s">
        <v>23</v>
      </c>
      <c r="D372" s="44" t="s">
        <v>24</v>
      </c>
      <c r="E372" s="34"/>
      <c r="F372" s="34"/>
      <c r="G372" s="34"/>
      <c r="H372" s="34"/>
      <c r="I372" s="34">
        <f t="shared" si="40"/>
        <v>0</v>
      </c>
      <c r="J372" s="34" t="e">
        <f t="shared" si="47"/>
        <v>#DIV/0!</v>
      </c>
      <c r="K372" s="34" t="e">
        <f t="shared" si="41"/>
        <v>#DIV/0!</v>
      </c>
      <c r="L372" s="34">
        <f t="shared" si="42"/>
        <v>0</v>
      </c>
      <c r="M372" s="34" t="e">
        <f t="shared" si="43"/>
        <v>#DIV/0!</v>
      </c>
      <c r="N372" s="34" t="e">
        <f t="shared" si="44"/>
        <v>#DIV/0!</v>
      </c>
      <c r="O372" s="34">
        <f t="shared" si="45"/>
        <v>0</v>
      </c>
      <c r="P372" s="34" t="e">
        <f t="shared" si="46"/>
        <v>#DIV/0!</v>
      </c>
    </row>
    <row r="373" spans="1:16" ht="15" hidden="1">
      <c r="A373" s="97"/>
      <c r="B373" s="93"/>
      <c r="C373" s="21" t="s">
        <v>25</v>
      </c>
      <c r="D373" s="43" t="s">
        <v>26</v>
      </c>
      <c r="E373" s="34"/>
      <c r="F373" s="34"/>
      <c r="G373" s="34"/>
      <c r="H373" s="34"/>
      <c r="I373" s="34">
        <f t="shared" si="40"/>
        <v>0</v>
      </c>
      <c r="J373" s="34" t="e">
        <f t="shared" si="47"/>
        <v>#DIV/0!</v>
      </c>
      <c r="K373" s="34" t="e">
        <f t="shared" si="41"/>
        <v>#DIV/0!</v>
      </c>
      <c r="L373" s="34">
        <f t="shared" si="42"/>
        <v>0</v>
      </c>
      <c r="M373" s="34" t="e">
        <f t="shared" si="43"/>
        <v>#DIV/0!</v>
      </c>
      <c r="N373" s="34" t="e">
        <f t="shared" si="44"/>
        <v>#DIV/0!</v>
      </c>
      <c r="O373" s="34">
        <f t="shared" si="45"/>
        <v>0</v>
      </c>
      <c r="P373" s="34" t="e">
        <f t="shared" si="46"/>
        <v>#DIV/0!</v>
      </c>
    </row>
    <row r="374" spans="1:16" ht="15">
      <c r="A374" s="97"/>
      <c r="B374" s="93"/>
      <c r="C374" s="21" t="s">
        <v>32</v>
      </c>
      <c r="D374" s="43" t="s">
        <v>33</v>
      </c>
      <c r="E374" s="34">
        <v>176.3</v>
      </c>
      <c r="F374" s="34">
        <v>2608.5</v>
      </c>
      <c r="G374" s="34">
        <v>433.54</v>
      </c>
      <c r="H374" s="34">
        <v>305.12</v>
      </c>
      <c r="I374" s="34">
        <f t="shared" si="40"/>
        <v>-128.42000000000002</v>
      </c>
      <c r="J374" s="34">
        <f t="shared" si="47"/>
        <v>70.37874244591042</v>
      </c>
      <c r="K374" s="34">
        <f t="shared" si="41"/>
        <v>11.697143952463101</v>
      </c>
      <c r="L374" s="34">
        <f t="shared" si="42"/>
        <v>128.82</v>
      </c>
      <c r="M374" s="34">
        <f t="shared" si="43"/>
        <v>173.06863301191152</v>
      </c>
      <c r="N374" s="34">
        <f t="shared" si="44"/>
        <v>11.697143952463101</v>
      </c>
      <c r="O374" s="34">
        <f t="shared" si="45"/>
        <v>128.82</v>
      </c>
      <c r="P374" s="34">
        <f t="shared" si="46"/>
        <v>173.06863301191152</v>
      </c>
    </row>
    <row r="375" spans="1:16" ht="15.75" customHeight="1" hidden="1">
      <c r="A375" s="97"/>
      <c r="B375" s="93"/>
      <c r="C375" s="21" t="s">
        <v>49</v>
      </c>
      <c r="D375" s="44" t="s">
        <v>50</v>
      </c>
      <c r="E375" s="34"/>
      <c r="F375" s="34"/>
      <c r="G375" s="34"/>
      <c r="H375" s="34"/>
      <c r="I375" s="34">
        <f t="shared" si="40"/>
        <v>0</v>
      </c>
      <c r="J375" s="34" t="e">
        <f t="shared" si="47"/>
        <v>#DIV/0!</v>
      </c>
      <c r="K375" s="34" t="e">
        <f t="shared" si="41"/>
        <v>#DIV/0!</v>
      </c>
      <c r="L375" s="34">
        <f t="shared" si="42"/>
        <v>0</v>
      </c>
      <c r="M375" s="34" t="e">
        <f t="shared" si="43"/>
        <v>#DIV/0!</v>
      </c>
      <c r="N375" s="34" t="e">
        <f t="shared" si="44"/>
        <v>#DIV/0!</v>
      </c>
      <c r="O375" s="34">
        <f t="shared" si="45"/>
        <v>0</v>
      </c>
      <c r="P375" s="34" t="e">
        <f t="shared" si="46"/>
        <v>#DIV/0!</v>
      </c>
    </row>
    <row r="376" spans="1:16" ht="15">
      <c r="A376" s="97"/>
      <c r="B376" s="93"/>
      <c r="C376" s="21" t="s">
        <v>34</v>
      </c>
      <c r="D376" s="43" t="s">
        <v>29</v>
      </c>
      <c r="E376" s="34">
        <v>-391</v>
      </c>
      <c r="F376" s="34"/>
      <c r="G376" s="34"/>
      <c r="H376" s="34">
        <v>-48.42</v>
      </c>
      <c r="I376" s="34">
        <f t="shared" si="40"/>
        <v>-48.42</v>
      </c>
      <c r="J376" s="34"/>
      <c r="K376" s="34"/>
      <c r="L376" s="34"/>
      <c r="M376" s="34"/>
      <c r="N376" s="34"/>
      <c r="O376" s="34">
        <f t="shared" si="45"/>
        <v>342.58</v>
      </c>
      <c r="P376" s="34">
        <f t="shared" si="46"/>
        <v>12.383631713554987</v>
      </c>
    </row>
    <row r="377" spans="1:16" s="5" customFormat="1" ht="30.75">
      <c r="A377" s="97"/>
      <c r="B377" s="93"/>
      <c r="C377" s="23"/>
      <c r="D377" s="3" t="s">
        <v>39</v>
      </c>
      <c r="E377" s="4">
        <f>E378-E376</f>
        <v>176.3</v>
      </c>
      <c r="F377" s="4">
        <f>F378-F376</f>
        <v>2608.5</v>
      </c>
      <c r="G377" s="4">
        <f>G378-G376</f>
        <v>433.54</v>
      </c>
      <c r="H377" s="4">
        <f>H378-H376</f>
        <v>305.12</v>
      </c>
      <c r="I377" s="4">
        <f t="shared" si="40"/>
        <v>-128.42000000000002</v>
      </c>
      <c r="J377" s="4">
        <f t="shared" si="47"/>
        <v>70.37874244591042</v>
      </c>
      <c r="K377" s="4">
        <f t="shared" si="41"/>
        <v>11.697143952463101</v>
      </c>
      <c r="L377" s="4">
        <f t="shared" si="42"/>
        <v>128.82</v>
      </c>
      <c r="M377" s="4">
        <f t="shared" si="43"/>
        <v>173.06863301191152</v>
      </c>
      <c r="N377" s="4">
        <f t="shared" si="44"/>
        <v>11.697143952463101</v>
      </c>
      <c r="O377" s="4">
        <f t="shared" si="45"/>
        <v>128.82</v>
      </c>
      <c r="P377" s="4">
        <f t="shared" si="46"/>
        <v>173.06863301191152</v>
      </c>
    </row>
    <row r="378" spans="1:16" s="5" customFormat="1" ht="15">
      <c r="A378" s="95"/>
      <c r="B378" s="92"/>
      <c r="C378" s="17"/>
      <c r="D378" s="3" t="s">
        <v>57</v>
      </c>
      <c r="E378" s="6">
        <f>SUM(E368:E371,E373:E376)</f>
        <v>-214.7</v>
      </c>
      <c r="F378" s="6">
        <f>SUM(F368:F371,F373:F376)</f>
        <v>2608.5</v>
      </c>
      <c r="G378" s="6">
        <f>SUM(G368:G371,G373:G376)</f>
        <v>433.54</v>
      </c>
      <c r="H378" s="6">
        <f>SUM(H368:H371,H373:H376)</f>
        <v>256.7</v>
      </c>
      <c r="I378" s="6">
        <f t="shared" si="40"/>
        <v>-176.84000000000003</v>
      </c>
      <c r="J378" s="6">
        <f t="shared" si="47"/>
        <v>59.21022281681044</v>
      </c>
      <c r="K378" s="6">
        <f t="shared" si="41"/>
        <v>9.840904734521756</v>
      </c>
      <c r="L378" s="6">
        <f t="shared" si="42"/>
        <v>471.4</v>
      </c>
      <c r="M378" s="6">
        <f t="shared" si="43"/>
        <v>-119.56217978574755</v>
      </c>
      <c r="N378" s="6">
        <f t="shared" si="44"/>
        <v>9.840904734521756</v>
      </c>
      <c r="O378" s="6">
        <f t="shared" si="45"/>
        <v>471.4</v>
      </c>
      <c r="P378" s="6">
        <f t="shared" si="46"/>
        <v>-119.56217978574755</v>
      </c>
    </row>
    <row r="379" spans="1:16" s="5" customFormat="1" ht="15.75" customHeight="1" hidden="1">
      <c r="A379" s="94" t="s">
        <v>141</v>
      </c>
      <c r="B379" s="91" t="s">
        <v>142</v>
      </c>
      <c r="C379" s="21" t="s">
        <v>12</v>
      </c>
      <c r="D379" s="42" t="s">
        <v>134</v>
      </c>
      <c r="E379" s="49"/>
      <c r="F379" s="6"/>
      <c r="G379" s="6"/>
      <c r="H379" s="49"/>
      <c r="I379" s="49">
        <f t="shared" si="40"/>
        <v>0</v>
      </c>
      <c r="J379" s="49" t="e">
        <f t="shared" si="47"/>
        <v>#DIV/0!</v>
      </c>
      <c r="K379" s="49" t="e">
        <f t="shared" si="41"/>
        <v>#DIV/0!</v>
      </c>
      <c r="L379" s="49">
        <f t="shared" si="42"/>
        <v>0</v>
      </c>
      <c r="M379" s="49" t="e">
        <f t="shared" si="43"/>
        <v>#DIV/0!</v>
      </c>
      <c r="N379" s="49" t="e">
        <f t="shared" si="44"/>
        <v>#DIV/0!</v>
      </c>
      <c r="O379" s="49">
        <f t="shared" si="45"/>
        <v>0</v>
      </c>
      <c r="P379" s="49" t="e">
        <f t="shared" si="46"/>
        <v>#DIV/0!</v>
      </c>
    </row>
    <row r="380" spans="1:16" s="5" customFormat="1" ht="30.75">
      <c r="A380" s="97"/>
      <c r="B380" s="93"/>
      <c r="C380" s="21" t="s">
        <v>209</v>
      </c>
      <c r="D380" s="32" t="s">
        <v>210</v>
      </c>
      <c r="E380" s="49"/>
      <c r="F380" s="66"/>
      <c r="G380" s="66"/>
      <c r="H380" s="49">
        <v>6.1</v>
      </c>
      <c r="I380" s="49">
        <f t="shared" si="40"/>
        <v>6.1</v>
      </c>
      <c r="J380" s="49"/>
      <c r="K380" s="49"/>
      <c r="L380" s="49"/>
      <c r="M380" s="49"/>
      <c r="N380" s="49"/>
      <c r="O380" s="49">
        <f t="shared" si="45"/>
        <v>6.1</v>
      </c>
      <c r="P380" s="49"/>
    </row>
    <row r="381" spans="1:16" s="5" customFormat="1" ht="94.5" customHeight="1" hidden="1">
      <c r="A381" s="97"/>
      <c r="B381" s="93"/>
      <c r="C381" s="62" t="s">
        <v>207</v>
      </c>
      <c r="D381" s="64" t="s">
        <v>227</v>
      </c>
      <c r="E381" s="49"/>
      <c r="F381" s="6"/>
      <c r="G381" s="6"/>
      <c r="H381" s="49"/>
      <c r="I381" s="49">
        <f t="shared" si="40"/>
        <v>0</v>
      </c>
      <c r="J381" s="49"/>
      <c r="K381" s="49"/>
      <c r="L381" s="49"/>
      <c r="M381" s="49"/>
      <c r="N381" s="49"/>
      <c r="O381" s="49">
        <f t="shared" si="45"/>
        <v>0</v>
      </c>
      <c r="P381" s="49" t="e">
        <f t="shared" si="46"/>
        <v>#DIV/0!</v>
      </c>
    </row>
    <row r="382" spans="1:16" s="5" customFormat="1" ht="15.75" customHeight="1" hidden="1">
      <c r="A382" s="97"/>
      <c r="B382" s="93"/>
      <c r="C382" s="21" t="s">
        <v>21</v>
      </c>
      <c r="D382" s="43" t="s">
        <v>22</v>
      </c>
      <c r="E382" s="49">
        <f>E383</f>
        <v>0</v>
      </c>
      <c r="F382" s="49">
        <f>F383</f>
        <v>0</v>
      </c>
      <c r="G382" s="49">
        <f>G383</f>
        <v>0</v>
      </c>
      <c r="H382" s="49">
        <f>H383</f>
        <v>0</v>
      </c>
      <c r="I382" s="49">
        <f t="shared" si="40"/>
        <v>0</v>
      </c>
      <c r="J382" s="49"/>
      <c r="K382" s="49"/>
      <c r="L382" s="49"/>
      <c r="M382" s="49"/>
      <c r="N382" s="49"/>
      <c r="O382" s="49">
        <f t="shared" si="45"/>
        <v>0</v>
      </c>
      <c r="P382" s="49" t="e">
        <f t="shared" si="46"/>
        <v>#DIV/0!</v>
      </c>
    </row>
    <row r="383" spans="1:16" s="5" customFormat="1" ht="47.25" customHeight="1" hidden="1">
      <c r="A383" s="97"/>
      <c r="B383" s="93"/>
      <c r="C383" s="20" t="s">
        <v>23</v>
      </c>
      <c r="D383" s="44" t="s">
        <v>24</v>
      </c>
      <c r="E383" s="34"/>
      <c r="F383" s="34"/>
      <c r="G383" s="34"/>
      <c r="H383" s="34"/>
      <c r="I383" s="34">
        <f t="shared" si="40"/>
        <v>0</v>
      </c>
      <c r="J383" s="34"/>
      <c r="K383" s="34"/>
      <c r="L383" s="34"/>
      <c r="M383" s="34"/>
      <c r="N383" s="34"/>
      <c r="O383" s="34">
        <f t="shared" si="45"/>
        <v>0</v>
      </c>
      <c r="P383" s="34" t="e">
        <f t="shared" si="46"/>
        <v>#DIV/0!</v>
      </c>
    </row>
    <row r="384" spans="1:16" s="5" customFormat="1" ht="15">
      <c r="A384" s="97"/>
      <c r="B384" s="93"/>
      <c r="C384" s="21" t="s">
        <v>25</v>
      </c>
      <c r="D384" s="43" t="s">
        <v>26</v>
      </c>
      <c r="E384" s="49">
        <v>25.9</v>
      </c>
      <c r="F384" s="6"/>
      <c r="G384" s="6"/>
      <c r="H384" s="49">
        <v>-6.1</v>
      </c>
      <c r="I384" s="49">
        <f t="shared" si="40"/>
        <v>-6.1</v>
      </c>
      <c r="J384" s="49"/>
      <c r="K384" s="49"/>
      <c r="L384" s="49"/>
      <c r="M384" s="49"/>
      <c r="N384" s="49"/>
      <c r="O384" s="49">
        <f t="shared" si="45"/>
        <v>-32</v>
      </c>
      <c r="P384" s="49">
        <f t="shared" si="46"/>
        <v>-23.552123552123554</v>
      </c>
    </row>
    <row r="385" spans="1:16" s="5" customFormat="1" ht="15.75" customHeight="1" hidden="1">
      <c r="A385" s="97"/>
      <c r="B385" s="93"/>
      <c r="C385" s="21" t="s">
        <v>27</v>
      </c>
      <c r="D385" s="43" t="s">
        <v>28</v>
      </c>
      <c r="E385" s="49"/>
      <c r="F385" s="6"/>
      <c r="G385" s="6"/>
      <c r="H385" s="49"/>
      <c r="I385" s="49">
        <f t="shared" si="40"/>
        <v>0</v>
      </c>
      <c r="J385" s="49" t="e">
        <f t="shared" si="47"/>
        <v>#DIV/0!</v>
      </c>
      <c r="K385" s="49" t="e">
        <f t="shared" si="41"/>
        <v>#DIV/0!</v>
      </c>
      <c r="L385" s="49">
        <f t="shared" si="42"/>
        <v>0</v>
      </c>
      <c r="M385" s="49" t="e">
        <f t="shared" si="43"/>
        <v>#DIV/0!</v>
      </c>
      <c r="N385" s="49" t="e">
        <f t="shared" si="44"/>
        <v>#DIV/0!</v>
      </c>
      <c r="O385" s="49">
        <f t="shared" si="45"/>
        <v>0</v>
      </c>
      <c r="P385" s="49" t="e">
        <f t="shared" si="46"/>
        <v>#DIV/0!</v>
      </c>
    </row>
    <row r="386" spans="1:16" ht="15">
      <c r="A386" s="97"/>
      <c r="B386" s="93"/>
      <c r="C386" s="21" t="s">
        <v>30</v>
      </c>
      <c r="D386" s="43" t="s">
        <v>101</v>
      </c>
      <c r="E386" s="49"/>
      <c r="F386" s="49">
        <v>299.8</v>
      </c>
      <c r="G386" s="49"/>
      <c r="H386" s="49"/>
      <c r="I386" s="49">
        <f t="shared" si="40"/>
        <v>0</v>
      </c>
      <c r="J386" s="49"/>
      <c r="K386" s="49">
        <f t="shared" si="41"/>
        <v>0</v>
      </c>
      <c r="L386" s="49">
        <f t="shared" si="42"/>
        <v>0</v>
      </c>
      <c r="M386" s="49" t="e">
        <f t="shared" si="43"/>
        <v>#DIV/0!</v>
      </c>
      <c r="N386" s="49">
        <f t="shared" si="44"/>
        <v>0</v>
      </c>
      <c r="O386" s="49">
        <f t="shared" si="45"/>
        <v>0</v>
      </c>
      <c r="P386" s="49"/>
    </row>
    <row r="387" spans="1:16" ht="15.75" customHeight="1" hidden="1">
      <c r="A387" s="97"/>
      <c r="B387" s="93"/>
      <c r="C387" s="21" t="s">
        <v>32</v>
      </c>
      <c r="D387" s="43" t="s">
        <v>33</v>
      </c>
      <c r="E387" s="49"/>
      <c r="F387" s="49"/>
      <c r="G387" s="49"/>
      <c r="H387" s="49"/>
      <c r="I387" s="49">
        <f t="shared" si="40"/>
        <v>0</v>
      </c>
      <c r="J387" s="49"/>
      <c r="K387" s="49" t="e">
        <f t="shared" si="41"/>
        <v>#DIV/0!</v>
      </c>
      <c r="L387" s="49">
        <f t="shared" si="42"/>
        <v>0</v>
      </c>
      <c r="M387" s="49" t="e">
        <f t="shared" si="43"/>
        <v>#DIV/0!</v>
      </c>
      <c r="N387" s="49" t="e">
        <f t="shared" si="44"/>
        <v>#DIV/0!</v>
      </c>
      <c r="O387" s="49">
        <f t="shared" si="45"/>
        <v>0</v>
      </c>
      <c r="P387" s="49" t="e">
        <f t="shared" si="46"/>
        <v>#DIV/0!</v>
      </c>
    </row>
    <row r="388" spans="1:16" ht="15.75" customHeight="1">
      <c r="A388" s="97"/>
      <c r="B388" s="93"/>
      <c r="C388" s="21" t="s">
        <v>49</v>
      </c>
      <c r="D388" s="44" t="s">
        <v>50</v>
      </c>
      <c r="E388" s="49"/>
      <c r="F388" s="49">
        <v>3080</v>
      </c>
      <c r="G388" s="49"/>
      <c r="H388" s="49"/>
      <c r="I388" s="49">
        <f t="shared" si="40"/>
        <v>0</v>
      </c>
      <c r="J388" s="49"/>
      <c r="K388" s="49">
        <f t="shared" si="41"/>
        <v>0</v>
      </c>
      <c r="L388" s="49">
        <f t="shared" si="42"/>
        <v>0</v>
      </c>
      <c r="M388" s="49" t="e">
        <f t="shared" si="43"/>
        <v>#DIV/0!</v>
      </c>
      <c r="N388" s="49">
        <f t="shared" si="44"/>
        <v>0</v>
      </c>
      <c r="O388" s="49">
        <f t="shared" si="45"/>
        <v>0</v>
      </c>
      <c r="P388" s="49"/>
    </row>
    <row r="389" spans="1:16" ht="37.5" customHeight="1">
      <c r="A389" s="97"/>
      <c r="B389" s="93"/>
      <c r="C389" s="21" t="s">
        <v>201</v>
      </c>
      <c r="D389" s="42" t="s">
        <v>202</v>
      </c>
      <c r="E389" s="49"/>
      <c r="F389" s="49"/>
      <c r="G389" s="49"/>
      <c r="H389" s="49">
        <v>10967.59</v>
      </c>
      <c r="I389" s="49">
        <f t="shared" si="40"/>
        <v>10967.59</v>
      </c>
      <c r="J389" s="49"/>
      <c r="K389" s="49"/>
      <c r="L389" s="49"/>
      <c r="M389" s="49"/>
      <c r="N389" s="49"/>
      <c r="O389" s="49">
        <f t="shared" si="45"/>
        <v>10967.59</v>
      </c>
      <c r="P389" s="49"/>
    </row>
    <row r="390" spans="1:16" ht="30.75">
      <c r="A390" s="97"/>
      <c r="B390" s="93"/>
      <c r="C390" s="21" t="s">
        <v>200</v>
      </c>
      <c r="D390" s="42" t="s">
        <v>203</v>
      </c>
      <c r="E390" s="49">
        <v>3021.5</v>
      </c>
      <c r="F390" s="49"/>
      <c r="G390" s="49"/>
      <c r="H390" s="66">
        <v>-1482.12</v>
      </c>
      <c r="I390" s="66">
        <f t="shared" si="40"/>
        <v>-1482.12</v>
      </c>
      <c r="J390" s="66"/>
      <c r="K390" s="66"/>
      <c r="L390" s="66"/>
      <c r="M390" s="66"/>
      <c r="N390" s="66"/>
      <c r="O390" s="66">
        <f t="shared" si="45"/>
        <v>-4503.62</v>
      </c>
      <c r="P390" s="66">
        <f t="shared" si="46"/>
        <v>-49.05245738871421</v>
      </c>
    </row>
    <row r="391" spans="1:16" ht="15">
      <c r="A391" s="97"/>
      <c r="B391" s="93"/>
      <c r="C391" s="21" t="s">
        <v>34</v>
      </c>
      <c r="D391" s="43" t="s">
        <v>29</v>
      </c>
      <c r="E391" s="49">
        <v>-920</v>
      </c>
      <c r="F391" s="49"/>
      <c r="G391" s="49"/>
      <c r="H391" s="49"/>
      <c r="I391" s="49">
        <f t="shared" si="40"/>
        <v>0</v>
      </c>
      <c r="J391" s="49"/>
      <c r="K391" s="49"/>
      <c r="L391" s="49"/>
      <c r="M391" s="49"/>
      <c r="N391" s="49"/>
      <c r="O391" s="49">
        <f t="shared" si="45"/>
        <v>920</v>
      </c>
      <c r="P391" s="49">
        <f t="shared" si="46"/>
        <v>0</v>
      </c>
    </row>
    <row r="392" spans="1:16" s="5" customFormat="1" ht="30.75">
      <c r="A392" s="97"/>
      <c r="B392" s="93"/>
      <c r="C392" s="23"/>
      <c r="D392" s="3" t="s">
        <v>39</v>
      </c>
      <c r="E392" s="6">
        <f>E393-E391</f>
        <v>3047.4</v>
      </c>
      <c r="F392" s="6">
        <f>F393-F391</f>
        <v>3379.8</v>
      </c>
      <c r="G392" s="6">
        <f>G393-G391</f>
        <v>0</v>
      </c>
      <c r="H392" s="6">
        <f>H393-H391</f>
        <v>9485.470000000001</v>
      </c>
      <c r="I392" s="6">
        <f t="shared" si="40"/>
        <v>9485.470000000001</v>
      </c>
      <c r="J392" s="6"/>
      <c r="K392" s="6">
        <f t="shared" si="41"/>
        <v>280.65181371678796</v>
      </c>
      <c r="L392" s="6">
        <f t="shared" si="42"/>
        <v>6438.0700000000015</v>
      </c>
      <c r="M392" s="6">
        <f t="shared" si="43"/>
        <v>311.2643565006235</v>
      </c>
      <c r="N392" s="6">
        <f t="shared" si="44"/>
        <v>280.65181371678796</v>
      </c>
      <c r="O392" s="6">
        <f t="shared" si="45"/>
        <v>6438.0700000000015</v>
      </c>
      <c r="P392" s="6">
        <f t="shared" si="46"/>
        <v>311.2643565006235</v>
      </c>
    </row>
    <row r="393" spans="1:16" s="5" customFormat="1" ht="15">
      <c r="A393" s="95"/>
      <c r="B393" s="92"/>
      <c r="C393" s="17"/>
      <c r="D393" s="3" t="s">
        <v>57</v>
      </c>
      <c r="E393" s="6">
        <f>SUM(E379:E382,E384:E391)</f>
        <v>2127.4</v>
      </c>
      <c r="F393" s="6">
        <f>SUM(F379:F382,F384:F391)</f>
        <v>3379.8</v>
      </c>
      <c r="G393" s="6">
        <f>SUM(G379:G382,G384:G391)</f>
        <v>0</v>
      </c>
      <c r="H393" s="6">
        <f>SUM(H379:H382,H384:H391)</f>
        <v>9485.470000000001</v>
      </c>
      <c r="I393" s="6">
        <f t="shared" si="40"/>
        <v>9485.470000000001</v>
      </c>
      <c r="J393" s="6"/>
      <c r="K393" s="6">
        <f t="shared" si="41"/>
        <v>280.65181371678796</v>
      </c>
      <c r="L393" s="6">
        <f t="shared" si="42"/>
        <v>7358.0700000000015</v>
      </c>
      <c r="M393" s="6">
        <f t="shared" si="43"/>
        <v>445.8714863213312</v>
      </c>
      <c r="N393" s="6">
        <f t="shared" si="44"/>
        <v>280.65181371678796</v>
      </c>
      <c r="O393" s="6">
        <f t="shared" si="45"/>
        <v>7358.0700000000015</v>
      </c>
      <c r="P393" s="6">
        <f t="shared" si="46"/>
        <v>445.8714863213312</v>
      </c>
    </row>
    <row r="394" spans="1:16" s="5" customFormat="1" ht="31.5" customHeight="1">
      <c r="A394" s="91">
        <v>977</v>
      </c>
      <c r="B394" s="91" t="s">
        <v>143</v>
      </c>
      <c r="C394" s="21" t="s">
        <v>209</v>
      </c>
      <c r="D394" s="32" t="s">
        <v>210</v>
      </c>
      <c r="E394" s="49"/>
      <c r="F394" s="49"/>
      <c r="G394" s="49"/>
      <c r="H394" s="49">
        <v>163.58</v>
      </c>
      <c r="I394" s="49">
        <f t="shared" si="40"/>
        <v>163.58</v>
      </c>
      <c r="J394" s="49"/>
      <c r="K394" s="49" t="e">
        <f t="shared" si="41"/>
        <v>#DIV/0!</v>
      </c>
      <c r="L394" s="49">
        <f t="shared" si="42"/>
        <v>163.58</v>
      </c>
      <c r="M394" s="49" t="e">
        <f t="shared" si="43"/>
        <v>#DIV/0!</v>
      </c>
      <c r="N394" s="49"/>
      <c r="O394" s="49">
        <f t="shared" si="45"/>
        <v>163.58</v>
      </c>
      <c r="P394" s="49"/>
    </row>
    <row r="395" spans="1:16" s="5" customFormat="1" ht="15">
      <c r="A395" s="93"/>
      <c r="B395" s="93"/>
      <c r="C395" s="21" t="s">
        <v>21</v>
      </c>
      <c r="D395" s="43" t="s">
        <v>22</v>
      </c>
      <c r="E395" s="49"/>
      <c r="F395" s="49">
        <f>SUM(F396:F397)</f>
        <v>0</v>
      </c>
      <c r="G395" s="49">
        <f>SUM(G396:G397)</f>
        <v>0</v>
      </c>
      <c r="H395" s="49">
        <f>SUM(H396:H397)</f>
        <v>34.37</v>
      </c>
      <c r="I395" s="49">
        <f aca="true" t="shared" si="48" ref="I395:I456">H395-G395</f>
        <v>34.37</v>
      </c>
      <c r="J395" s="49"/>
      <c r="K395" s="49" t="e">
        <f aca="true" t="shared" si="49" ref="K395:K453">H395/F395*100</f>
        <v>#DIV/0!</v>
      </c>
      <c r="L395" s="49">
        <f aca="true" t="shared" si="50" ref="L395:L453">H395-E395</f>
        <v>34.37</v>
      </c>
      <c r="M395" s="49" t="e">
        <f aca="true" t="shared" si="51" ref="M395:M453">H395/E395*100</f>
        <v>#DIV/0!</v>
      </c>
      <c r="N395" s="49"/>
      <c r="O395" s="49">
        <f aca="true" t="shared" si="52" ref="O395:O456">H395-E395</f>
        <v>34.37</v>
      </c>
      <c r="P395" s="49"/>
    </row>
    <row r="396" spans="1:16" s="5" customFormat="1" ht="47.25" customHeight="1" hidden="1">
      <c r="A396" s="93"/>
      <c r="B396" s="93"/>
      <c r="C396" s="20" t="s">
        <v>44</v>
      </c>
      <c r="D396" s="50" t="s">
        <v>45</v>
      </c>
      <c r="E396" s="49"/>
      <c r="F396" s="49"/>
      <c r="G396" s="49"/>
      <c r="H396" s="49">
        <v>34.37</v>
      </c>
      <c r="I396" s="49">
        <f t="shared" si="48"/>
        <v>34.37</v>
      </c>
      <c r="J396" s="49"/>
      <c r="K396" s="49" t="e">
        <f t="shared" si="49"/>
        <v>#DIV/0!</v>
      </c>
      <c r="L396" s="49">
        <f t="shared" si="50"/>
        <v>34.37</v>
      </c>
      <c r="M396" s="49" t="e">
        <f t="shared" si="51"/>
        <v>#DIV/0!</v>
      </c>
      <c r="N396" s="49"/>
      <c r="O396" s="49">
        <f t="shared" si="52"/>
        <v>34.37</v>
      </c>
      <c r="P396" s="49"/>
    </row>
    <row r="397" spans="1:16" s="5" customFormat="1" ht="47.25" customHeight="1" hidden="1">
      <c r="A397" s="93"/>
      <c r="B397" s="93"/>
      <c r="C397" s="20" t="s">
        <v>23</v>
      </c>
      <c r="D397" s="44" t="s">
        <v>24</v>
      </c>
      <c r="E397" s="49"/>
      <c r="F397" s="49"/>
      <c r="G397" s="49"/>
      <c r="H397" s="49"/>
      <c r="I397" s="49">
        <f t="shared" si="48"/>
        <v>0</v>
      </c>
      <c r="J397" s="49"/>
      <c r="K397" s="49" t="e">
        <f t="shared" si="49"/>
        <v>#DIV/0!</v>
      </c>
      <c r="L397" s="49">
        <f t="shared" si="50"/>
        <v>0</v>
      </c>
      <c r="M397" s="49" t="e">
        <f t="shared" si="51"/>
        <v>#DIV/0!</v>
      </c>
      <c r="N397" s="49"/>
      <c r="O397" s="49">
        <f t="shared" si="52"/>
        <v>0</v>
      </c>
      <c r="P397" s="49"/>
    </row>
    <row r="398" spans="1:16" s="5" customFormat="1" ht="15">
      <c r="A398" s="93"/>
      <c r="B398" s="93"/>
      <c r="C398" s="21" t="s">
        <v>25</v>
      </c>
      <c r="D398" s="43" t="s">
        <v>26</v>
      </c>
      <c r="E398" s="49"/>
      <c r="F398" s="49"/>
      <c r="G398" s="49"/>
      <c r="H398" s="49">
        <v>-163.58</v>
      </c>
      <c r="I398" s="49">
        <f t="shared" si="48"/>
        <v>-163.58</v>
      </c>
      <c r="J398" s="49"/>
      <c r="K398" s="49" t="e">
        <f t="shared" si="49"/>
        <v>#DIV/0!</v>
      </c>
      <c r="L398" s="49">
        <f t="shared" si="50"/>
        <v>-163.58</v>
      </c>
      <c r="M398" s="49" t="e">
        <f t="shared" si="51"/>
        <v>#DIV/0!</v>
      </c>
      <c r="N398" s="49"/>
      <c r="O398" s="49">
        <f t="shared" si="52"/>
        <v>-163.58</v>
      </c>
      <c r="P398" s="49"/>
    </row>
    <row r="399" spans="1:16" s="5" customFormat="1" ht="15.75">
      <c r="A399" s="92"/>
      <c r="B399" s="92"/>
      <c r="C399" s="22"/>
      <c r="D399" s="3" t="s">
        <v>57</v>
      </c>
      <c r="E399" s="6">
        <f>E395+E394+E398</f>
        <v>0</v>
      </c>
      <c r="F399" s="6">
        <f>F395+F394+F398</f>
        <v>0</v>
      </c>
      <c r="G399" s="6">
        <f>G395+G394+G398</f>
        <v>0</v>
      </c>
      <c r="H399" s="6">
        <f>H395+H394+H398</f>
        <v>34.370000000000005</v>
      </c>
      <c r="I399" s="6">
        <f t="shared" si="48"/>
        <v>34.370000000000005</v>
      </c>
      <c r="J399" s="6"/>
      <c r="K399" s="6" t="e">
        <f t="shared" si="49"/>
        <v>#DIV/0!</v>
      </c>
      <c r="L399" s="6">
        <f t="shared" si="50"/>
        <v>34.370000000000005</v>
      </c>
      <c r="M399" s="6" t="e">
        <f t="shared" si="51"/>
        <v>#DIV/0!</v>
      </c>
      <c r="N399" s="6"/>
      <c r="O399" s="6">
        <f t="shared" si="52"/>
        <v>34.370000000000005</v>
      </c>
      <c r="P399" s="6"/>
    </row>
    <row r="400" spans="1:16" s="5" customFormat="1" ht="15.75" customHeight="1" hidden="1">
      <c r="A400" s="91">
        <v>978</v>
      </c>
      <c r="B400" s="91" t="s">
        <v>235</v>
      </c>
      <c r="C400" s="73" t="s">
        <v>27</v>
      </c>
      <c r="D400" s="74" t="s">
        <v>28</v>
      </c>
      <c r="E400" s="66"/>
      <c r="F400" s="6"/>
      <c r="G400" s="66"/>
      <c r="H400" s="66"/>
      <c r="I400" s="66">
        <f t="shared" si="48"/>
        <v>0</v>
      </c>
      <c r="J400" s="66" t="e">
        <f aca="true" t="shared" si="53" ref="J400:J453">H400/G400*100</f>
        <v>#DIV/0!</v>
      </c>
      <c r="K400" s="66" t="e">
        <f t="shared" si="49"/>
        <v>#DIV/0!</v>
      </c>
      <c r="L400" s="66">
        <f t="shared" si="50"/>
        <v>0</v>
      </c>
      <c r="M400" s="66" t="e">
        <f t="shared" si="51"/>
        <v>#DIV/0!</v>
      </c>
      <c r="N400" s="66" t="e">
        <f aca="true" t="shared" si="54" ref="N400:N453">H400/F400*100</f>
        <v>#DIV/0!</v>
      </c>
      <c r="O400" s="66">
        <f t="shared" si="52"/>
        <v>0</v>
      </c>
      <c r="P400" s="66" t="e">
        <f aca="true" t="shared" si="55" ref="P400:P453">H400/E400*100</f>
        <v>#DIV/0!</v>
      </c>
    </row>
    <row r="401" spans="1:16" s="5" customFormat="1" ht="15.75" hidden="1">
      <c r="A401" s="92"/>
      <c r="B401" s="92"/>
      <c r="C401" s="22"/>
      <c r="D401" s="3" t="s">
        <v>57</v>
      </c>
      <c r="E401" s="6">
        <f>SUM(E400)</f>
        <v>0</v>
      </c>
      <c r="F401" s="6">
        <f>SUM(F400)</f>
        <v>0</v>
      </c>
      <c r="G401" s="6">
        <f>SUM(G400)</f>
        <v>0</v>
      </c>
      <c r="H401" s="6">
        <f>G401-F401</f>
        <v>0</v>
      </c>
      <c r="I401" s="6">
        <f t="shared" si="48"/>
        <v>0</v>
      </c>
      <c r="J401" s="6" t="e">
        <f t="shared" si="53"/>
        <v>#DIV/0!</v>
      </c>
      <c r="K401" s="6" t="e">
        <f t="shared" si="49"/>
        <v>#DIV/0!</v>
      </c>
      <c r="L401" s="6">
        <f t="shared" si="50"/>
        <v>0</v>
      </c>
      <c r="M401" s="6" t="e">
        <f t="shared" si="51"/>
        <v>#DIV/0!</v>
      </c>
      <c r="N401" s="6" t="e">
        <f t="shared" si="54"/>
        <v>#DIV/0!</v>
      </c>
      <c r="O401" s="6">
        <f t="shared" si="52"/>
        <v>0</v>
      </c>
      <c r="P401" s="6" t="e">
        <f t="shared" si="55"/>
        <v>#DIV/0!</v>
      </c>
    </row>
    <row r="402" spans="1:16" s="5" customFormat="1" ht="30.75" hidden="1">
      <c r="A402" s="91">
        <v>985</v>
      </c>
      <c r="B402" s="91" t="s">
        <v>145</v>
      </c>
      <c r="C402" s="21" t="s">
        <v>209</v>
      </c>
      <c r="D402" s="32" t="s">
        <v>210</v>
      </c>
      <c r="E402" s="49"/>
      <c r="F402" s="49"/>
      <c r="G402" s="49"/>
      <c r="H402" s="49"/>
      <c r="I402" s="49">
        <f t="shared" si="48"/>
        <v>0</v>
      </c>
      <c r="J402" s="49" t="e">
        <f t="shared" si="53"/>
        <v>#DIV/0!</v>
      </c>
      <c r="K402" s="49" t="e">
        <f t="shared" si="49"/>
        <v>#DIV/0!</v>
      </c>
      <c r="L402" s="49">
        <f t="shared" si="50"/>
        <v>0</v>
      </c>
      <c r="M402" s="49" t="e">
        <f t="shared" si="51"/>
        <v>#DIV/0!</v>
      </c>
      <c r="N402" s="49" t="e">
        <f t="shared" si="54"/>
        <v>#DIV/0!</v>
      </c>
      <c r="O402" s="49">
        <f t="shared" si="52"/>
        <v>0</v>
      </c>
      <c r="P402" s="49" t="e">
        <f t="shared" si="55"/>
        <v>#DIV/0!</v>
      </c>
    </row>
    <row r="403" spans="1:16" s="5" customFormat="1" ht="15.75" customHeight="1" hidden="1">
      <c r="A403" s="93"/>
      <c r="B403" s="93"/>
      <c r="C403" s="21" t="s">
        <v>25</v>
      </c>
      <c r="D403" s="43" t="s">
        <v>26</v>
      </c>
      <c r="E403" s="49"/>
      <c r="F403" s="49"/>
      <c r="G403" s="49"/>
      <c r="H403" s="49"/>
      <c r="I403" s="49">
        <f t="shared" si="48"/>
        <v>0</v>
      </c>
      <c r="J403" s="49" t="e">
        <f t="shared" si="53"/>
        <v>#DIV/0!</v>
      </c>
      <c r="K403" s="49" t="e">
        <f t="shared" si="49"/>
        <v>#DIV/0!</v>
      </c>
      <c r="L403" s="49">
        <f t="shared" si="50"/>
        <v>0</v>
      </c>
      <c r="M403" s="49" t="e">
        <f t="shared" si="51"/>
        <v>#DIV/0!</v>
      </c>
      <c r="N403" s="49" t="e">
        <f t="shared" si="54"/>
        <v>#DIV/0!</v>
      </c>
      <c r="O403" s="49">
        <f t="shared" si="52"/>
        <v>0</v>
      </c>
      <c r="P403" s="49" t="e">
        <f t="shared" si="55"/>
        <v>#DIV/0!</v>
      </c>
    </row>
    <row r="404" spans="1:16" s="5" customFormat="1" ht="15.75" customHeight="1" hidden="1">
      <c r="A404" s="93"/>
      <c r="B404" s="93"/>
      <c r="C404" s="21" t="s">
        <v>32</v>
      </c>
      <c r="D404" s="43" t="s">
        <v>33</v>
      </c>
      <c r="E404" s="49"/>
      <c r="F404" s="49"/>
      <c r="G404" s="49"/>
      <c r="H404" s="49"/>
      <c r="I404" s="49">
        <f t="shared" si="48"/>
        <v>0</v>
      </c>
      <c r="J404" s="49" t="e">
        <f t="shared" si="53"/>
        <v>#DIV/0!</v>
      </c>
      <c r="K404" s="49" t="e">
        <f t="shared" si="49"/>
        <v>#DIV/0!</v>
      </c>
      <c r="L404" s="49">
        <f t="shared" si="50"/>
        <v>0</v>
      </c>
      <c r="M404" s="49" t="e">
        <f t="shared" si="51"/>
        <v>#DIV/0!</v>
      </c>
      <c r="N404" s="49" t="e">
        <f t="shared" si="54"/>
        <v>#DIV/0!</v>
      </c>
      <c r="O404" s="49">
        <f t="shared" si="52"/>
        <v>0</v>
      </c>
      <c r="P404" s="49" t="e">
        <f t="shared" si="55"/>
        <v>#DIV/0!</v>
      </c>
    </row>
    <row r="405" spans="1:16" s="5" customFormat="1" ht="15.75" hidden="1">
      <c r="A405" s="92"/>
      <c r="B405" s="92"/>
      <c r="C405" s="22"/>
      <c r="D405" s="3" t="s">
        <v>57</v>
      </c>
      <c r="E405" s="6">
        <f>E402+E403+E404</f>
        <v>0</v>
      </c>
      <c r="F405" s="6">
        <f>F402+F403+F404</f>
        <v>0</v>
      </c>
      <c r="G405" s="6">
        <f>G402+G403+G404</f>
        <v>0</v>
      </c>
      <c r="H405" s="6">
        <f>H402+H403+H404</f>
        <v>0</v>
      </c>
      <c r="I405" s="6">
        <f t="shared" si="48"/>
        <v>0</v>
      </c>
      <c r="J405" s="6" t="e">
        <f t="shared" si="53"/>
        <v>#DIV/0!</v>
      </c>
      <c r="K405" s="6" t="e">
        <f t="shared" si="49"/>
        <v>#DIV/0!</v>
      </c>
      <c r="L405" s="6">
        <f t="shared" si="50"/>
        <v>0</v>
      </c>
      <c r="M405" s="6" t="e">
        <f t="shared" si="51"/>
        <v>#DIV/0!</v>
      </c>
      <c r="N405" s="6" t="e">
        <f t="shared" si="54"/>
        <v>#DIV/0!</v>
      </c>
      <c r="O405" s="6">
        <f t="shared" si="52"/>
        <v>0</v>
      </c>
      <c r="P405" s="6" t="e">
        <f t="shared" si="55"/>
        <v>#DIV/0!</v>
      </c>
    </row>
    <row r="406" spans="1:16" s="5" customFormat="1" ht="78">
      <c r="A406" s="94" t="s">
        <v>146</v>
      </c>
      <c r="B406" s="91" t="s">
        <v>147</v>
      </c>
      <c r="C406" s="20" t="s">
        <v>16</v>
      </c>
      <c r="D406" s="44" t="s">
        <v>98</v>
      </c>
      <c r="E406" s="49">
        <v>3589.7</v>
      </c>
      <c r="F406" s="49">
        <v>45434.5</v>
      </c>
      <c r="G406" s="49">
        <v>3786.2</v>
      </c>
      <c r="H406" s="49">
        <v>2795.29</v>
      </c>
      <c r="I406" s="49">
        <f t="shared" si="48"/>
        <v>-990.9099999999999</v>
      </c>
      <c r="J406" s="49">
        <f t="shared" si="53"/>
        <v>73.82837673656965</v>
      </c>
      <c r="K406" s="49">
        <f t="shared" si="49"/>
        <v>6.15235118687341</v>
      </c>
      <c r="L406" s="49">
        <f t="shared" si="50"/>
        <v>-794.4099999999999</v>
      </c>
      <c r="M406" s="49">
        <f t="shared" si="51"/>
        <v>77.86973841825223</v>
      </c>
      <c r="N406" s="49">
        <f t="shared" si="54"/>
        <v>6.15235118687341</v>
      </c>
      <c r="O406" s="49">
        <f t="shared" si="52"/>
        <v>-794.4099999999999</v>
      </c>
      <c r="P406" s="49">
        <f t="shared" si="55"/>
        <v>77.86973841825223</v>
      </c>
    </row>
    <row r="407" spans="1:16" s="5" customFormat="1" ht="30.75">
      <c r="A407" s="97"/>
      <c r="B407" s="93"/>
      <c r="C407" s="21" t="s">
        <v>209</v>
      </c>
      <c r="D407" s="32" t="s">
        <v>210</v>
      </c>
      <c r="E407" s="49"/>
      <c r="F407" s="49"/>
      <c r="G407" s="49"/>
      <c r="H407" s="49">
        <v>316.5</v>
      </c>
      <c r="I407" s="49">
        <f t="shared" si="48"/>
        <v>316.5</v>
      </c>
      <c r="J407" s="49"/>
      <c r="K407" s="49"/>
      <c r="L407" s="49"/>
      <c r="M407" s="49"/>
      <c r="N407" s="49"/>
      <c r="O407" s="49">
        <f t="shared" si="52"/>
        <v>316.5</v>
      </c>
      <c r="P407" s="49"/>
    </row>
    <row r="408" spans="1:16" s="5" customFormat="1" ht="15" hidden="1">
      <c r="A408" s="97"/>
      <c r="B408" s="93"/>
      <c r="C408" s="21" t="s">
        <v>85</v>
      </c>
      <c r="D408" s="43" t="s">
        <v>86</v>
      </c>
      <c r="E408" s="49"/>
      <c r="F408" s="49"/>
      <c r="G408" s="49"/>
      <c r="H408" s="49"/>
      <c r="I408" s="49">
        <f t="shared" si="48"/>
        <v>0</v>
      </c>
      <c r="J408" s="49"/>
      <c r="K408" s="49"/>
      <c r="L408" s="49"/>
      <c r="M408" s="49"/>
      <c r="N408" s="49"/>
      <c r="O408" s="49">
        <f t="shared" si="52"/>
        <v>0</v>
      </c>
      <c r="P408" s="49"/>
    </row>
    <row r="409" spans="1:16" s="5" customFormat="1" ht="15" hidden="1">
      <c r="A409" s="97"/>
      <c r="B409" s="93"/>
      <c r="C409" s="21" t="s">
        <v>21</v>
      </c>
      <c r="D409" s="43" t="s">
        <v>22</v>
      </c>
      <c r="E409" s="49">
        <f>E411</f>
        <v>0</v>
      </c>
      <c r="F409" s="49">
        <f>F411</f>
        <v>0</v>
      </c>
      <c r="G409" s="49">
        <f>G411</f>
        <v>0</v>
      </c>
      <c r="H409" s="49">
        <f>SUM(H410:H411)</f>
        <v>0</v>
      </c>
      <c r="I409" s="49">
        <f t="shared" si="48"/>
        <v>0</v>
      </c>
      <c r="J409" s="49"/>
      <c r="K409" s="49"/>
      <c r="L409" s="49"/>
      <c r="M409" s="49"/>
      <c r="N409" s="49"/>
      <c r="O409" s="49">
        <f t="shared" si="52"/>
        <v>0</v>
      </c>
      <c r="P409" s="49"/>
    </row>
    <row r="410" spans="1:16" s="5" customFormat="1" ht="47.25" customHeight="1" hidden="1">
      <c r="A410" s="97"/>
      <c r="B410" s="93"/>
      <c r="C410" s="21" t="s">
        <v>213</v>
      </c>
      <c r="D410" s="43" t="s">
        <v>214</v>
      </c>
      <c r="E410" s="49"/>
      <c r="F410" s="49"/>
      <c r="G410" s="49"/>
      <c r="H410" s="49"/>
      <c r="I410" s="49">
        <f t="shared" si="48"/>
        <v>0</v>
      </c>
      <c r="J410" s="49"/>
      <c r="K410" s="49"/>
      <c r="L410" s="49"/>
      <c r="M410" s="49"/>
      <c r="N410" s="49"/>
      <c r="O410" s="49">
        <f t="shared" si="52"/>
        <v>0</v>
      </c>
      <c r="P410" s="49"/>
    </row>
    <row r="411" spans="1:16" s="5" customFormat="1" ht="47.25" customHeight="1" hidden="1">
      <c r="A411" s="97"/>
      <c r="B411" s="93"/>
      <c r="C411" s="20" t="s">
        <v>23</v>
      </c>
      <c r="D411" s="44" t="s">
        <v>24</v>
      </c>
      <c r="E411" s="49"/>
      <c r="F411" s="49"/>
      <c r="G411" s="49"/>
      <c r="H411" s="49"/>
      <c r="I411" s="49">
        <f t="shared" si="48"/>
        <v>0</v>
      </c>
      <c r="J411" s="49"/>
      <c r="K411" s="49"/>
      <c r="L411" s="49"/>
      <c r="M411" s="49"/>
      <c r="N411" s="49"/>
      <c r="O411" s="49">
        <f t="shared" si="52"/>
        <v>0</v>
      </c>
      <c r="P411" s="49"/>
    </row>
    <row r="412" spans="1:16" s="5" customFormat="1" ht="15.75" customHeight="1">
      <c r="A412" s="97"/>
      <c r="B412" s="93"/>
      <c r="C412" s="21" t="s">
        <v>25</v>
      </c>
      <c r="D412" s="43" t="s">
        <v>26</v>
      </c>
      <c r="E412" s="49"/>
      <c r="F412" s="49"/>
      <c r="G412" s="49"/>
      <c r="H412" s="49">
        <v>11.12</v>
      </c>
      <c r="I412" s="49">
        <f t="shared" si="48"/>
        <v>11.12</v>
      </c>
      <c r="J412" s="49"/>
      <c r="K412" s="49"/>
      <c r="L412" s="49"/>
      <c r="M412" s="49"/>
      <c r="N412" s="49"/>
      <c r="O412" s="49">
        <f t="shared" si="52"/>
        <v>11.12</v>
      </c>
      <c r="P412" s="49"/>
    </row>
    <row r="413" spans="1:16" s="5" customFormat="1" ht="46.5">
      <c r="A413" s="97"/>
      <c r="B413" s="93"/>
      <c r="C413" s="21" t="s">
        <v>27</v>
      </c>
      <c r="D413" s="43" t="s">
        <v>193</v>
      </c>
      <c r="E413" s="49">
        <v>2809.6</v>
      </c>
      <c r="F413" s="49"/>
      <c r="G413" s="49"/>
      <c r="H413" s="49"/>
      <c r="I413" s="49">
        <f t="shared" si="48"/>
        <v>0</v>
      </c>
      <c r="J413" s="49"/>
      <c r="K413" s="49" t="e">
        <f t="shared" si="49"/>
        <v>#DIV/0!</v>
      </c>
      <c r="L413" s="49">
        <f t="shared" si="50"/>
        <v>-2809.6</v>
      </c>
      <c r="M413" s="49">
        <f t="shared" si="51"/>
        <v>0</v>
      </c>
      <c r="N413" s="49"/>
      <c r="O413" s="49">
        <f t="shared" si="52"/>
        <v>-2809.6</v>
      </c>
      <c r="P413" s="49">
        <f t="shared" si="55"/>
        <v>0</v>
      </c>
    </row>
    <row r="414" spans="1:16" s="5" customFormat="1" ht="15" hidden="1">
      <c r="A414" s="97"/>
      <c r="B414" s="93"/>
      <c r="C414" s="21" t="s">
        <v>30</v>
      </c>
      <c r="D414" s="43" t="s">
        <v>31</v>
      </c>
      <c r="E414" s="34"/>
      <c r="F414" s="34"/>
      <c r="G414" s="34"/>
      <c r="H414" s="34"/>
      <c r="I414" s="34">
        <f t="shared" si="48"/>
        <v>0</v>
      </c>
      <c r="J414" s="34" t="e">
        <f t="shared" si="53"/>
        <v>#DIV/0!</v>
      </c>
      <c r="K414" s="34" t="e">
        <f t="shared" si="49"/>
        <v>#DIV/0!</v>
      </c>
      <c r="L414" s="34">
        <f t="shared" si="50"/>
        <v>0</v>
      </c>
      <c r="M414" s="34" t="e">
        <f t="shared" si="51"/>
        <v>#DIV/0!</v>
      </c>
      <c r="N414" s="34" t="e">
        <f t="shared" si="54"/>
        <v>#DIV/0!</v>
      </c>
      <c r="O414" s="34">
        <f t="shared" si="52"/>
        <v>0</v>
      </c>
      <c r="P414" s="34" t="e">
        <f t="shared" si="55"/>
        <v>#DIV/0!</v>
      </c>
    </row>
    <row r="415" spans="1:16" s="5" customFormat="1" ht="15">
      <c r="A415" s="97"/>
      <c r="B415" s="93"/>
      <c r="C415" s="21" t="s">
        <v>32</v>
      </c>
      <c r="D415" s="43" t="s">
        <v>33</v>
      </c>
      <c r="E415" s="49"/>
      <c r="F415" s="66">
        <v>292153.37</v>
      </c>
      <c r="G415" s="49">
        <v>25303.18</v>
      </c>
      <c r="H415" s="49"/>
      <c r="I415" s="49">
        <f t="shared" si="48"/>
        <v>-25303.18</v>
      </c>
      <c r="J415" s="49">
        <f t="shared" si="53"/>
        <v>0</v>
      </c>
      <c r="K415" s="49">
        <f t="shared" si="49"/>
        <v>0</v>
      </c>
      <c r="L415" s="49">
        <f t="shared" si="50"/>
        <v>0</v>
      </c>
      <c r="M415" s="49" t="e">
        <f t="shared" si="51"/>
        <v>#DIV/0!</v>
      </c>
      <c r="N415" s="49">
        <f t="shared" si="54"/>
        <v>0</v>
      </c>
      <c r="O415" s="49">
        <f t="shared" si="52"/>
        <v>0</v>
      </c>
      <c r="P415" s="49"/>
    </row>
    <row r="416" spans="1:16" s="5" customFormat="1" ht="15" hidden="1">
      <c r="A416" s="97"/>
      <c r="B416" s="93"/>
      <c r="C416" s="21" t="s">
        <v>49</v>
      </c>
      <c r="D416" s="44" t="s">
        <v>50</v>
      </c>
      <c r="E416" s="49"/>
      <c r="F416" s="66"/>
      <c r="G416" s="49"/>
      <c r="H416" s="49"/>
      <c r="I416" s="49">
        <f t="shared" si="48"/>
        <v>0</v>
      </c>
      <c r="J416" s="49" t="e">
        <f t="shared" si="53"/>
        <v>#DIV/0!</v>
      </c>
      <c r="K416" s="49" t="e">
        <f t="shared" si="49"/>
        <v>#DIV/0!</v>
      </c>
      <c r="L416" s="49">
        <f t="shared" si="50"/>
        <v>0</v>
      </c>
      <c r="M416" s="49" t="e">
        <f t="shared" si="51"/>
        <v>#DIV/0!</v>
      </c>
      <c r="N416" s="49" t="e">
        <f t="shared" si="54"/>
        <v>#DIV/0!</v>
      </c>
      <c r="O416" s="49">
        <f t="shared" si="52"/>
        <v>0</v>
      </c>
      <c r="P416" s="49" t="e">
        <f t="shared" si="55"/>
        <v>#DIV/0!</v>
      </c>
    </row>
    <row r="417" spans="1:16" s="5" customFormat="1" ht="15">
      <c r="A417" s="97"/>
      <c r="B417" s="93"/>
      <c r="C417" s="21" t="s">
        <v>34</v>
      </c>
      <c r="D417" s="43" t="s">
        <v>29</v>
      </c>
      <c r="E417" s="49">
        <v>-224783.4</v>
      </c>
      <c r="F417" s="49"/>
      <c r="G417" s="49"/>
      <c r="H417" s="49">
        <v>-291559.37</v>
      </c>
      <c r="I417" s="49">
        <f t="shared" si="48"/>
        <v>-291559.37</v>
      </c>
      <c r="J417" s="49"/>
      <c r="K417" s="49" t="e">
        <f t="shared" si="49"/>
        <v>#DIV/0!</v>
      </c>
      <c r="L417" s="49">
        <f t="shared" si="50"/>
        <v>-66775.97</v>
      </c>
      <c r="M417" s="49">
        <f t="shared" si="51"/>
        <v>129.70680664141568</v>
      </c>
      <c r="N417" s="49"/>
      <c r="O417" s="49">
        <f t="shared" si="52"/>
        <v>-66775.97</v>
      </c>
      <c r="P417" s="49">
        <f t="shared" si="55"/>
        <v>129.70680664141568</v>
      </c>
    </row>
    <row r="418" spans="1:16" s="5" customFormat="1" ht="30.75">
      <c r="A418" s="97"/>
      <c r="B418" s="93"/>
      <c r="C418" s="23"/>
      <c r="D418" s="3" t="s">
        <v>39</v>
      </c>
      <c r="E418" s="6">
        <f>E419-E417</f>
        <v>6399.299999999988</v>
      </c>
      <c r="F418" s="6">
        <f>F419-F417</f>
        <v>337587.87</v>
      </c>
      <c r="G418" s="6">
        <f>G419-G417</f>
        <v>29089.38</v>
      </c>
      <c r="H418" s="6">
        <f>H419-H417</f>
        <v>3122.9099999999744</v>
      </c>
      <c r="I418" s="6">
        <f t="shared" si="48"/>
        <v>-25966.470000000027</v>
      </c>
      <c r="J418" s="6">
        <f t="shared" si="53"/>
        <v>10.735567413262071</v>
      </c>
      <c r="K418" s="6">
        <f t="shared" si="49"/>
        <v>0.9250658206410007</v>
      </c>
      <c r="L418" s="6">
        <f t="shared" si="50"/>
        <v>-3276.390000000014</v>
      </c>
      <c r="M418" s="6">
        <f t="shared" si="51"/>
        <v>48.80080633819293</v>
      </c>
      <c r="N418" s="6">
        <f t="shared" si="54"/>
        <v>0.9250658206410007</v>
      </c>
      <c r="O418" s="6">
        <f t="shared" si="52"/>
        <v>-3276.390000000014</v>
      </c>
      <c r="P418" s="6">
        <f t="shared" si="55"/>
        <v>48.80080633819293</v>
      </c>
    </row>
    <row r="419" spans="1:16" s="5" customFormat="1" ht="15">
      <c r="A419" s="95"/>
      <c r="B419" s="92"/>
      <c r="C419" s="17"/>
      <c r="D419" s="3" t="s">
        <v>57</v>
      </c>
      <c r="E419" s="6">
        <f>SUM(E406:E409,E412:E417)</f>
        <v>-218384.1</v>
      </c>
      <c r="F419" s="6">
        <f>SUM(F406:F409,F412:F417)</f>
        <v>337587.87</v>
      </c>
      <c r="G419" s="6">
        <f>SUM(G406:G409,G412:G417)</f>
        <v>29089.38</v>
      </c>
      <c r="H419" s="6">
        <f>SUM(H406:H409,H412:H417)</f>
        <v>-288436.46</v>
      </c>
      <c r="I419" s="6">
        <f t="shared" si="48"/>
        <v>-317525.84</v>
      </c>
      <c r="J419" s="6">
        <f t="shared" si="53"/>
        <v>-991.5524497256387</v>
      </c>
      <c r="K419" s="6">
        <f t="shared" si="49"/>
        <v>-85.44040992942075</v>
      </c>
      <c r="L419" s="6">
        <f t="shared" si="50"/>
        <v>-70052.36000000002</v>
      </c>
      <c r="M419" s="6">
        <f t="shared" si="51"/>
        <v>132.07759172943452</v>
      </c>
      <c r="N419" s="6">
        <f t="shared" si="54"/>
        <v>-85.44040992942075</v>
      </c>
      <c r="O419" s="6">
        <f t="shared" si="52"/>
        <v>-70052.36000000002</v>
      </c>
      <c r="P419" s="6">
        <f t="shared" si="55"/>
        <v>132.07759172943452</v>
      </c>
    </row>
    <row r="420" spans="1:16" ht="62.25">
      <c r="A420" s="94" t="s">
        <v>148</v>
      </c>
      <c r="B420" s="91" t="s">
        <v>149</v>
      </c>
      <c r="C420" s="62" t="s">
        <v>220</v>
      </c>
      <c r="D420" s="41" t="s">
        <v>11</v>
      </c>
      <c r="E420" s="34">
        <v>15552.3</v>
      </c>
      <c r="F420" s="34">
        <v>611181.9</v>
      </c>
      <c r="G420" s="34">
        <v>14160.2</v>
      </c>
      <c r="H420" s="34">
        <v>25249.76</v>
      </c>
      <c r="I420" s="34">
        <f t="shared" si="48"/>
        <v>11089.559999999998</v>
      </c>
      <c r="J420" s="34">
        <f t="shared" si="53"/>
        <v>178.31499555091028</v>
      </c>
      <c r="K420" s="34">
        <f t="shared" si="49"/>
        <v>4.131300354280779</v>
      </c>
      <c r="L420" s="34">
        <f t="shared" si="50"/>
        <v>9697.46</v>
      </c>
      <c r="M420" s="34">
        <f t="shared" si="51"/>
        <v>162.35386405869227</v>
      </c>
      <c r="N420" s="34">
        <f t="shared" si="54"/>
        <v>4.131300354280779</v>
      </c>
      <c r="O420" s="34">
        <f t="shared" si="52"/>
        <v>9697.46</v>
      </c>
      <c r="P420" s="34">
        <f t="shared" si="55"/>
        <v>162.35386405869227</v>
      </c>
    </row>
    <row r="421" spans="1:16" ht="30.75">
      <c r="A421" s="97"/>
      <c r="B421" s="93"/>
      <c r="C421" s="21" t="s">
        <v>150</v>
      </c>
      <c r="D421" s="43" t="s">
        <v>151</v>
      </c>
      <c r="E421" s="34">
        <v>1656.7</v>
      </c>
      <c r="F421" s="34">
        <v>34572.4</v>
      </c>
      <c r="G421" s="34">
        <v>1481.7</v>
      </c>
      <c r="H421" s="34">
        <v>694.82</v>
      </c>
      <c r="I421" s="34">
        <f t="shared" si="48"/>
        <v>-786.88</v>
      </c>
      <c r="J421" s="34">
        <f t="shared" si="53"/>
        <v>46.89343321860026</v>
      </c>
      <c r="K421" s="34">
        <f t="shared" si="49"/>
        <v>2.0097534449445225</v>
      </c>
      <c r="L421" s="34">
        <f t="shared" si="50"/>
        <v>-961.88</v>
      </c>
      <c r="M421" s="34">
        <f t="shared" si="51"/>
        <v>41.940001207219176</v>
      </c>
      <c r="N421" s="34">
        <f t="shared" si="54"/>
        <v>2.0097534449445225</v>
      </c>
      <c r="O421" s="34">
        <f t="shared" si="52"/>
        <v>-961.88</v>
      </c>
      <c r="P421" s="34">
        <f t="shared" si="55"/>
        <v>41.940001207219176</v>
      </c>
    </row>
    <row r="422" spans="1:16" ht="30.75" hidden="1">
      <c r="A422" s="97"/>
      <c r="B422" s="93"/>
      <c r="C422" s="21" t="s">
        <v>209</v>
      </c>
      <c r="D422" s="32" t="s">
        <v>210</v>
      </c>
      <c r="E422" s="52"/>
      <c r="F422" s="34"/>
      <c r="G422" s="34"/>
      <c r="H422" s="34"/>
      <c r="I422" s="34">
        <f t="shared" si="48"/>
        <v>0</v>
      </c>
      <c r="J422" s="34" t="e">
        <f t="shared" si="53"/>
        <v>#DIV/0!</v>
      </c>
      <c r="K422" s="34" t="e">
        <f t="shared" si="49"/>
        <v>#DIV/0!</v>
      </c>
      <c r="L422" s="34">
        <f t="shared" si="50"/>
        <v>0</v>
      </c>
      <c r="M422" s="34" t="e">
        <f t="shared" si="51"/>
        <v>#DIV/0!</v>
      </c>
      <c r="N422" s="34" t="e">
        <f t="shared" si="54"/>
        <v>#DIV/0!</v>
      </c>
      <c r="O422" s="34">
        <f t="shared" si="52"/>
        <v>0</v>
      </c>
      <c r="P422" s="34" t="e">
        <f t="shared" si="55"/>
        <v>#DIV/0!</v>
      </c>
    </row>
    <row r="423" spans="1:16" ht="46.5">
      <c r="A423" s="97"/>
      <c r="B423" s="93"/>
      <c r="C423" s="62" t="s">
        <v>224</v>
      </c>
      <c r="D423" s="44" t="s">
        <v>20</v>
      </c>
      <c r="E423" s="34">
        <v>9150.8</v>
      </c>
      <c r="F423" s="34">
        <v>184175.2</v>
      </c>
      <c r="G423" s="34">
        <v>9180</v>
      </c>
      <c r="H423" s="34">
        <v>59362.63</v>
      </c>
      <c r="I423" s="34">
        <f t="shared" si="48"/>
        <v>50182.63</v>
      </c>
      <c r="J423" s="34">
        <f t="shared" si="53"/>
        <v>646.65174291939</v>
      </c>
      <c r="K423" s="34">
        <f t="shared" si="49"/>
        <v>32.2316088159535</v>
      </c>
      <c r="L423" s="34">
        <f t="shared" si="50"/>
        <v>50211.83</v>
      </c>
      <c r="M423" s="34">
        <f t="shared" si="51"/>
        <v>648.7151942999519</v>
      </c>
      <c r="N423" s="34">
        <f t="shared" si="54"/>
        <v>32.2316088159535</v>
      </c>
      <c r="O423" s="34">
        <f t="shared" si="52"/>
        <v>50211.83</v>
      </c>
      <c r="P423" s="34">
        <f t="shared" si="55"/>
        <v>648.7151942999519</v>
      </c>
    </row>
    <row r="424" spans="1:16" ht="62.25" hidden="1">
      <c r="A424" s="97"/>
      <c r="B424" s="93"/>
      <c r="C424" s="20" t="s">
        <v>217</v>
      </c>
      <c r="D424" s="44" t="s">
        <v>218</v>
      </c>
      <c r="E424" s="34"/>
      <c r="F424" s="34"/>
      <c r="G424" s="34"/>
      <c r="H424" s="34"/>
      <c r="I424" s="34">
        <f t="shared" si="48"/>
        <v>0</v>
      </c>
      <c r="J424" s="34" t="e">
        <f t="shared" si="53"/>
        <v>#DIV/0!</v>
      </c>
      <c r="K424" s="34" t="e">
        <f t="shared" si="49"/>
        <v>#DIV/0!</v>
      </c>
      <c r="L424" s="34">
        <f t="shared" si="50"/>
        <v>0</v>
      </c>
      <c r="M424" s="34" t="e">
        <f t="shared" si="51"/>
        <v>#DIV/0!</v>
      </c>
      <c r="N424" s="34" t="e">
        <f t="shared" si="54"/>
        <v>#DIV/0!</v>
      </c>
      <c r="O424" s="34">
        <f t="shared" si="52"/>
        <v>0</v>
      </c>
      <c r="P424" s="34" t="e">
        <f t="shared" si="55"/>
        <v>#DIV/0!</v>
      </c>
    </row>
    <row r="425" spans="1:16" ht="15">
      <c r="A425" s="97"/>
      <c r="B425" s="93"/>
      <c r="C425" s="21" t="s">
        <v>21</v>
      </c>
      <c r="D425" s="43" t="s">
        <v>22</v>
      </c>
      <c r="E425" s="34">
        <f>SUM(E426)</f>
        <v>0</v>
      </c>
      <c r="F425" s="34">
        <f>SUM(F426)</f>
        <v>0</v>
      </c>
      <c r="G425" s="34">
        <f>SUM(G426)</f>
        <v>0</v>
      </c>
      <c r="H425" s="34">
        <f>SUM(H426)</f>
        <v>0.6</v>
      </c>
      <c r="I425" s="34">
        <f t="shared" si="48"/>
        <v>0.6</v>
      </c>
      <c r="J425" s="34"/>
      <c r="K425" s="34"/>
      <c r="L425" s="34"/>
      <c r="M425" s="34"/>
      <c r="N425" s="34"/>
      <c r="O425" s="34">
        <f t="shared" si="52"/>
        <v>0.6</v>
      </c>
      <c r="P425" s="34"/>
    </row>
    <row r="426" spans="1:16" ht="47.25" customHeight="1" hidden="1">
      <c r="A426" s="97"/>
      <c r="B426" s="93"/>
      <c r="C426" s="20" t="s">
        <v>23</v>
      </c>
      <c r="D426" s="44" t="s">
        <v>24</v>
      </c>
      <c r="E426" s="34"/>
      <c r="F426" s="34"/>
      <c r="G426" s="34"/>
      <c r="H426" s="34">
        <v>0.6</v>
      </c>
      <c r="I426" s="34">
        <f t="shared" si="48"/>
        <v>0.6</v>
      </c>
      <c r="J426" s="34"/>
      <c r="K426" s="34"/>
      <c r="L426" s="34"/>
      <c r="M426" s="34"/>
      <c r="N426" s="34"/>
      <c r="O426" s="34">
        <f t="shared" si="52"/>
        <v>0.6</v>
      </c>
      <c r="P426" s="34" t="e">
        <f t="shared" si="55"/>
        <v>#DIV/0!</v>
      </c>
    </row>
    <row r="427" spans="1:16" ht="15">
      <c r="A427" s="97"/>
      <c r="B427" s="93"/>
      <c r="C427" s="21" t="s">
        <v>25</v>
      </c>
      <c r="D427" s="43" t="s">
        <v>26</v>
      </c>
      <c r="E427" s="34">
        <v>1505.6</v>
      </c>
      <c r="F427" s="34"/>
      <c r="G427" s="34"/>
      <c r="H427" s="34">
        <v>-276.22</v>
      </c>
      <c r="I427" s="34">
        <f t="shared" si="48"/>
        <v>-276.22</v>
      </c>
      <c r="J427" s="34"/>
      <c r="K427" s="34"/>
      <c r="L427" s="34"/>
      <c r="M427" s="34"/>
      <c r="N427" s="34"/>
      <c r="O427" s="34">
        <f t="shared" si="52"/>
        <v>-1781.82</v>
      </c>
      <c r="P427" s="34">
        <f t="shared" si="55"/>
        <v>-18.346174282678003</v>
      </c>
    </row>
    <row r="428" spans="1:16" ht="15" hidden="1">
      <c r="A428" s="97"/>
      <c r="B428" s="93"/>
      <c r="C428" s="21" t="s">
        <v>27</v>
      </c>
      <c r="D428" s="43" t="s">
        <v>144</v>
      </c>
      <c r="E428" s="34"/>
      <c r="F428" s="34"/>
      <c r="G428" s="34"/>
      <c r="H428" s="34"/>
      <c r="I428" s="34">
        <f t="shared" si="48"/>
        <v>0</v>
      </c>
      <c r="J428" s="34" t="e">
        <f t="shared" si="53"/>
        <v>#DIV/0!</v>
      </c>
      <c r="K428" s="34" t="e">
        <f t="shared" si="49"/>
        <v>#DIV/0!</v>
      </c>
      <c r="L428" s="34">
        <f t="shared" si="50"/>
        <v>0</v>
      </c>
      <c r="M428" s="34" t="e">
        <f t="shared" si="51"/>
        <v>#DIV/0!</v>
      </c>
      <c r="N428" s="34" t="e">
        <f t="shared" si="54"/>
        <v>#DIV/0!</v>
      </c>
      <c r="O428" s="34">
        <f t="shared" si="52"/>
        <v>0</v>
      </c>
      <c r="P428" s="34" t="e">
        <f t="shared" si="55"/>
        <v>#DIV/0!</v>
      </c>
    </row>
    <row r="429" spans="1:16" ht="15.75" customHeight="1" hidden="1">
      <c r="A429" s="97"/>
      <c r="B429" s="93"/>
      <c r="C429" s="21" t="s">
        <v>32</v>
      </c>
      <c r="D429" s="43" t="s">
        <v>33</v>
      </c>
      <c r="E429" s="34"/>
      <c r="F429" s="34"/>
      <c r="G429" s="34"/>
      <c r="H429" s="34"/>
      <c r="I429" s="34">
        <f t="shared" si="48"/>
        <v>0</v>
      </c>
      <c r="J429" s="34" t="e">
        <f t="shared" si="53"/>
        <v>#DIV/0!</v>
      </c>
      <c r="K429" s="34" t="e">
        <f t="shared" si="49"/>
        <v>#DIV/0!</v>
      </c>
      <c r="L429" s="34">
        <f t="shared" si="50"/>
        <v>0</v>
      </c>
      <c r="M429" s="34" t="e">
        <f t="shared" si="51"/>
        <v>#DIV/0!</v>
      </c>
      <c r="N429" s="34" t="e">
        <f t="shared" si="54"/>
        <v>#DIV/0!</v>
      </c>
      <c r="O429" s="34">
        <f t="shared" si="52"/>
        <v>0</v>
      </c>
      <c r="P429" s="34" t="e">
        <f t="shared" si="55"/>
        <v>#DIV/0!</v>
      </c>
    </row>
    <row r="430" spans="1:16" s="5" customFormat="1" ht="15.75">
      <c r="A430" s="97"/>
      <c r="B430" s="93"/>
      <c r="C430" s="22"/>
      <c r="D430" s="3" t="s">
        <v>35</v>
      </c>
      <c r="E430" s="6">
        <f>SUM(E420:E429)-E425</f>
        <v>27865.399999999998</v>
      </c>
      <c r="F430" s="6">
        <f>SUM(F420:F429)-F425</f>
        <v>829929.5</v>
      </c>
      <c r="G430" s="6">
        <f>SUM(G420:G429)-G425</f>
        <v>24821.9</v>
      </c>
      <c r="H430" s="6">
        <f>SUM(H420:H429)-H425</f>
        <v>85031.59</v>
      </c>
      <c r="I430" s="6">
        <f t="shared" si="48"/>
        <v>60209.689999999995</v>
      </c>
      <c r="J430" s="6">
        <f t="shared" si="53"/>
        <v>342.5668059254126</v>
      </c>
      <c r="K430" s="6">
        <f t="shared" si="49"/>
        <v>10.24564014172288</v>
      </c>
      <c r="L430" s="6">
        <f t="shared" si="50"/>
        <v>57166.19</v>
      </c>
      <c r="M430" s="6">
        <f t="shared" si="51"/>
        <v>305.1511551960496</v>
      </c>
      <c r="N430" s="6">
        <f t="shared" si="54"/>
        <v>10.24564014172288</v>
      </c>
      <c r="O430" s="6">
        <f t="shared" si="52"/>
        <v>57166.19</v>
      </c>
      <c r="P430" s="6">
        <f t="shared" si="55"/>
        <v>305.1511551960496</v>
      </c>
    </row>
    <row r="431" spans="1:16" ht="15">
      <c r="A431" s="97"/>
      <c r="B431" s="93"/>
      <c r="C431" s="21" t="s">
        <v>152</v>
      </c>
      <c r="D431" s="43" t="s">
        <v>153</v>
      </c>
      <c r="E431" s="34">
        <v>1080.2</v>
      </c>
      <c r="F431" s="34">
        <v>225378</v>
      </c>
      <c r="G431" s="34">
        <v>2280</v>
      </c>
      <c r="H431" s="34">
        <v>9090.28</v>
      </c>
      <c r="I431" s="34">
        <f t="shared" si="48"/>
        <v>6810.280000000001</v>
      </c>
      <c r="J431" s="34">
        <f t="shared" si="53"/>
        <v>398.6964912280702</v>
      </c>
      <c r="K431" s="34">
        <f t="shared" si="49"/>
        <v>4.033348419100356</v>
      </c>
      <c r="L431" s="34">
        <f t="shared" si="50"/>
        <v>8010.080000000001</v>
      </c>
      <c r="M431" s="34">
        <f t="shared" si="51"/>
        <v>841.5367524532494</v>
      </c>
      <c r="N431" s="34">
        <f t="shared" si="54"/>
        <v>4.033348419100356</v>
      </c>
      <c r="O431" s="34">
        <f t="shared" si="52"/>
        <v>8010.080000000001</v>
      </c>
      <c r="P431" s="34">
        <f t="shared" si="55"/>
        <v>841.5367524532494</v>
      </c>
    </row>
    <row r="432" spans="1:16" ht="15">
      <c r="A432" s="97"/>
      <c r="B432" s="93"/>
      <c r="C432" s="21" t="s">
        <v>154</v>
      </c>
      <c r="D432" s="43" t="s">
        <v>155</v>
      </c>
      <c r="E432" s="34">
        <v>257353.6</v>
      </c>
      <c r="F432" s="34">
        <v>2976149</v>
      </c>
      <c r="G432" s="34">
        <v>267329.8</v>
      </c>
      <c r="H432" s="34">
        <v>331298.65</v>
      </c>
      <c r="I432" s="34">
        <f t="shared" si="48"/>
        <v>63968.850000000035</v>
      </c>
      <c r="J432" s="34">
        <f t="shared" si="53"/>
        <v>123.9288137723516</v>
      </c>
      <c r="K432" s="34">
        <f t="shared" si="49"/>
        <v>11.131789772622271</v>
      </c>
      <c r="L432" s="34">
        <f t="shared" si="50"/>
        <v>73945.05000000002</v>
      </c>
      <c r="M432" s="34">
        <f t="shared" si="51"/>
        <v>128.73286015816373</v>
      </c>
      <c r="N432" s="34">
        <f t="shared" si="54"/>
        <v>11.131789772622271</v>
      </c>
      <c r="O432" s="34">
        <f t="shared" si="52"/>
        <v>73945.05000000002</v>
      </c>
      <c r="P432" s="34">
        <f t="shared" si="55"/>
        <v>128.73286015816373</v>
      </c>
    </row>
    <row r="433" spans="1:16" ht="15">
      <c r="A433" s="97"/>
      <c r="B433" s="93"/>
      <c r="C433" s="21" t="s">
        <v>53</v>
      </c>
      <c r="D433" s="47" t="s">
        <v>54</v>
      </c>
      <c r="E433" s="49"/>
      <c r="F433" s="34"/>
      <c r="G433" s="34"/>
      <c r="H433" s="34">
        <v>-4.99</v>
      </c>
      <c r="I433" s="34">
        <f t="shared" si="48"/>
        <v>-4.99</v>
      </c>
      <c r="J433" s="34"/>
      <c r="K433" s="34" t="e">
        <f t="shared" si="49"/>
        <v>#DIV/0!</v>
      </c>
      <c r="L433" s="34">
        <f t="shared" si="50"/>
        <v>-4.99</v>
      </c>
      <c r="M433" s="34" t="e">
        <f t="shared" si="51"/>
        <v>#DIV/0!</v>
      </c>
      <c r="N433" s="34"/>
      <c r="O433" s="34">
        <f t="shared" si="52"/>
        <v>-4.99</v>
      </c>
      <c r="P433" s="34"/>
    </row>
    <row r="434" spans="1:16" ht="63" customHeight="1" hidden="1">
      <c r="A434" s="97"/>
      <c r="B434" s="93"/>
      <c r="C434" s="62" t="s">
        <v>220</v>
      </c>
      <c r="D434" s="41" t="s">
        <v>11</v>
      </c>
      <c r="E434" s="49"/>
      <c r="F434" s="34"/>
      <c r="G434" s="34"/>
      <c r="H434" s="34"/>
      <c r="I434" s="34">
        <f t="shared" si="48"/>
        <v>0</v>
      </c>
      <c r="J434" s="34" t="e">
        <f t="shared" si="53"/>
        <v>#DIV/0!</v>
      </c>
      <c r="K434" s="34" t="e">
        <f t="shared" si="49"/>
        <v>#DIV/0!</v>
      </c>
      <c r="L434" s="34">
        <f t="shared" si="50"/>
        <v>0</v>
      </c>
      <c r="M434" s="34" t="e">
        <f t="shared" si="51"/>
        <v>#DIV/0!</v>
      </c>
      <c r="N434" s="34" t="e">
        <f t="shared" si="54"/>
        <v>#DIV/0!</v>
      </c>
      <c r="O434" s="34">
        <f t="shared" si="52"/>
        <v>0</v>
      </c>
      <c r="P434" s="34" t="e">
        <f t="shared" si="55"/>
        <v>#DIV/0!</v>
      </c>
    </row>
    <row r="435" spans="1:16" ht="15">
      <c r="A435" s="97"/>
      <c r="B435" s="93"/>
      <c r="C435" s="21" t="s">
        <v>21</v>
      </c>
      <c r="D435" s="43" t="s">
        <v>22</v>
      </c>
      <c r="E435" s="34">
        <f>E436</f>
        <v>48.7</v>
      </c>
      <c r="F435" s="34">
        <f>F436</f>
        <v>708</v>
      </c>
      <c r="G435" s="34">
        <f>G436</f>
        <v>31.1</v>
      </c>
      <c r="H435" s="34">
        <f>H436</f>
        <v>42.93</v>
      </c>
      <c r="I435" s="34">
        <f t="shared" si="48"/>
        <v>11.829999999999998</v>
      </c>
      <c r="J435" s="34">
        <f t="shared" si="53"/>
        <v>138.0385852090032</v>
      </c>
      <c r="K435" s="34">
        <f t="shared" si="49"/>
        <v>6.063559322033899</v>
      </c>
      <c r="L435" s="34">
        <f t="shared" si="50"/>
        <v>-5.770000000000003</v>
      </c>
      <c r="M435" s="34">
        <f t="shared" si="51"/>
        <v>88.15195071868582</v>
      </c>
      <c r="N435" s="34">
        <f t="shared" si="54"/>
        <v>6.063559322033899</v>
      </c>
      <c r="O435" s="34">
        <f t="shared" si="52"/>
        <v>-5.770000000000003</v>
      </c>
      <c r="P435" s="34">
        <f t="shared" si="55"/>
        <v>88.15195071868582</v>
      </c>
    </row>
    <row r="436" spans="1:16" ht="31.5" customHeight="1" hidden="1">
      <c r="A436" s="97"/>
      <c r="B436" s="93"/>
      <c r="C436" s="20" t="s">
        <v>156</v>
      </c>
      <c r="D436" s="44" t="s">
        <v>157</v>
      </c>
      <c r="E436" s="34">
        <v>48.7</v>
      </c>
      <c r="F436" s="34">
        <v>708</v>
      </c>
      <c r="G436" s="34">
        <v>31.1</v>
      </c>
      <c r="H436" s="34">
        <v>42.93</v>
      </c>
      <c r="I436" s="34">
        <f t="shared" si="48"/>
        <v>11.829999999999998</v>
      </c>
      <c r="J436" s="34">
        <f t="shared" si="53"/>
        <v>138.0385852090032</v>
      </c>
      <c r="K436" s="34">
        <f t="shared" si="49"/>
        <v>6.063559322033899</v>
      </c>
      <c r="L436" s="34">
        <f t="shared" si="50"/>
        <v>-5.770000000000003</v>
      </c>
      <c r="M436" s="34">
        <f t="shared" si="51"/>
        <v>88.15195071868582</v>
      </c>
      <c r="N436" s="34">
        <f t="shared" si="54"/>
        <v>6.063559322033899</v>
      </c>
      <c r="O436" s="34">
        <f t="shared" si="52"/>
        <v>-5.770000000000003</v>
      </c>
      <c r="P436" s="34">
        <f t="shared" si="55"/>
        <v>88.15195071868582</v>
      </c>
    </row>
    <row r="437" spans="1:16" s="5" customFormat="1" ht="15.75">
      <c r="A437" s="97"/>
      <c r="B437" s="93"/>
      <c r="C437" s="22"/>
      <c r="D437" s="3" t="s">
        <v>38</v>
      </c>
      <c r="E437" s="6">
        <f>SUM(E431:E435)</f>
        <v>258482.50000000003</v>
      </c>
      <c r="F437" s="6">
        <f>SUM(F431:F435)</f>
        <v>3202235</v>
      </c>
      <c r="G437" s="6">
        <f>SUM(G431:G435)</f>
        <v>269640.89999999997</v>
      </c>
      <c r="H437" s="6">
        <f>SUM(H431:H435)</f>
        <v>340426.87000000005</v>
      </c>
      <c r="I437" s="6">
        <f t="shared" si="48"/>
        <v>70785.97000000009</v>
      </c>
      <c r="J437" s="6">
        <f t="shared" si="53"/>
        <v>126.25194100746589</v>
      </c>
      <c r="K437" s="6">
        <f t="shared" si="49"/>
        <v>10.630914658043524</v>
      </c>
      <c r="L437" s="6">
        <f t="shared" si="50"/>
        <v>81944.37000000002</v>
      </c>
      <c r="M437" s="6">
        <f t="shared" si="51"/>
        <v>131.70209588656874</v>
      </c>
      <c r="N437" s="6">
        <f t="shared" si="54"/>
        <v>10.630914658043524</v>
      </c>
      <c r="O437" s="6">
        <f t="shared" si="52"/>
        <v>81944.37000000002</v>
      </c>
      <c r="P437" s="6">
        <f t="shared" si="55"/>
        <v>131.70209588656874</v>
      </c>
    </row>
    <row r="438" spans="1:16" s="5" customFormat="1" ht="15.75">
      <c r="A438" s="95"/>
      <c r="B438" s="92"/>
      <c r="C438" s="22"/>
      <c r="D438" s="3" t="s">
        <v>57</v>
      </c>
      <c r="E438" s="6">
        <f>E430+E437</f>
        <v>286347.9</v>
      </c>
      <c r="F438" s="6">
        <f>F430+F437</f>
        <v>4032164.5</v>
      </c>
      <c r="G438" s="6">
        <f>G430+G437</f>
        <v>294462.8</v>
      </c>
      <c r="H438" s="6">
        <f>H430+H437</f>
        <v>425458.4600000001</v>
      </c>
      <c r="I438" s="6">
        <f t="shared" si="48"/>
        <v>130995.66000000009</v>
      </c>
      <c r="J438" s="6">
        <f t="shared" si="53"/>
        <v>144.4863188151441</v>
      </c>
      <c r="K438" s="6">
        <f t="shared" si="49"/>
        <v>10.551614647666288</v>
      </c>
      <c r="L438" s="6">
        <f t="shared" si="50"/>
        <v>139110.56000000006</v>
      </c>
      <c r="M438" s="6">
        <f t="shared" si="51"/>
        <v>148.58096043309556</v>
      </c>
      <c r="N438" s="6">
        <f t="shared" si="54"/>
        <v>10.551614647666288</v>
      </c>
      <c r="O438" s="6">
        <f t="shared" si="52"/>
        <v>139110.56000000006</v>
      </c>
      <c r="P438" s="6">
        <f t="shared" si="55"/>
        <v>148.58096043309556</v>
      </c>
    </row>
    <row r="439" spans="1:16" s="5" customFormat="1" ht="15.75" customHeight="1" hidden="1">
      <c r="A439" s="91"/>
      <c r="B439" s="91" t="s">
        <v>158</v>
      </c>
      <c r="C439" s="21" t="s">
        <v>53</v>
      </c>
      <c r="D439" s="47" t="s">
        <v>54</v>
      </c>
      <c r="E439" s="49"/>
      <c r="F439" s="6"/>
      <c r="G439" s="6"/>
      <c r="H439" s="49"/>
      <c r="I439" s="49">
        <f t="shared" si="48"/>
        <v>0</v>
      </c>
      <c r="J439" s="49" t="e">
        <f t="shared" si="53"/>
        <v>#DIV/0!</v>
      </c>
      <c r="K439" s="49" t="e">
        <f t="shared" si="49"/>
        <v>#DIV/0!</v>
      </c>
      <c r="L439" s="49">
        <f t="shared" si="50"/>
        <v>0</v>
      </c>
      <c r="M439" s="49" t="e">
        <f t="shared" si="51"/>
        <v>#DIV/0!</v>
      </c>
      <c r="N439" s="49" t="e">
        <f t="shared" si="54"/>
        <v>#DIV/0!</v>
      </c>
      <c r="O439" s="49">
        <f t="shared" si="52"/>
        <v>0</v>
      </c>
      <c r="P439" s="49" t="e">
        <f t="shared" si="55"/>
        <v>#DIV/0!</v>
      </c>
    </row>
    <row r="440" spans="1:16" s="5" customFormat="1" ht="94.5" customHeight="1" hidden="1">
      <c r="A440" s="93"/>
      <c r="B440" s="93"/>
      <c r="C440" s="24" t="s">
        <v>159</v>
      </c>
      <c r="D440" s="48" t="s">
        <v>160</v>
      </c>
      <c r="E440" s="34"/>
      <c r="F440" s="34"/>
      <c r="G440" s="34"/>
      <c r="H440" s="34"/>
      <c r="I440" s="34">
        <f t="shared" si="48"/>
        <v>0</v>
      </c>
      <c r="J440" s="34" t="e">
        <f t="shared" si="53"/>
        <v>#DIV/0!</v>
      </c>
      <c r="K440" s="34" t="e">
        <f t="shared" si="49"/>
        <v>#DIV/0!</v>
      </c>
      <c r="L440" s="34">
        <f t="shared" si="50"/>
        <v>0</v>
      </c>
      <c r="M440" s="34" t="e">
        <f t="shared" si="51"/>
        <v>#DIV/0!</v>
      </c>
      <c r="N440" s="34" t="e">
        <f t="shared" si="54"/>
        <v>#DIV/0!</v>
      </c>
      <c r="O440" s="34">
        <f t="shared" si="52"/>
        <v>0</v>
      </c>
      <c r="P440" s="34" t="e">
        <f t="shared" si="55"/>
        <v>#DIV/0!</v>
      </c>
    </row>
    <row r="441" spans="1:16" s="5" customFormat="1" ht="78.75" customHeight="1" hidden="1">
      <c r="A441" s="93"/>
      <c r="B441" s="93"/>
      <c r="C441" s="26" t="s">
        <v>161</v>
      </c>
      <c r="D441" s="48" t="s">
        <v>162</v>
      </c>
      <c r="E441" s="34"/>
      <c r="F441" s="34"/>
      <c r="G441" s="34"/>
      <c r="H441" s="34"/>
      <c r="I441" s="34">
        <f t="shared" si="48"/>
        <v>0</v>
      </c>
      <c r="J441" s="34" t="e">
        <f t="shared" si="53"/>
        <v>#DIV/0!</v>
      </c>
      <c r="K441" s="34" t="e">
        <f t="shared" si="49"/>
        <v>#DIV/0!</v>
      </c>
      <c r="L441" s="34">
        <f t="shared" si="50"/>
        <v>0</v>
      </c>
      <c r="M441" s="34" t="e">
        <f t="shared" si="51"/>
        <v>#DIV/0!</v>
      </c>
      <c r="N441" s="34" t="e">
        <f t="shared" si="54"/>
        <v>#DIV/0!</v>
      </c>
      <c r="O441" s="34">
        <f t="shared" si="52"/>
        <v>0</v>
      </c>
      <c r="P441" s="34" t="e">
        <f t="shared" si="55"/>
        <v>#DIV/0!</v>
      </c>
    </row>
    <row r="442" spans="1:16" ht="15.75" customHeight="1" hidden="1">
      <c r="A442" s="93"/>
      <c r="B442" s="93"/>
      <c r="C442" s="21" t="s">
        <v>21</v>
      </c>
      <c r="D442" s="43" t="s">
        <v>22</v>
      </c>
      <c r="E442" s="34">
        <f>SUM(E443:E443)</f>
        <v>0</v>
      </c>
      <c r="F442" s="34">
        <f>SUM(F443:F443)</f>
        <v>0</v>
      </c>
      <c r="G442" s="34">
        <f>SUM(G443:G443)</f>
        <v>0</v>
      </c>
      <c r="H442" s="34">
        <f>SUM(H443:H443)</f>
        <v>0</v>
      </c>
      <c r="I442" s="34">
        <f t="shared" si="48"/>
        <v>0</v>
      </c>
      <c r="J442" s="34" t="e">
        <f t="shared" si="53"/>
        <v>#DIV/0!</v>
      </c>
      <c r="K442" s="34" t="e">
        <f t="shared" si="49"/>
        <v>#DIV/0!</v>
      </c>
      <c r="L442" s="34">
        <f t="shared" si="50"/>
        <v>0</v>
      </c>
      <c r="M442" s="34" t="e">
        <f t="shared" si="51"/>
        <v>#DIV/0!</v>
      </c>
      <c r="N442" s="34" t="e">
        <f t="shared" si="54"/>
        <v>#DIV/0!</v>
      </c>
      <c r="O442" s="34">
        <f t="shared" si="52"/>
        <v>0</v>
      </c>
      <c r="P442" s="34" t="e">
        <f t="shared" si="55"/>
        <v>#DIV/0!</v>
      </c>
    </row>
    <row r="443" spans="1:16" ht="63" customHeight="1" hidden="1">
      <c r="A443" s="93"/>
      <c r="B443" s="93"/>
      <c r="C443" s="21" t="s">
        <v>55</v>
      </c>
      <c r="D443" s="46" t="s">
        <v>56</v>
      </c>
      <c r="E443" s="34"/>
      <c r="F443" s="34"/>
      <c r="G443" s="34"/>
      <c r="H443" s="34"/>
      <c r="I443" s="34">
        <f t="shared" si="48"/>
        <v>0</v>
      </c>
      <c r="J443" s="34" t="e">
        <f t="shared" si="53"/>
        <v>#DIV/0!</v>
      </c>
      <c r="K443" s="34" t="e">
        <f t="shared" si="49"/>
        <v>#DIV/0!</v>
      </c>
      <c r="L443" s="34">
        <f t="shared" si="50"/>
        <v>0</v>
      </c>
      <c r="M443" s="34" t="e">
        <f t="shared" si="51"/>
        <v>#DIV/0!</v>
      </c>
      <c r="N443" s="34" t="e">
        <f t="shared" si="54"/>
        <v>#DIV/0!</v>
      </c>
      <c r="O443" s="34">
        <f t="shared" si="52"/>
        <v>0</v>
      </c>
      <c r="P443" s="34" t="e">
        <f t="shared" si="55"/>
        <v>#DIV/0!</v>
      </c>
    </row>
    <row r="444" spans="1:16" ht="15.75" customHeight="1" hidden="1">
      <c r="A444" s="93"/>
      <c r="B444" s="93"/>
      <c r="C444" s="21" t="s">
        <v>30</v>
      </c>
      <c r="D444" s="43" t="s">
        <v>31</v>
      </c>
      <c r="E444" s="34"/>
      <c r="F444" s="34"/>
      <c r="G444" s="34"/>
      <c r="H444" s="34"/>
      <c r="I444" s="34">
        <f t="shared" si="48"/>
        <v>0</v>
      </c>
      <c r="J444" s="34" t="e">
        <f t="shared" si="53"/>
        <v>#DIV/0!</v>
      </c>
      <c r="K444" s="34" t="e">
        <f t="shared" si="49"/>
        <v>#DIV/0!</v>
      </c>
      <c r="L444" s="34">
        <f t="shared" si="50"/>
        <v>0</v>
      </c>
      <c r="M444" s="34" t="e">
        <f t="shared" si="51"/>
        <v>#DIV/0!</v>
      </c>
      <c r="N444" s="34" t="e">
        <f t="shared" si="54"/>
        <v>#DIV/0!</v>
      </c>
      <c r="O444" s="34">
        <f t="shared" si="52"/>
        <v>0</v>
      </c>
      <c r="P444" s="34" t="e">
        <f t="shared" si="55"/>
        <v>#DIV/0!</v>
      </c>
    </row>
    <row r="445" spans="1:16" ht="15.75" customHeight="1" hidden="1">
      <c r="A445" s="93"/>
      <c r="B445" s="93"/>
      <c r="C445" s="21" t="s">
        <v>32</v>
      </c>
      <c r="D445" s="43" t="s">
        <v>33</v>
      </c>
      <c r="E445" s="34"/>
      <c r="F445" s="34"/>
      <c r="G445" s="34"/>
      <c r="H445" s="34"/>
      <c r="I445" s="34">
        <f t="shared" si="48"/>
        <v>0</v>
      </c>
      <c r="J445" s="34" t="e">
        <f t="shared" si="53"/>
        <v>#DIV/0!</v>
      </c>
      <c r="K445" s="34" t="e">
        <f t="shared" si="49"/>
        <v>#DIV/0!</v>
      </c>
      <c r="L445" s="34">
        <f t="shared" si="50"/>
        <v>0</v>
      </c>
      <c r="M445" s="34" t="e">
        <f t="shared" si="51"/>
        <v>#DIV/0!</v>
      </c>
      <c r="N445" s="34" t="e">
        <f t="shared" si="54"/>
        <v>#DIV/0!</v>
      </c>
      <c r="O445" s="34">
        <f t="shared" si="52"/>
        <v>0</v>
      </c>
      <c r="P445" s="34" t="e">
        <f t="shared" si="55"/>
        <v>#DIV/0!</v>
      </c>
    </row>
    <row r="446" spans="1:16" ht="15.75" customHeight="1" hidden="1">
      <c r="A446" s="93"/>
      <c r="B446" s="93"/>
      <c r="C446" s="21" t="s">
        <v>49</v>
      </c>
      <c r="D446" s="44" t="s">
        <v>50</v>
      </c>
      <c r="E446" s="34"/>
      <c r="F446" s="34"/>
      <c r="G446" s="34"/>
      <c r="H446" s="34"/>
      <c r="I446" s="34">
        <f t="shared" si="48"/>
        <v>0</v>
      </c>
      <c r="J446" s="34" t="e">
        <f t="shared" si="53"/>
        <v>#DIV/0!</v>
      </c>
      <c r="K446" s="34" t="e">
        <f t="shared" si="49"/>
        <v>#DIV/0!</v>
      </c>
      <c r="L446" s="34">
        <f t="shared" si="50"/>
        <v>0</v>
      </c>
      <c r="M446" s="34" t="e">
        <f t="shared" si="51"/>
        <v>#DIV/0!</v>
      </c>
      <c r="N446" s="34" t="e">
        <f t="shared" si="54"/>
        <v>#DIV/0!</v>
      </c>
      <c r="O446" s="34">
        <f t="shared" si="52"/>
        <v>0</v>
      </c>
      <c r="P446" s="34" t="e">
        <f t="shared" si="55"/>
        <v>#DIV/0!</v>
      </c>
    </row>
    <row r="447" spans="1:16" s="5" customFormat="1" ht="15.75" customHeight="1" hidden="1">
      <c r="A447" s="92"/>
      <c r="B447" s="92"/>
      <c r="C447" s="22"/>
      <c r="D447" s="3" t="s">
        <v>163</v>
      </c>
      <c r="E447" s="6">
        <f>SUM(E439:E442,E444:E446)</f>
        <v>0</v>
      </c>
      <c r="F447" s="6">
        <f>SUM(F439:F442,F444:F446)</f>
        <v>0</v>
      </c>
      <c r="G447" s="6">
        <f>SUM(G439:G442,G444:G446)</f>
        <v>0</v>
      </c>
      <c r="H447" s="6">
        <f>SUM(H439:H442,H444:H446)</f>
        <v>0</v>
      </c>
      <c r="I447" s="6">
        <f t="shared" si="48"/>
        <v>0</v>
      </c>
      <c r="J447" s="6" t="e">
        <f t="shared" si="53"/>
        <v>#DIV/0!</v>
      </c>
      <c r="K447" s="6" t="e">
        <f t="shared" si="49"/>
        <v>#DIV/0!</v>
      </c>
      <c r="L447" s="6">
        <f t="shared" si="50"/>
        <v>0</v>
      </c>
      <c r="M447" s="6" t="e">
        <f t="shared" si="51"/>
        <v>#DIV/0!</v>
      </c>
      <c r="N447" s="6" t="e">
        <f t="shared" si="54"/>
        <v>#DIV/0!</v>
      </c>
      <c r="O447" s="6">
        <f t="shared" si="52"/>
        <v>0</v>
      </c>
      <c r="P447" s="6" t="e">
        <f t="shared" si="55"/>
        <v>#DIV/0!</v>
      </c>
    </row>
    <row r="448" spans="1:16" s="5" customFormat="1" ht="6" customHeight="1">
      <c r="A448" s="104"/>
      <c r="B448" s="104"/>
      <c r="C448" s="113"/>
      <c r="D448" s="3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</row>
    <row r="449" spans="1:16" s="5" customFormat="1" ht="15">
      <c r="A449" s="105"/>
      <c r="B449" s="105"/>
      <c r="C449" s="114"/>
      <c r="D449" s="3" t="s">
        <v>164</v>
      </c>
      <c r="E449" s="6">
        <f>E464+E480</f>
        <v>970415.1999999998</v>
      </c>
      <c r="F449" s="6">
        <f>F464+F480</f>
        <v>15929034</v>
      </c>
      <c r="G449" s="6">
        <f>G464+G480</f>
        <v>1032069.74</v>
      </c>
      <c r="H449" s="6">
        <f>H464+H480</f>
        <v>1256612.9100000001</v>
      </c>
      <c r="I449" s="6">
        <f t="shared" si="48"/>
        <v>224543.17000000016</v>
      </c>
      <c r="J449" s="6">
        <f t="shared" si="53"/>
        <v>121.75658885222234</v>
      </c>
      <c r="K449" s="6">
        <f t="shared" si="49"/>
        <v>7.888820565013548</v>
      </c>
      <c r="L449" s="6">
        <f t="shared" si="50"/>
        <v>286197.7100000003</v>
      </c>
      <c r="M449" s="6">
        <f t="shared" si="51"/>
        <v>129.49229463841874</v>
      </c>
      <c r="N449" s="6">
        <f t="shared" si="54"/>
        <v>7.888820565013548</v>
      </c>
      <c r="O449" s="6">
        <f t="shared" si="52"/>
        <v>286197.7100000003</v>
      </c>
      <c r="P449" s="6">
        <f t="shared" si="55"/>
        <v>129.49229463841874</v>
      </c>
    </row>
    <row r="450" spans="1:16" s="5" customFormat="1" ht="6.75" customHeight="1">
      <c r="A450" s="105"/>
      <c r="B450" s="105"/>
      <c r="C450" s="114"/>
      <c r="D450" s="8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</row>
    <row r="451" spans="1:16" s="5" customFormat="1" ht="30.75">
      <c r="A451" s="105"/>
      <c r="B451" s="105"/>
      <c r="C451" s="114"/>
      <c r="D451" s="8" t="s">
        <v>165</v>
      </c>
      <c r="E451" s="6">
        <f>E453-E536</f>
        <v>1483748.6</v>
      </c>
      <c r="F451" s="6">
        <f>F453-F536</f>
        <v>21770381.110000003</v>
      </c>
      <c r="G451" s="6">
        <f>G453-G536</f>
        <v>1448312.7800000003</v>
      </c>
      <c r="H451" s="6">
        <f>H453-H536</f>
        <v>2316346.58</v>
      </c>
      <c r="I451" s="6">
        <f t="shared" si="48"/>
        <v>868033.7999999998</v>
      </c>
      <c r="J451" s="6">
        <f t="shared" si="53"/>
        <v>159.93413936456457</v>
      </c>
      <c r="K451" s="6">
        <f t="shared" si="49"/>
        <v>10.639899082593505</v>
      </c>
      <c r="L451" s="6">
        <f t="shared" si="50"/>
        <v>832597.98</v>
      </c>
      <c r="M451" s="6">
        <f t="shared" si="51"/>
        <v>156.1144913632943</v>
      </c>
      <c r="N451" s="6">
        <f t="shared" si="54"/>
        <v>10.639899082593505</v>
      </c>
      <c r="O451" s="6">
        <f t="shared" si="52"/>
        <v>832597.98</v>
      </c>
      <c r="P451" s="6">
        <f t="shared" si="55"/>
        <v>156.1144913632943</v>
      </c>
    </row>
    <row r="452" spans="1:16" s="5" customFormat="1" ht="8.25" customHeight="1">
      <c r="A452" s="105"/>
      <c r="B452" s="105"/>
      <c r="C452" s="114"/>
      <c r="D452" s="8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</row>
    <row r="453" spans="1:16" s="5" customFormat="1" ht="18" customHeight="1">
      <c r="A453" s="106"/>
      <c r="B453" s="106"/>
      <c r="C453" s="115"/>
      <c r="D453" s="8" t="s">
        <v>185</v>
      </c>
      <c r="E453" s="9">
        <f>E30+E55+E74+E96+E115+E134+E151+E163+E176+E188+E201+E214+E225+E239+E251+E271+E284+E302+E318+E327+E348+E367+E378+E393+E399+E405+E419+E438+E447+E401</f>
        <v>825774.0000000001</v>
      </c>
      <c r="F453" s="9">
        <f>F30+F55+F74+F96+F115+F134+F151+F163+F176+F188+F201+F214+F225+F239+F251+F271+F284+F302+F318+F327+F348+F367+F378+F393+F399+F405+F419+F438+F447+F401</f>
        <v>21770381.110000003</v>
      </c>
      <c r="G453" s="9">
        <f>G30+G55+G74+G96+G115+G134+G151+G163+G176+G188+G201+G214+G225+G239+G251+G271+G284+G302+G318+G327+G348+G367+G378+G393+G399+G405+G419+G438+G447+G401</f>
        <v>1448312.7800000003</v>
      </c>
      <c r="H453" s="9">
        <f>H30+H55+H74+H96+H115+H134+H151+H163+H176+H188+H201+H214+H225+H239+H251+H271+H284+H302+H318+H327+H348+H367+H378+H393+H399+H405+H419+H438+H447+H401</f>
        <v>1793457.81</v>
      </c>
      <c r="I453" s="9">
        <f t="shared" si="48"/>
        <v>345145.0299999998</v>
      </c>
      <c r="J453" s="9">
        <f t="shared" si="53"/>
        <v>123.83083507693688</v>
      </c>
      <c r="K453" s="9">
        <f t="shared" si="49"/>
        <v>8.238063453910751</v>
      </c>
      <c r="L453" s="9">
        <f t="shared" si="50"/>
        <v>967683.8099999999</v>
      </c>
      <c r="M453" s="9">
        <f t="shared" si="51"/>
        <v>217.18506637409263</v>
      </c>
      <c r="N453" s="9">
        <f t="shared" si="54"/>
        <v>8.238063453910751</v>
      </c>
      <c r="O453" s="9">
        <f t="shared" si="52"/>
        <v>967683.8099999999</v>
      </c>
      <c r="P453" s="9">
        <f t="shared" si="55"/>
        <v>217.18506637409263</v>
      </c>
    </row>
    <row r="454" spans="1:16" s="5" customFormat="1" ht="30.75">
      <c r="A454" s="30"/>
      <c r="B454" s="30"/>
      <c r="C454" s="23"/>
      <c r="D454" s="3" t="s">
        <v>166</v>
      </c>
      <c r="E454" s="9">
        <f>E456</f>
        <v>0</v>
      </c>
      <c r="F454" s="9">
        <f>F456</f>
        <v>0</v>
      </c>
      <c r="G454" s="9">
        <f>G456</f>
        <v>0</v>
      </c>
      <c r="H454" s="9">
        <f>H456</f>
        <v>57200</v>
      </c>
      <c r="I454" s="9">
        <f t="shared" si="48"/>
        <v>57200</v>
      </c>
      <c r="J454" s="9"/>
      <c r="K454" s="9"/>
      <c r="L454" s="9"/>
      <c r="M454" s="9"/>
      <c r="N454" s="9"/>
      <c r="O454" s="9">
        <f t="shared" si="52"/>
        <v>57200</v>
      </c>
      <c r="P454" s="9"/>
    </row>
    <row r="455" spans="1:16" ht="31.5" customHeight="1">
      <c r="A455" s="94" t="s">
        <v>6</v>
      </c>
      <c r="B455" s="91" t="s">
        <v>7</v>
      </c>
      <c r="C455" s="20" t="s">
        <v>167</v>
      </c>
      <c r="D455" s="44" t="s">
        <v>168</v>
      </c>
      <c r="E455" s="51"/>
      <c r="F455" s="51"/>
      <c r="G455" s="51"/>
      <c r="H455" s="51">
        <v>57200</v>
      </c>
      <c r="I455" s="51">
        <f t="shared" si="48"/>
        <v>57200</v>
      </c>
      <c r="J455" s="51"/>
      <c r="K455" s="51"/>
      <c r="L455" s="51"/>
      <c r="M455" s="51"/>
      <c r="N455" s="51"/>
      <c r="O455" s="51">
        <f t="shared" si="52"/>
        <v>57200</v>
      </c>
      <c r="P455" s="51"/>
    </row>
    <row r="456" spans="1:16" s="5" customFormat="1" ht="15.75" customHeight="1">
      <c r="A456" s="95"/>
      <c r="B456" s="92"/>
      <c r="C456" s="23"/>
      <c r="D456" s="3" t="s">
        <v>163</v>
      </c>
      <c r="E456" s="9">
        <f>SUM(E455:E455)</f>
        <v>0</v>
      </c>
      <c r="F456" s="9">
        <f>SUM(F455:F455)</f>
        <v>0</v>
      </c>
      <c r="G456" s="9">
        <f>SUM(G455:G455)</f>
        <v>0</v>
      </c>
      <c r="H456" s="9">
        <f>SUM(H455:H455)</f>
        <v>57200</v>
      </c>
      <c r="I456" s="9">
        <f t="shared" si="48"/>
        <v>57200</v>
      </c>
      <c r="J456" s="9"/>
      <c r="K456" s="9"/>
      <c r="L456" s="9"/>
      <c r="M456" s="9"/>
      <c r="N456" s="9"/>
      <c r="O456" s="9">
        <f t="shared" si="52"/>
        <v>57200</v>
      </c>
      <c r="P456" s="9"/>
    </row>
    <row r="457" spans="1:11" ht="13.5" customHeight="1">
      <c r="A457" s="10"/>
      <c r="B457" s="10"/>
      <c r="C457" s="27"/>
      <c r="D457" s="2"/>
      <c r="E457" s="53"/>
      <c r="F457" s="53"/>
      <c r="G457" s="53"/>
      <c r="H457" s="53"/>
      <c r="I457" s="54"/>
      <c r="J457" s="54"/>
      <c r="K457" s="54"/>
    </row>
    <row r="458" spans="1:11" ht="13.5" customHeight="1">
      <c r="A458" s="10"/>
      <c r="B458" s="10"/>
      <c r="C458" s="27"/>
      <c r="D458" s="2" t="s">
        <v>169</v>
      </c>
      <c r="E458" s="116"/>
      <c r="F458" s="112"/>
      <c r="G458" s="112"/>
      <c r="H458" s="112"/>
      <c r="I458" s="107"/>
      <c r="J458" s="108"/>
      <c r="K458" s="108"/>
    </row>
    <row r="459" spans="1:11" ht="15" hidden="1">
      <c r="A459" s="10"/>
      <c r="B459" s="10"/>
      <c r="C459" s="27"/>
      <c r="D459" s="2"/>
      <c r="E459" s="116"/>
      <c r="F459" s="112"/>
      <c r="G459" s="112"/>
      <c r="H459" s="112"/>
      <c r="I459" s="107"/>
      <c r="J459" s="108"/>
      <c r="K459" s="108"/>
    </row>
    <row r="460" spans="1:11" ht="15.75" customHeight="1" hidden="1">
      <c r="A460" s="109" t="s">
        <v>237</v>
      </c>
      <c r="B460" s="109"/>
      <c r="C460" s="109"/>
      <c r="D460" s="109"/>
      <c r="E460" s="109"/>
      <c r="F460" s="109"/>
      <c r="G460" s="109"/>
      <c r="H460" s="109"/>
      <c r="I460" s="109"/>
      <c r="J460" s="109"/>
      <c r="K460" s="109"/>
    </row>
    <row r="461" spans="2:15" ht="15.75">
      <c r="B461" s="1"/>
      <c r="C461" s="1"/>
      <c r="D461" s="1"/>
      <c r="E461" s="11"/>
      <c r="F461" s="11"/>
      <c r="G461" s="11"/>
      <c r="H461" s="11"/>
      <c r="K461" s="39"/>
      <c r="M461" s="39" t="s">
        <v>0</v>
      </c>
      <c r="O461" s="39" t="s">
        <v>254</v>
      </c>
    </row>
    <row r="462" spans="1:16" ht="62.25" customHeight="1">
      <c r="A462" s="110" t="s">
        <v>1</v>
      </c>
      <c r="B462" s="86" t="s">
        <v>2</v>
      </c>
      <c r="C462" s="110" t="s">
        <v>3</v>
      </c>
      <c r="D462" s="86" t="s">
        <v>4</v>
      </c>
      <c r="E462" s="100" t="s">
        <v>252</v>
      </c>
      <c r="F462" s="102" t="s">
        <v>238</v>
      </c>
      <c r="G462" s="102" t="s">
        <v>239</v>
      </c>
      <c r="H462" s="102" t="s">
        <v>240</v>
      </c>
      <c r="I462" s="88" t="s">
        <v>248</v>
      </c>
      <c r="J462" s="90" t="s">
        <v>249</v>
      </c>
      <c r="K462" s="86" t="s">
        <v>5</v>
      </c>
      <c r="L462" s="88" t="s">
        <v>195</v>
      </c>
      <c r="M462" s="90" t="s">
        <v>194</v>
      </c>
      <c r="N462" s="86" t="s">
        <v>5</v>
      </c>
      <c r="O462" s="88" t="s">
        <v>250</v>
      </c>
      <c r="P462" s="90" t="s">
        <v>247</v>
      </c>
    </row>
    <row r="463" spans="1:16" ht="19.5" customHeight="1">
      <c r="A463" s="111"/>
      <c r="B463" s="87"/>
      <c r="C463" s="111"/>
      <c r="D463" s="87"/>
      <c r="E463" s="101"/>
      <c r="F463" s="103"/>
      <c r="G463" s="103"/>
      <c r="H463" s="103"/>
      <c r="I463" s="89"/>
      <c r="J463" s="89"/>
      <c r="K463" s="87"/>
      <c r="L463" s="89"/>
      <c r="M463" s="89"/>
      <c r="N463" s="87"/>
      <c r="O463" s="89"/>
      <c r="P463" s="89"/>
    </row>
    <row r="464" spans="1:16" s="5" customFormat="1" ht="24" customHeight="1">
      <c r="A464" s="91"/>
      <c r="B464" s="91"/>
      <c r="C464" s="22"/>
      <c r="D464" s="83" t="s">
        <v>170</v>
      </c>
      <c r="E464" s="84">
        <f>SUM(E479,E465:E473)</f>
        <v>847356.5999999999</v>
      </c>
      <c r="F464" s="84">
        <f>SUM(F479,F465:F473)</f>
        <v>13835296.4</v>
      </c>
      <c r="G464" s="84">
        <f>SUM(G479,G465:G473)</f>
        <v>929232.24</v>
      </c>
      <c r="H464" s="84">
        <f>SUM(H479,H465:H473)</f>
        <v>1048708.4100000001</v>
      </c>
      <c r="I464" s="84">
        <f>H464-G464</f>
        <v>119476.17000000016</v>
      </c>
      <c r="J464" s="84">
        <f>H464/G464*100</f>
        <v>112.85751450035787</v>
      </c>
      <c r="K464" s="84">
        <f>H464/F464*100</f>
        <v>7.579948991913177</v>
      </c>
      <c r="L464" s="84">
        <f>H464-E464</f>
        <v>201351.8100000003</v>
      </c>
      <c r="M464" s="84">
        <f>H464/E464*100</f>
        <v>123.76234633683154</v>
      </c>
      <c r="N464" s="84">
        <f>H464/F464*100</f>
        <v>7.579948991913177</v>
      </c>
      <c r="O464" s="84">
        <f>H464-E464</f>
        <v>201351.8100000003</v>
      </c>
      <c r="P464" s="84">
        <f>H464/E464*100</f>
        <v>123.76234633683154</v>
      </c>
    </row>
    <row r="465" spans="1:16" ht="21" customHeight="1">
      <c r="A465" s="93"/>
      <c r="B465" s="93"/>
      <c r="C465" s="21" t="s">
        <v>113</v>
      </c>
      <c r="D465" s="43" t="s">
        <v>114</v>
      </c>
      <c r="E465" s="49">
        <f aca="true" t="shared" si="56" ref="E465:H472">SUMIF($C$6:$C$455,$C465,E$6:E$455)</f>
        <v>444096.9</v>
      </c>
      <c r="F465" s="49">
        <f t="shared" si="56"/>
        <v>9032629.5</v>
      </c>
      <c r="G465" s="49">
        <f t="shared" si="56"/>
        <v>515237.4</v>
      </c>
      <c r="H465" s="66">
        <f t="shared" si="56"/>
        <v>522947.55</v>
      </c>
      <c r="I465" s="66">
        <f aca="true" t="shared" si="57" ref="I465:I529">H465-G465</f>
        <v>7710.149999999965</v>
      </c>
      <c r="J465" s="66">
        <f aca="true" t="shared" si="58" ref="J465:J528">H465/G465*100</f>
        <v>101.49642669573286</v>
      </c>
      <c r="K465" s="66">
        <f aca="true" t="shared" si="59" ref="K465:K529">H465/F465*100</f>
        <v>5.789538362001895</v>
      </c>
      <c r="L465" s="66">
        <f aca="true" t="shared" si="60" ref="L465:L529">H465-E465</f>
        <v>78850.64999999997</v>
      </c>
      <c r="M465" s="66">
        <f aca="true" t="shared" si="61" ref="M465:M529">H465/E465*100</f>
        <v>117.75528043541847</v>
      </c>
      <c r="N465" s="66">
        <f aca="true" t="shared" si="62" ref="N465:N529">H465/F465*100</f>
        <v>5.789538362001895</v>
      </c>
      <c r="O465" s="66">
        <f aca="true" t="shared" si="63" ref="O465:O529">H465-E465</f>
        <v>78850.64999999997</v>
      </c>
      <c r="P465" s="66">
        <f aca="true" t="shared" si="64" ref="P465:P528">H465/E465*100</f>
        <v>117.75528043541847</v>
      </c>
    </row>
    <row r="466" spans="1:16" ht="21" customHeight="1">
      <c r="A466" s="93"/>
      <c r="B466" s="93"/>
      <c r="C466" s="21" t="s">
        <v>188</v>
      </c>
      <c r="D466" s="43" t="s">
        <v>187</v>
      </c>
      <c r="E466" s="49">
        <f t="shared" si="56"/>
        <v>109228.7</v>
      </c>
      <c r="F466" s="49">
        <f t="shared" si="56"/>
        <v>578776.8</v>
      </c>
      <c r="G466" s="49">
        <f t="shared" si="56"/>
        <v>111125.1</v>
      </c>
      <c r="H466" s="49">
        <f t="shared" si="56"/>
        <v>118513.54</v>
      </c>
      <c r="I466" s="49">
        <f t="shared" si="57"/>
        <v>7388.439999999988</v>
      </c>
      <c r="J466" s="49">
        <f t="shared" si="58"/>
        <v>106.64875892125181</v>
      </c>
      <c r="K466" s="49">
        <f t="shared" si="59"/>
        <v>20.476553310360746</v>
      </c>
      <c r="L466" s="49">
        <f t="shared" si="60"/>
        <v>9284.839999999997</v>
      </c>
      <c r="M466" s="49">
        <f t="shared" si="61"/>
        <v>108.5003666618755</v>
      </c>
      <c r="N466" s="49">
        <f t="shared" si="62"/>
        <v>20.476553310360746</v>
      </c>
      <c r="O466" s="49">
        <f t="shared" si="63"/>
        <v>9284.839999999997</v>
      </c>
      <c r="P466" s="49">
        <f t="shared" si="64"/>
        <v>108.5003666618755</v>
      </c>
    </row>
    <row r="467" spans="1:16" ht="21" customHeight="1">
      <c r="A467" s="93"/>
      <c r="B467" s="93"/>
      <c r="C467" s="21" t="s">
        <v>189</v>
      </c>
      <c r="D467" s="43" t="s">
        <v>136</v>
      </c>
      <c r="E467" s="49">
        <f t="shared" si="56"/>
        <v>1.8</v>
      </c>
      <c r="F467" s="49">
        <f t="shared" si="56"/>
        <v>1261.6</v>
      </c>
      <c r="G467" s="49">
        <f t="shared" si="56"/>
        <v>0</v>
      </c>
      <c r="H467" s="49">
        <f t="shared" si="56"/>
        <v>25</v>
      </c>
      <c r="I467" s="49">
        <f t="shared" si="57"/>
        <v>25</v>
      </c>
      <c r="J467" s="49"/>
      <c r="K467" s="49">
        <f t="shared" si="59"/>
        <v>1.9816106531388715</v>
      </c>
      <c r="L467" s="49">
        <f t="shared" si="60"/>
        <v>23.2</v>
      </c>
      <c r="M467" s="49">
        <f t="shared" si="61"/>
        <v>1388.888888888889</v>
      </c>
      <c r="N467" s="49">
        <f t="shared" si="62"/>
        <v>1.9816106531388715</v>
      </c>
      <c r="O467" s="49">
        <f t="shared" si="63"/>
        <v>23.2</v>
      </c>
      <c r="P467" s="49">
        <f t="shared" si="64"/>
        <v>1388.888888888889</v>
      </c>
    </row>
    <row r="468" spans="1:16" ht="32.25" customHeight="1">
      <c r="A468" s="93"/>
      <c r="B468" s="93"/>
      <c r="C468" s="21" t="s">
        <v>241</v>
      </c>
      <c r="D468" s="75" t="s">
        <v>242</v>
      </c>
      <c r="E468" s="49">
        <f t="shared" si="56"/>
        <v>0</v>
      </c>
      <c r="F468" s="49">
        <f t="shared" si="56"/>
        <v>0</v>
      </c>
      <c r="G468" s="49">
        <f t="shared" si="56"/>
        <v>0</v>
      </c>
      <c r="H468" s="49">
        <f t="shared" si="56"/>
        <v>3880</v>
      </c>
      <c r="I468" s="49">
        <f>H468-G468</f>
        <v>3880</v>
      </c>
      <c r="J468" s="49"/>
      <c r="K468" s="49" t="e">
        <f>H468/F468*100</f>
        <v>#DIV/0!</v>
      </c>
      <c r="L468" s="49">
        <f>H468-E468</f>
        <v>3880</v>
      </c>
      <c r="M468" s="49" t="e">
        <f>H468/E468*100</f>
        <v>#DIV/0!</v>
      </c>
      <c r="N468" s="49"/>
      <c r="O468" s="49">
        <f>H468-E468</f>
        <v>3880</v>
      </c>
      <c r="P468" s="49"/>
    </row>
    <row r="469" spans="1:16" ht="21" customHeight="1">
      <c r="A469" s="93"/>
      <c r="B469" s="93"/>
      <c r="C469" s="21" t="s">
        <v>152</v>
      </c>
      <c r="D469" s="43" t="s">
        <v>153</v>
      </c>
      <c r="E469" s="49">
        <f t="shared" si="56"/>
        <v>1080.2</v>
      </c>
      <c r="F469" s="49">
        <f t="shared" si="56"/>
        <v>225378</v>
      </c>
      <c r="G469" s="49">
        <f t="shared" si="56"/>
        <v>2280</v>
      </c>
      <c r="H469" s="49">
        <f t="shared" si="56"/>
        <v>9090.28</v>
      </c>
      <c r="I469" s="49">
        <f t="shared" si="57"/>
        <v>6810.280000000001</v>
      </c>
      <c r="J469" s="49">
        <f t="shared" si="58"/>
        <v>398.6964912280702</v>
      </c>
      <c r="K469" s="49">
        <f t="shared" si="59"/>
        <v>4.033348419100356</v>
      </c>
      <c r="L469" s="49">
        <f t="shared" si="60"/>
        <v>8010.080000000001</v>
      </c>
      <c r="M469" s="49">
        <f t="shared" si="61"/>
        <v>841.5367524532494</v>
      </c>
      <c r="N469" s="49">
        <f t="shared" si="62"/>
        <v>4.033348419100356</v>
      </c>
      <c r="O469" s="49">
        <f t="shared" si="63"/>
        <v>8010.080000000001</v>
      </c>
      <c r="P469" s="49">
        <f t="shared" si="64"/>
        <v>841.5367524532494</v>
      </c>
    </row>
    <row r="470" spans="1:16" ht="21" customHeight="1">
      <c r="A470" s="93"/>
      <c r="B470" s="93"/>
      <c r="C470" s="21" t="s">
        <v>36</v>
      </c>
      <c r="D470" s="47" t="s">
        <v>37</v>
      </c>
      <c r="E470" s="49">
        <f t="shared" si="56"/>
        <v>0</v>
      </c>
      <c r="F470" s="49">
        <f t="shared" si="56"/>
        <v>0</v>
      </c>
      <c r="G470" s="49">
        <f t="shared" si="56"/>
        <v>0</v>
      </c>
      <c r="H470" s="49">
        <f t="shared" si="56"/>
        <v>0</v>
      </c>
      <c r="I470" s="49">
        <f t="shared" si="57"/>
        <v>0</v>
      </c>
      <c r="J470" s="49"/>
      <c r="K470" s="49"/>
      <c r="L470" s="49"/>
      <c r="M470" s="49"/>
      <c r="N470" s="49"/>
      <c r="O470" s="49">
        <f t="shared" si="63"/>
        <v>0</v>
      </c>
      <c r="P470" s="49"/>
    </row>
    <row r="471" spans="1:16" ht="21" customHeight="1">
      <c r="A471" s="93"/>
      <c r="B471" s="93"/>
      <c r="C471" s="21" t="s">
        <v>105</v>
      </c>
      <c r="D471" s="47" t="s">
        <v>106</v>
      </c>
      <c r="E471" s="49">
        <f t="shared" si="56"/>
        <v>30187.2</v>
      </c>
      <c r="F471" s="49">
        <f t="shared" si="56"/>
        <v>917604.2</v>
      </c>
      <c r="G471" s="49">
        <f t="shared" si="56"/>
        <v>28154.94</v>
      </c>
      <c r="H471" s="49">
        <f t="shared" si="56"/>
        <v>55193.92</v>
      </c>
      <c r="I471" s="49">
        <f t="shared" si="57"/>
        <v>27038.98</v>
      </c>
      <c r="J471" s="49">
        <f t="shared" si="58"/>
        <v>196.0363616473699</v>
      </c>
      <c r="K471" s="49">
        <f t="shared" si="59"/>
        <v>6.015002982767516</v>
      </c>
      <c r="L471" s="49">
        <f t="shared" si="60"/>
        <v>25006.719999999998</v>
      </c>
      <c r="M471" s="49">
        <f t="shared" si="61"/>
        <v>182.838819102136</v>
      </c>
      <c r="N471" s="49">
        <f t="shared" si="62"/>
        <v>6.015002982767516</v>
      </c>
      <c r="O471" s="49">
        <f t="shared" si="63"/>
        <v>25006.719999999998</v>
      </c>
      <c r="P471" s="49">
        <f t="shared" si="64"/>
        <v>182.838819102136</v>
      </c>
    </row>
    <row r="472" spans="1:16" ht="21" customHeight="1">
      <c r="A472" s="93"/>
      <c r="B472" s="93"/>
      <c r="C472" s="21" t="s">
        <v>154</v>
      </c>
      <c r="D472" s="43" t="s">
        <v>155</v>
      </c>
      <c r="E472" s="49">
        <f t="shared" si="56"/>
        <v>257353.6</v>
      </c>
      <c r="F472" s="49">
        <f t="shared" si="56"/>
        <v>2976149</v>
      </c>
      <c r="G472" s="49">
        <f t="shared" si="56"/>
        <v>267329.8</v>
      </c>
      <c r="H472" s="49">
        <f t="shared" si="56"/>
        <v>331298.65</v>
      </c>
      <c r="I472" s="49">
        <f t="shared" si="57"/>
        <v>63968.850000000035</v>
      </c>
      <c r="J472" s="49">
        <f t="shared" si="58"/>
        <v>123.9288137723516</v>
      </c>
      <c r="K472" s="49">
        <f t="shared" si="59"/>
        <v>11.131789772622271</v>
      </c>
      <c r="L472" s="49">
        <f t="shared" si="60"/>
        <v>73945.05000000002</v>
      </c>
      <c r="M472" s="49">
        <f t="shared" si="61"/>
        <v>128.73286015816373</v>
      </c>
      <c r="N472" s="49">
        <f t="shared" si="62"/>
        <v>11.131789772622271</v>
      </c>
      <c r="O472" s="49">
        <f t="shared" si="63"/>
        <v>73945.05000000002</v>
      </c>
      <c r="P472" s="49">
        <f t="shared" si="64"/>
        <v>128.73286015816373</v>
      </c>
    </row>
    <row r="473" spans="1:16" ht="21" customHeight="1">
      <c r="A473" s="93"/>
      <c r="B473" s="93"/>
      <c r="C473" s="21" t="s">
        <v>171</v>
      </c>
      <c r="D473" s="43" t="s">
        <v>172</v>
      </c>
      <c r="E473" s="49">
        <f>SUM(E474:E478)</f>
        <v>5408.2</v>
      </c>
      <c r="F473" s="49">
        <f>SUM(F474:F478)</f>
        <v>103497.3</v>
      </c>
      <c r="G473" s="49">
        <f>SUM(G474:G478)</f>
        <v>5105</v>
      </c>
      <c r="H473" s="49">
        <f>SUM(H474:H478)</f>
        <v>7764.29</v>
      </c>
      <c r="I473" s="49">
        <f t="shared" si="57"/>
        <v>2659.29</v>
      </c>
      <c r="J473" s="49">
        <f t="shared" si="58"/>
        <v>152.0918707149853</v>
      </c>
      <c r="K473" s="49">
        <f t="shared" si="59"/>
        <v>7.501925170994799</v>
      </c>
      <c r="L473" s="49">
        <f t="shared" si="60"/>
        <v>2356.09</v>
      </c>
      <c r="M473" s="49">
        <f t="shared" si="61"/>
        <v>143.5651418216782</v>
      </c>
      <c r="N473" s="49">
        <f t="shared" si="62"/>
        <v>7.501925170994799</v>
      </c>
      <c r="O473" s="49">
        <f t="shared" si="63"/>
        <v>2356.09</v>
      </c>
      <c r="P473" s="49">
        <f t="shared" si="64"/>
        <v>143.5651418216782</v>
      </c>
    </row>
    <row r="474" spans="1:16" ht="32.25" customHeight="1" hidden="1">
      <c r="A474" s="93"/>
      <c r="B474" s="93"/>
      <c r="C474" s="21" t="s">
        <v>190</v>
      </c>
      <c r="D474" s="48" t="s">
        <v>191</v>
      </c>
      <c r="E474" s="49">
        <f aca="true" t="shared" si="65" ref="E474:H479">SUMIF($C$6:$C$455,$C474,E$6:E$455)</f>
        <v>0</v>
      </c>
      <c r="F474" s="49">
        <f t="shared" si="65"/>
        <v>0</v>
      </c>
      <c r="G474" s="49">
        <f t="shared" si="65"/>
        <v>0</v>
      </c>
      <c r="H474" s="49">
        <f t="shared" si="65"/>
        <v>0</v>
      </c>
      <c r="I474" s="49">
        <f t="shared" si="57"/>
        <v>0</v>
      </c>
      <c r="J474" s="49"/>
      <c r="K474" s="49"/>
      <c r="L474" s="49"/>
      <c r="M474" s="49"/>
      <c r="N474" s="49"/>
      <c r="O474" s="49">
        <f t="shared" si="63"/>
        <v>0</v>
      </c>
      <c r="P474" s="49"/>
    </row>
    <row r="475" spans="1:16" s="80" customFormat="1" ht="20.25" customHeight="1" hidden="1">
      <c r="A475" s="93"/>
      <c r="B475" s="93"/>
      <c r="C475" s="77" t="s">
        <v>122</v>
      </c>
      <c r="D475" s="78" t="s">
        <v>123</v>
      </c>
      <c r="E475" s="79">
        <f t="shared" si="65"/>
        <v>5306</v>
      </c>
      <c r="F475" s="79">
        <f t="shared" si="65"/>
        <v>98999.3</v>
      </c>
      <c r="G475" s="79">
        <f t="shared" si="65"/>
        <v>5000</v>
      </c>
      <c r="H475" s="79">
        <f t="shared" si="65"/>
        <v>7724.49</v>
      </c>
      <c r="I475" s="79">
        <f t="shared" si="57"/>
        <v>2724.49</v>
      </c>
      <c r="J475" s="79">
        <f t="shared" si="58"/>
        <v>154.4898</v>
      </c>
      <c r="K475" s="79">
        <f t="shared" si="59"/>
        <v>7.802570321204291</v>
      </c>
      <c r="L475" s="79">
        <f t="shared" si="60"/>
        <v>2418.49</v>
      </c>
      <c r="M475" s="79">
        <f t="shared" si="61"/>
        <v>145.58028646814927</v>
      </c>
      <c r="N475" s="79">
        <f t="shared" si="62"/>
        <v>7.802570321204291</v>
      </c>
      <c r="O475" s="79">
        <f t="shared" si="63"/>
        <v>2418.49</v>
      </c>
      <c r="P475" s="79">
        <f t="shared" si="64"/>
        <v>145.58028646814927</v>
      </c>
    </row>
    <row r="476" spans="1:16" s="80" customFormat="1" ht="34.5" customHeight="1" hidden="1">
      <c r="A476" s="93"/>
      <c r="B476" s="93"/>
      <c r="C476" s="81" t="s">
        <v>51</v>
      </c>
      <c r="D476" s="82" t="s">
        <v>52</v>
      </c>
      <c r="E476" s="79">
        <f t="shared" si="65"/>
        <v>90.2</v>
      </c>
      <c r="F476" s="79">
        <f t="shared" si="65"/>
        <v>898</v>
      </c>
      <c r="G476" s="79">
        <f t="shared" si="65"/>
        <v>60</v>
      </c>
      <c r="H476" s="79">
        <f t="shared" si="65"/>
        <v>36.8</v>
      </c>
      <c r="I476" s="79">
        <f t="shared" si="57"/>
        <v>-23.200000000000003</v>
      </c>
      <c r="J476" s="79">
        <f t="shared" si="58"/>
        <v>61.33333333333333</v>
      </c>
      <c r="K476" s="79">
        <f t="shared" si="59"/>
        <v>4.097995545657016</v>
      </c>
      <c r="L476" s="79">
        <f t="shared" si="60"/>
        <v>-53.400000000000006</v>
      </c>
      <c r="M476" s="79">
        <f t="shared" si="61"/>
        <v>40.79822616407982</v>
      </c>
      <c r="N476" s="79">
        <f t="shared" si="62"/>
        <v>4.097995545657016</v>
      </c>
      <c r="O476" s="79">
        <f t="shared" si="63"/>
        <v>-53.400000000000006</v>
      </c>
      <c r="P476" s="79">
        <f t="shared" si="64"/>
        <v>40.79822616407982</v>
      </c>
    </row>
    <row r="477" spans="1:16" s="80" customFormat="1" ht="30" customHeight="1" hidden="1">
      <c r="A477" s="93"/>
      <c r="B477" s="93"/>
      <c r="C477" s="77" t="s">
        <v>107</v>
      </c>
      <c r="D477" s="78" t="s">
        <v>108</v>
      </c>
      <c r="E477" s="79">
        <f t="shared" si="65"/>
        <v>0</v>
      </c>
      <c r="F477" s="79">
        <f t="shared" si="65"/>
        <v>0</v>
      </c>
      <c r="G477" s="79">
        <f t="shared" si="65"/>
        <v>0</v>
      </c>
      <c r="H477" s="79">
        <f t="shared" si="65"/>
        <v>0</v>
      </c>
      <c r="I477" s="79">
        <f t="shared" si="57"/>
        <v>0</v>
      </c>
      <c r="J477" s="79"/>
      <c r="K477" s="79"/>
      <c r="L477" s="79"/>
      <c r="M477" s="79"/>
      <c r="N477" s="79"/>
      <c r="O477" s="79">
        <f t="shared" si="63"/>
        <v>0</v>
      </c>
      <c r="P477" s="79"/>
    </row>
    <row r="478" spans="1:16" s="80" customFormat="1" ht="28.5" customHeight="1" hidden="1">
      <c r="A478" s="93"/>
      <c r="B478" s="93"/>
      <c r="C478" s="77" t="s">
        <v>132</v>
      </c>
      <c r="D478" s="78" t="s">
        <v>133</v>
      </c>
      <c r="E478" s="79">
        <f t="shared" si="65"/>
        <v>12</v>
      </c>
      <c r="F478" s="79">
        <f t="shared" si="65"/>
        <v>3600</v>
      </c>
      <c r="G478" s="79">
        <f t="shared" si="65"/>
        <v>45</v>
      </c>
      <c r="H478" s="79">
        <f t="shared" si="65"/>
        <v>3</v>
      </c>
      <c r="I478" s="79">
        <f t="shared" si="57"/>
        <v>-42</v>
      </c>
      <c r="J478" s="79">
        <f t="shared" si="58"/>
        <v>6.666666666666667</v>
      </c>
      <c r="K478" s="79">
        <f t="shared" si="59"/>
        <v>0.08333333333333334</v>
      </c>
      <c r="L478" s="79">
        <f t="shared" si="60"/>
        <v>-9</v>
      </c>
      <c r="M478" s="79">
        <f t="shared" si="61"/>
        <v>25</v>
      </c>
      <c r="N478" s="79">
        <f t="shared" si="62"/>
        <v>0.08333333333333334</v>
      </c>
      <c r="O478" s="79">
        <f t="shared" si="63"/>
        <v>-9</v>
      </c>
      <c r="P478" s="79">
        <f t="shared" si="64"/>
        <v>25</v>
      </c>
    </row>
    <row r="479" spans="1:16" ht="20.25" customHeight="1">
      <c r="A479" s="93"/>
      <c r="B479" s="93"/>
      <c r="C479" s="21" t="s">
        <v>53</v>
      </c>
      <c r="D479" s="43" t="s">
        <v>54</v>
      </c>
      <c r="E479" s="49">
        <f t="shared" si="65"/>
        <v>0</v>
      </c>
      <c r="F479" s="49">
        <f t="shared" si="65"/>
        <v>0</v>
      </c>
      <c r="G479" s="49">
        <f t="shared" si="65"/>
        <v>0</v>
      </c>
      <c r="H479" s="66">
        <f t="shared" si="65"/>
        <v>-4.82</v>
      </c>
      <c r="I479" s="66">
        <f t="shared" si="57"/>
        <v>-4.82</v>
      </c>
      <c r="J479" s="66"/>
      <c r="K479" s="66"/>
      <c r="L479" s="66"/>
      <c r="M479" s="66"/>
      <c r="N479" s="66"/>
      <c r="O479" s="66">
        <f t="shared" si="63"/>
        <v>-4.82</v>
      </c>
      <c r="P479" s="66"/>
    </row>
    <row r="480" spans="1:16" s="5" customFormat="1" ht="24" customHeight="1">
      <c r="A480" s="93"/>
      <c r="B480" s="93"/>
      <c r="C480" s="22"/>
      <c r="D480" s="83" t="s">
        <v>173</v>
      </c>
      <c r="E480" s="84">
        <f>SUM(E481:E499,E523:E524)</f>
        <v>123058.6</v>
      </c>
      <c r="F480" s="84">
        <f>SUM(F481:F499,F523:F524)</f>
        <v>2093737.5999999999</v>
      </c>
      <c r="G480" s="84">
        <f>SUM(G481:G499,G523:G524)</f>
        <v>102837.5</v>
      </c>
      <c r="H480" s="84">
        <f>SUM(H481:H499,H523:H524)</f>
        <v>207904.5</v>
      </c>
      <c r="I480" s="84">
        <f t="shared" si="57"/>
        <v>105067</v>
      </c>
      <c r="J480" s="84">
        <f t="shared" si="58"/>
        <v>202.1679834690653</v>
      </c>
      <c r="K480" s="84">
        <f t="shared" si="59"/>
        <v>9.92982597246188</v>
      </c>
      <c r="L480" s="84">
        <f t="shared" si="60"/>
        <v>84845.9</v>
      </c>
      <c r="M480" s="84">
        <f t="shared" si="61"/>
        <v>168.94755831774455</v>
      </c>
      <c r="N480" s="84">
        <f t="shared" si="62"/>
        <v>9.92982597246188</v>
      </c>
      <c r="O480" s="84">
        <f t="shared" si="63"/>
        <v>84845.9</v>
      </c>
      <c r="P480" s="84">
        <f t="shared" si="64"/>
        <v>168.94755831774455</v>
      </c>
    </row>
    <row r="481" spans="1:16" ht="16.5" customHeight="1">
      <c r="A481" s="93"/>
      <c r="B481" s="93"/>
      <c r="C481" s="21" t="s">
        <v>8</v>
      </c>
      <c r="D481" s="43" t="s">
        <v>9</v>
      </c>
      <c r="E481" s="49">
        <f aca="true" t="shared" si="66" ref="E481:H500">SUMIF($C$6:$C$455,$C481,E$6:E$455)</f>
        <v>0</v>
      </c>
      <c r="F481" s="49">
        <f t="shared" si="66"/>
        <v>1389.4</v>
      </c>
      <c r="G481" s="49">
        <f t="shared" si="66"/>
        <v>0</v>
      </c>
      <c r="H481" s="49">
        <f t="shared" si="66"/>
        <v>0</v>
      </c>
      <c r="I481" s="49">
        <f t="shared" si="57"/>
        <v>0</v>
      </c>
      <c r="J481" s="49"/>
      <c r="K481" s="49">
        <f t="shared" si="59"/>
        <v>0</v>
      </c>
      <c r="L481" s="49">
        <f t="shared" si="60"/>
        <v>0</v>
      </c>
      <c r="M481" s="49" t="e">
        <f t="shared" si="61"/>
        <v>#DIV/0!</v>
      </c>
      <c r="N481" s="49">
        <f t="shared" si="62"/>
        <v>0</v>
      </c>
      <c r="O481" s="49">
        <f t="shared" si="63"/>
        <v>0</v>
      </c>
      <c r="P481" s="49"/>
    </row>
    <row r="482" spans="1:16" ht="78">
      <c r="A482" s="93"/>
      <c r="B482" s="93"/>
      <c r="C482" s="62" t="s">
        <v>220</v>
      </c>
      <c r="D482" s="41" t="s">
        <v>174</v>
      </c>
      <c r="E482" s="49">
        <f t="shared" si="66"/>
        <v>15552.3</v>
      </c>
      <c r="F482" s="49">
        <f t="shared" si="66"/>
        <v>611181.9</v>
      </c>
      <c r="G482" s="66">
        <f t="shared" si="66"/>
        <v>14160.2</v>
      </c>
      <c r="H482" s="49">
        <f t="shared" si="66"/>
        <v>25249.76</v>
      </c>
      <c r="I482" s="49">
        <f t="shared" si="57"/>
        <v>11089.559999999998</v>
      </c>
      <c r="J482" s="49">
        <f t="shared" si="58"/>
        <v>178.31499555091028</v>
      </c>
      <c r="K482" s="49">
        <f t="shared" si="59"/>
        <v>4.131300354280779</v>
      </c>
      <c r="L482" s="49">
        <f t="shared" si="60"/>
        <v>9697.46</v>
      </c>
      <c r="M482" s="49">
        <f t="shared" si="61"/>
        <v>162.35386405869227</v>
      </c>
      <c r="N482" s="49">
        <f t="shared" si="62"/>
        <v>4.131300354280779</v>
      </c>
      <c r="O482" s="49">
        <f t="shared" si="63"/>
        <v>9697.46</v>
      </c>
      <c r="P482" s="49">
        <f t="shared" si="64"/>
        <v>162.35386405869227</v>
      </c>
    </row>
    <row r="483" spans="1:16" ht="30.75">
      <c r="A483" s="93"/>
      <c r="B483" s="93"/>
      <c r="C483" s="21" t="s">
        <v>150</v>
      </c>
      <c r="D483" s="43" t="s">
        <v>151</v>
      </c>
      <c r="E483" s="49">
        <f t="shared" si="66"/>
        <v>1656.7</v>
      </c>
      <c r="F483" s="49">
        <f t="shared" si="66"/>
        <v>34572.4</v>
      </c>
      <c r="G483" s="49">
        <f t="shared" si="66"/>
        <v>1481.7</v>
      </c>
      <c r="H483" s="49">
        <f t="shared" si="66"/>
        <v>694.82</v>
      </c>
      <c r="I483" s="49">
        <f t="shared" si="57"/>
        <v>-786.88</v>
      </c>
      <c r="J483" s="49">
        <f t="shared" si="58"/>
        <v>46.89343321860026</v>
      </c>
      <c r="K483" s="49">
        <f t="shared" si="59"/>
        <v>2.0097534449445225</v>
      </c>
      <c r="L483" s="49">
        <f t="shared" si="60"/>
        <v>-961.88</v>
      </c>
      <c r="M483" s="49">
        <f t="shared" si="61"/>
        <v>41.940001207219176</v>
      </c>
      <c r="N483" s="49">
        <f t="shared" si="62"/>
        <v>2.0097534449445225</v>
      </c>
      <c r="O483" s="49">
        <f t="shared" si="63"/>
        <v>-961.88</v>
      </c>
      <c r="P483" s="49">
        <f t="shared" si="64"/>
        <v>41.940001207219176</v>
      </c>
    </row>
    <row r="484" spans="1:16" ht="15">
      <c r="A484" s="93"/>
      <c r="B484" s="93"/>
      <c r="C484" s="21" t="s">
        <v>12</v>
      </c>
      <c r="D484" s="42" t="s">
        <v>134</v>
      </c>
      <c r="E484" s="49">
        <f t="shared" si="66"/>
        <v>14457.6</v>
      </c>
      <c r="F484" s="49">
        <f t="shared" si="66"/>
        <v>175668.3</v>
      </c>
      <c r="G484" s="49">
        <f t="shared" si="66"/>
        <v>10540.1</v>
      </c>
      <c r="H484" s="49">
        <f t="shared" si="66"/>
        <v>10971.53</v>
      </c>
      <c r="I484" s="49">
        <f t="shared" si="57"/>
        <v>431.4300000000003</v>
      </c>
      <c r="J484" s="49">
        <f t="shared" si="58"/>
        <v>104.09322492196469</v>
      </c>
      <c r="K484" s="49">
        <f t="shared" si="59"/>
        <v>6.245594680428968</v>
      </c>
      <c r="L484" s="49">
        <f t="shared" si="60"/>
        <v>-3486.0699999999997</v>
      </c>
      <c r="M484" s="49">
        <f t="shared" si="61"/>
        <v>75.8876300354139</v>
      </c>
      <c r="N484" s="49">
        <f t="shared" si="62"/>
        <v>6.245594680428968</v>
      </c>
      <c r="O484" s="49">
        <f t="shared" si="63"/>
        <v>-3486.0699999999997</v>
      </c>
      <c r="P484" s="49">
        <f t="shared" si="64"/>
        <v>75.8876300354139</v>
      </c>
    </row>
    <row r="485" spans="1:16" ht="30.75">
      <c r="A485" s="93"/>
      <c r="B485" s="93"/>
      <c r="C485" s="21" t="s">
        <v>14</v>
      </c>
      <c r="D485" s="43" t="s">
        <v>15</v>
      </c>
      <c r="E485" s="49">
        <f t="shared" si="66"/>
        <v>7173.7</v>
      </c>
      <c r="F485" s="49">
        <f t="shared" si="66"/>
        <v>5950.5</v>
      </c>
      <c r="G485" s="49">
        <f t="shared" si="66"/>
        <v>0</v>
      </c>
      <c r="H485" s="49">
        <f t="shared" si="66"/>
        <v>0</v>
      </c>
      <c r="I485" s="49">
        <f t="shared" si="57"/>
        <v>0</v>
      </c>
      <c r="J485" s="49"/>
      <c r="K485" s="49">
        <f t="shared" si="59"/>
        <v>0</v>
      </c>
      <c r="L485" s="49">
        <f t="shared" si="60"/>
        <v>-7173.7</v>
      </c>
      <c r="M485" s="49">
        <f t="shared" si="61"/>
        <v>0</v>
      </c>
      <c r="N485" s="49">
        <f t="shared" si="62"/>
        <v>0</v>
      </c>
      <c r="O485" s="49">
        <f t="shared" si="63"/>
        <v>-7173.7</v>
      </c>
      <c r="P485" s="49">
        <f t="shared" si="64"/>
        <v>0</v>
      </c>
    </row>
    <row r="486" spans="1:16" ht="78">
      <c r="A486" s="93"/>
      <c r="B486" s="93"/>
      <c r="C486" s="20" t="s">
        <v>16</v>
      </c>
      <c r="D486" s="44" t="s">
        <v>175</v>
      </c>
      <c r="E486" s="49">
        <f t="shared" si="66"/>
        <v>9573.3</v>
      </c>
      <c r="F486" s="49">
        <f t="shared" si="66"/>
        <v>221465.6</v>
      </c>
      <c r="G486" s="49">
        <f t="shared" si="66"/>
        <v>14815.400000000001</v>
      </c>
      <c r="H486" s="66">
        <f t="shared" si="66"/>
        <v>6338.91</v>
      </c>
      <c r="I486" s="66">
        <f t="shared" si="57"/>
        <v>-8476.490000000002</v>
      </c>
      <c r="J486" s="66">
        <f t="shared" si="58"/>
        <v>42.78595245487803</v>
      </c>
      <c r="K486" s="66">
        <f t="shared" si="59"/>
        <v>2.8622549055022537</v>
      </c>
      <c r="L486" s="66">
        <f t="shared" si="60"/>
        <v>-3234.3899999999994</v>
      </c>
      <c r="M486" s="66">
        <f t="shared" si="61"/>
        <v>66.2144714988562</v>
      </c>
      <c r="N486" s="66">
        <f t="shared" si="62"/>
        <v>2.8622549055022537</v>
      </c>
      <c r="O486" s="66">
        <f t="shared" si="63"/>
        <v>-3234.3899999999994</v>
      </c>
      <c r="P486" s="66">
        <f t="shared" si="64"/>
        <v>66.2144714988562</v>
      </c>
    </row>
    <row r="487" spans="1:16" ht="15">
      <c r="A487" s="93"/>
      <c r="B487" s="93"/>
      <c r="C487" s="21" t="s">
        <v>62</v>
      </c>
      <c r="D487" s="43" t="s">
        <v>63</v>
      </c>
      <c r="E487" s="49">
        <f t="shared" si="66"/>
        <v>1.8</v>
      </c>
      <c r="F487" s="49">
        <f t="shared" si="66"/>
        <v>16363.4</v>
      </c>
      <c r="G487" s="49">
        <f t="shared" si="66"/>
        <v>1387.7</v>
      </c>
      <c r="H487" s="49">
        <f t="shared" si="66"/>
        <v>1378.24</v>
      </c>
      <c r="I487" s="49">
        <f t="shared" si="57"/>
        <v>-9.460000000000036</v>
      </c>
      <c r="J487" s="49">
        <f t="shared" si="58"/>
        <v>99.31829646177127</v>
      </c>
      <c r="K487" s="49">
        <f t="shared" si="59"/>
        <v>8.422699438991897</v>
      </c>
      <c r="L487" s="49">
        <f t="shared" si="60"/>
        <v>1376.44</v>
      </c>
      <c r="M487" s="49">
        <f t="shared" si="61"/>
        <v>76568.88888888889</v>
      </c>
      <c r="N487" s="49">
        <f t="shared" si="62"/>
        <v>8.422699438991897</v>
      </c>
      <c r="O487" s="49">
        <f t="shared" si="63"/>
        <v>1376.44</v>
      </c>
      <c r="P487" s="49">
        <f t="shared" si="64"/>
        <v>76568.88888888889</v>
      </c>
    </row>
    <row r="488" spans="1:16" ht="30.75">
      <c r="A488" s="93"/>
      <c r="B488" s="93"/>
      <c r="C488" s="21" t="s">
        <v>215</v>
      </c>
      <c r="D488" s="32" t="s">
        <v>216</v>
      </c>
      <c r="E488" s="49">
        <f t="shared" si="66"/>
        <v>0</v>
      </c>
      <c r="F488" s="49">
        <f t="shared" si="66"/>
        <v>780</v>
      </c>
      <c r="G488" s="49">
        <f t="shared" si="66"/>
        <v>3</v>
      </c>
      <c r="H488" s="49">
        <f t="shared" si="66"/>
        <v>31.6</v>
      </c>
      <c r="I488" s="49">
        <f t="shared" si="57"/>
        <v>28.6</v>
      </c>
      <c r="J488" s="49">
        <f t="shared" si="58"/>
        <v>1053.3333333333333</v>
      </c>
      <c r="K488" s="49">
        <f t="shared" si="59"/>
        <v>4.051282051282051</v>
      </c>
      <c r="L488" s="49">
        <f t="shared" si="60"/>
        <v>31.6</v>
      </c>
      <c r="M488" s="49" t="e">
        <f t="shared" si="61"/>
        <v>#DIV/0!</v>
      </c>
      <c r="N488" s="49">
        <f t="shared" si="62"/>
        <v>4.051282051282051</v>
      </c>
      <c r="O488" s="49">
        <f t="shared" si="63"/>
        <v>31.6</v>
      </c>
      <c r="P488" s="49"/>
    </row>
    <row r="489" spans="1:16" ht="46.5">
      <c r="A489" s="93"/>
      <c r="B489" s="93"/>
      <c r="C489" s="63" t="s">
        <v>221</v>
      </c>
      <c r="D489" s="64" t="s">
        <v>222</v>
      </c>
      <c r="E489" s="49">
        <f t="shared" si="66"/>
        <v>0</v>
      </c>
      <c r="F489" s="49">
        <f t="shared" si="66"/>
        <v>0</v>
      </c>
      <c r="G489" s="49">
        <f t="shared" si="66"/>
        <v>0</v>
      </c>
      <c r="H489" s="66">
        <f t="shared" si="66"/>
        <v>93.81</v>
      </c>
      <c r="I489" s="66">
        <f t="shared" si="57"/>
        <v>93.81</v>
      </c>
      <c r="J489" s="66"/>
      <c r="K489" s="66"/>
      <c r="L489" s="66"/>
      <c r="M489" s="66"/>
      <c r="N489" s="66"/>
      <c r="O489" s="66">
        <f t="shared" si="63"/>
        <v>93.81</v>
      </c>
      <c r="P489" s="66"/>
    </row>
    <row r="490" spans="1:16" ht="30.75">
      <c r="A490" s="93"/>
      <c r="B490" s="93"/>
      <c r="C490" s="21" t="s">
        <v>209</v>
      </c>
      <c r="D490" s="32" t="s">
        <v>210</v>
      </c>
      <c r="E490" s="49">
        <f t="shared" si="66"/>
        <v>293.8</v>
      </c>
      <c r="F490" s="49">
        <f t="shared" si="66"/>
        <v>16609.3</v>
      </c>
      <c r="G490" s="49">
        <f t="shared" si="66"/>
        <v>100</v>
      </c>
      <c r="H490" s="66">
        <f t="shared" si="66"/>
        <v>1422.13</v>
      </c>
      <c r="I490" s="66">
        <f t="shared" si="57"/>
        <v>1322.13</v>
      </c>
      <c r="J490" s="66">
        <f t="shared" si="58"/>
        <v>1422.13</v>
      </c>
      <c r="K490" s="66">
        <f t="shared" si="59"/>
        <v>8.562251268867442</v>
      </c>
      <c r="L490" s="66">
        <f t="shared" si="60"/>
        <v>1128.3300000000002</v>
      </c>
      <c r="M490" s="66">
        <f t="shared" si="61"/>
        <v>484.04697072838667</v>
      </c>
      <c r="N490" s="66">
        <f t="shared" si="62"/>
        <v>8.562251268867442</v>
      </c>
      <c r="O490" s="66">
        <f t="shared" si="63"/>
        <v>1128.3300000000002</v>
      </c>
      <c r="P490" s="66">
        <f t="shared" si="64"/>
        <v>484.04697072838667</v>
      </c>
    </row>
    <row r="491" spans="1:16" ht="30.75" hidden="1">
      <c r="A491" s="93"/>
      <c r="B491" s="93"/>
      <c r="C491" s="21" t="s">
        <v>18</v>
      </c>
      <c r="D491" s="32" t="s">
        <v>19</v>
      </c>
      <c r="E491" s="49">
        <f t="shared" si="66"/>
        <v>0</v>
      </c>
      <c r="F491" s="49">
        <f t="shared" si="66"/>
        <v>0</v>
      </c>
      <c r="G491" s="49">
        <f t="shared" si="66"/>
        <v>0</v>
      </c>
      <c r="H491" s="49">
        <f t="shared" si="66"/>
        <v>0</v>
      </c>
      <c r="I491" s="49">
        <f t="shared" si="57"/>
        <v>0</v>
      </c>
      <c r="J491" s="49"/>
      <c r="K491" s="49"/>
      <c r="L491" s="49"/>
      <c r="M491" s="49"/>
      <c r="N491" s="49"/>
      <c r="O491" s="49">
        <f t="shared" si="63"/>
        <v>0</v>
      </c>
      <c r="P491" s="49"/>
    </row>
    <row r="492" spans="1:16" ht="37.5" customHeight="1" hidden="1">
      <c r="A492" s="93"/>
      <c r="B492" s="93"/>
      <c r="C492" s="21" t="s">
        <v>85</v>
      </c>
      <c r="D492" s="43" t="s">
        <v>86</v>
      </c>
      <c r="E492" s="49">
        <f t="shared" si="66"/>
        <v>0</v>
      </c>
      <c r="F492" s="49">
        <f t="shared" si="66"/>
        <v>0</v>
      </c>
      <c r="G492" s="49">
        <f t="shared" si="66"/>
        <v>0</v>
      </c>
      <c r="H492" s="49">
        <f t="shared" si="66"/>
        <v>0</v>
      </c>
      <c r="I492" s="49">
        <f t="shared" si="57"/>
        <v>0</v>
      </c>
      <c r="J492" s="49"/>
      <c r="K492" s="49"/>
      <c r="L492" s="49"/>
      <c r="M492" s="49"/>
      <c r="N492" s="49"/>
      <c r="O492" s="49">
        <f t="shared" si="63"/>
        <v>0</v>
      </c>
      <c r="P492" s="49"/>
    </row>
    <row r="493" spans="1:16" ht="93" hidden="1">
      <c r="A493" s="93"/>
      <c r="B493" s="93"/>
      <c r="C493" s="62" t="s">
        <v>223</v>
      </c>
      <c r="D493" s="68" t="s">
        <v>228</v>
      </c>
      <c r="E493" s="49">
        <f t="shared" si="66"/>
        <v>0</v>
      </c>
      <c r="F493" s="49">
        <f t="shared" si="66"/>
        <v>0</v>
      </c>
      <c r="G493" s="49">
        <f t="shared" si="66"/>
        <v>0</v>
      </c>
      <c r="H493" s="49">
        <f t="shared" si="66"/>
        <v>0</v>
      </c>
      <c r="I493" s="49">
        <f t="shared" si="57"/>
        <v>0</v>
      </c>
      <c r="J493" s="49"/>
      <c r="K493" s="49"/>
      <c r="L493" s="49"/>
      <c r="M493" s="49"/>
      <c r="N493" s="49"/>
      <c r="O493" s="49">
        <f t="shared" si="63"/>
        <v>0</v>
      </c>
      <c r="P493" s="49"/>
    </row>
    <row r="494" spans="1:16" ht="78.75" customHeight="1">
      <c r="A494" s="93"/>
      <c r="B494" s="93"/>
      <c r="C494" s="20" t="s">
        <v>207</v>
      </c>
      <c r="D494" s="64" t="s">
        <v>227</v>
      </c>
      <c r="E494" s="49">
        <f t="shared" si="66"/>
        <v>164.2</v>
      </c>
      <c r="F494" s="49">
        <f t="shared" si="66"/>
        <v>0</v>
      </c>
      <c r="G494" s="49">
        <f t="shared" si="66"/>
        <v>0</v>
      </c>
      <c r="H494" s="49">
        <f t="shared" si="66"/>
        <v>0</v>
      </c>
      <c r="I494" s="49">
        <f t="shared" si="57"/>
        <v>0</v>
      </c>
      <c r="J494" s="49"/>
      <c r="K494" s="49"/>
      <c r="L494" s="49"/>
      <c r="M494" s="49"/>
      <c r="N494" s="49"/>
      <c r="O494" s="49">
        <f t="shared" si="63"/>
        <v>-164.2</v>
      </c>
      <c r="P494" s="49">
        <f t="shared" si="64"/>
        <v>0</v>
      </c>
    </row>
    <row r="495" spans="1:16" ht="93">
      <c r="A495" s="93"/>
      <c r="B495" s="93"/>
      <c r="C495" s="20" t="s">
        <v>198</v>
      </c>
      <c r="D495" s="45" t="s">
        <v>199</v>
      </c>
      <c r="E495" s="49">
        <f t="shared" si="66"/>
        <v>41895</v>
      </c>
      <c r="F495" s="49">
        <f t="shared" si="66"/>
        <v>702071.6</v>
      </c>
      <c r="G495" s="49">
        <f t="shared" si="66"/>
        <v>45403.9</v>
      </c>
      <c r="H495" s="49">
        <f t="shared" si="66"/>
        <v>87447.84</v>
      </c>
      <c r="I495" s="49">
        <f t="shared" si="57"/>
        <v>42043.939999999995</v>
      </c>
      <c r="J495" s="49">
        <f t="shared" si="58"/>
        <v>192.59984274478623</v>
      </c>
      <c r="K495" s="49">
        <f t="shared" si="59"/>
        <v>12.45568685587054</v>
      </c>
      <c r="L495" s="49">
        <f t="shared" si="60"/>
        <v>45552.84</v>
      </c>
      <c r="M495" s="49">
        <f t="shared" si="61"/>
        <v>208.73097028284997</v>
      </c>
      <c r="N495" s="49">
        <f t="shared" si="62"/>
        <v>12.45568685587054</v>
      </c>
      <c r="O495" s="49">
        <f t="shared" si="63"/>
        <v>45552.84</v>
      </c>
      <c r="P495" s="49">
        <f t="shared" si="64"/>
        <v>208.73097028284997</v>
      </c>
    </row>
    <row r="496" spans="1:16" ht="93" hidden="1">
      <c r="A496" s="93"/>
      <c r="B496" s="93"/>
      <c r="C496" s="62" t="s">
        <v>225</v>
      </c>
      <c r="D496" s="69" t="s">
        <v>206</v>
      </c>
      <c r="E496" s="49">
        <f t="shared" si="66"/>
        <v>0</v>
      </c>
      <c r="F496" s="49">
        <f t="shared" si="66"/>
        <v>0</v>
      </c>
      <c r="G496" s="49">
        <f t="shared" si="66"/>
        <v>0</v>
      </c>
      <c r="H496" s="49">
        <f t="shared" si="66"/>
        <v>0</v>
      </c>
      <c r="I496" s="49">
        <f t="shared" si="57"/>
        <v>0</v>
      </c>
      <c r="J496" s="49"/>
      <c r="K496" s="49"/>
      <c r="L496" s="49"/>
      <c r="M496" s="49"/>
      <c r="N496" s="49"/>
      <c r="O496" s="49">
        <f t="shared" si="63"/>
        <v>0</v>
      </c>
      <c r="P496" s="49"/>
    </row>
    <row r="497" spans="1:16" ht="46.5">
      <c r="A497" s="93"/>
      <c r="B497" s="93"/>
      <c r="C497" s="62" t="s">
        <v>224</v>
      </c>
      <c r="D497" s="44" t="s">
        <v>20</v>
      </c>
      <c r="E497" s="49">
        <f t="shared" si="66"/>
        <v>9150.8</v>
      </c>
      <c r="F497" s="49">
        <f t="shared" si="66"/>
        <v>184175.2</v>
      </c>
      <c r="G497" s="49">
        <f t="shared" si="66"/>
        <v>9180</v>
      </c>
      <c r="H497" s="49">
        <f t="shared" si="66"/>
        <v>59362.63</v>
      </c>
      <c r="I497" s="49">
        <f t="shared" si="57"/>
        <v>50182.63</v>
      </c>
      <c r="J497" s="49">
        <f t="shared" si="58"/>
        <v>646.65174291939</v>
      </c>
      <c r="K497" s="49">
        <f t="shared" si="59"/>
        <v>32.2316088159535</v>
      </c>
      <c r="L497" s="49">
        <f t="shared" si="60"/>
        <v>50211.83</v>
      </c>
      <c r="M497" s="49">
        <f t="shared" si="61"/>
        <v>648.7151942999519</v>
      </c>
      <c r="N497" s="49">
        <f t="shared" si="62"/>
        <v>32.2316088159535</v>
      </c>
      <c r="O497" s="49">
        <f t="shared" si="63"/>
        <v>50211.83</v>
      </c>
      <c r="P497" s="49">
        <f t="shared" si="64"/>
        <v>648.7151942999519</v>
      </c>
    </row>
    <row r="498" spans="1:16" ht="62.25" hidden="1">
      <c r="A498" s="93"/>
      <c r="B498" s="93"/>
      <c r="C498" s="20" t="s">
        <v>217</v>
      </c>
      <c r="D498" s="44" t="s">
        <v>218</v>
      </c>
      <c r="E498" s="49">
        <f t="shared" si="66"/>
        <v>0</v>
      </c>
      <c r="F498" s="49">
        <f t="shared" si="66"/>
        <v>0</v>
      </c>
      <c r="G498" s="49">
        <f t="shared" si="66"/>
        <v>0</v>
      </c>
      <c r="H498" s="49">
        <f t="shared" si="66"/>
        <v>0</v>
      </c>
      <c r="I498" s="49">
        <f t="shared" si="57"/>
        <v>0</v>
      </c>
      <c r="J498" s="49"/>
      <c r="K498" s="49" t="e">
        <f t="shared" si="59"/>
        <v>#DIV/0!</v>
      </c>
      <c r="L498" s="49">
        <f t="shared" si="60"/>
        <v>0</v>
      </c>
      <c r="M498" s="49" t="e">
        <f t="shared" si="61"/>
        <v>#DIV/0!</v>
      </c>
      <c r="N498" s="49"/>
      <c r="O498" s="49">
        <f t="shared" si="63"/>
        <v>0</v>
      </c>
      <c r="P498" s="49"/>
    </row>
    <row r="499" spans="1:16" ht="15">
      <c r="A499" s="93"/>
      <c r="B499" s="93"/>
      <c r="C499" s="21" t="s">
        <v>21</v>
      </c>
      <c r="D499" s="43" t="s">
        <v>22</v>
      </c>
      <c r="E499" s="49">
        <f t="shared" si="66"/>
        <v>5663.599999999999</v>
      </c>
      <c r="F499" s="49">
        <f t="shared" si="66"/>
        <v>93632.9</v>
      </c>
      <c r="G499" s="49">
        <f t="shared" si="66"/>
        <v>3685.4999999999995</v>
      </c>
      <c r="H499" s="66">
        <f t="shared" si="66"/>
        <v>7742.170000000001</v>
      </c>
      <c r="I499" s="66">
        <f t="shared" si="57"/>
        <v>4056.6700000000014</v>
      </c>
      <c r="J499" s="66">
        <f t="shared" si="58"/>
        <v>210.0710894044228</v>
      </c>
      <c r="K499" s="66">
        <f t="shared" si="59"/>
        <v>8.26864275270765</v>
      </c>
      <c r="L499" s="66">
        <f t="shared" si="60"/>
        <v>2078.5700000000015</v>
      </c>
      <c r="M499" s="66">
        <f t="shared" si="61"/>
        <v>136.70050851048805</v>
      </c>
      <c r="N499" s="66">
        <f t="shared" si="62"/>
        <v>8.26864275270765</v>
      </c>
      <c r="O499" s="66">
        <f t="shared" si="63"/>
        <v>2078.5700000000015</v>
      </c>
      <c r="P499" s="66">
        <f t="shared" si="64"/>
        <v>136.70050851048805</v>
      </c>
    </row>
    <row r="500" spans="1:16" ht="78" hidden="1">
      <c r="A500" s="93"/>
      <c r="B500" s="93"/>
      <c r="C500" s="20" t="s">
        <v>115</v>
      </c>
      <c r="D500" s="44" t="s">
        <v>116</v>
      </c>
      <c r="E500" s="49">
        <f t="shared" si="66"/>
        <v>2375.9</v>
      </c>
      <c r="F500" s="49">
        <f t="shared" si="66"/>
        <v>5542</v>
      </c>
      <c r="G500" s="49">
        <f t="shared" si="66"/>
        <v>166.3</v>
      </c>
      <c r="H500" s="49">
        <f t="shared" si="66"/>
        <v>1732.63</v>
      </c>
      <c r="I500" s="49">
        <f t="shared" si="57"/>
        <v>1566.3300000000002</v>
      </c>
      <c r="J500" s="49">
        <f t="shared" si="58"/>
        <v>1041.870114251353</v>
      </c>
      <c r="K500" s="49">
        <f t="shared" si="59"/>
        <v>31.26362324070733</v>
      </c>
      <c r="L500" s="49">
        <f t="shared" si="60"/>
        <v>-643.27</v>
      </c>
      <c r="M500" s="49">
        <f t="shared" si="61"/>
        <v>72.9252072898691</v>
      </c>
      <c r="N500" s="49">
        <f t="shared" si="62"/>
        <v>31.26362324070733</v>
      </c>
      <c r="O500" s="49">
        <f t="shared" si="63"/>
        <v>-643.27</v>
      </c>
      <c r="P500" s="49">
        <f t="shared" si="64"/>
        <v>72.9252072898691</v>
      </c>
    </row>
    <row r="501" spans="1:16" ht="62.25" hidden="1">
      <c r="A501" s="93"/>
      <c r="B501" s="93"/>
      <c r="C501" s="20" t="s">
        <v>124</v>
      </c>
      <c r="D501" s="44" t="s">
        <v>125</v>
      </c>
      <c r="E501" s="49">
        <f aca="true" t="shared" si="67" ref="E501:H524">SUMIF($C$6:$C$455,$C501,E$6:E$455)</f>
        <v>10.1</v>
      </c>
      <c r="F501" s="49">
        <f t="shared" si="67"/>
        <v>300</v>
      </c>
      <c r="G501" s="49">
        <f t="shared" si="67"/>
        <v>10.3</v>
      </c>
      <c r="H501" s="49">
        <f t="shared" si="67"/>
        <v>14.98</v>
      </c>
      <c r="I501" s="49">
        <f t="shared" si="57"/>
        <v>4.68</v>
      </c>
      <c r="J501" s="49">
        <f t="shared" si="58"/>
        <v>145.4368932038835</v>
      </c>
      <c r="K501" s="49">
        <f t="shared" si="59"/>
        <v>4.993333333333334</v>
      </c>
      <c r="L501" s="49">
        <f t="shared" si="60"/>
        <v>4.880000000000001</v>
      </c>
      <c r="M501" s="49">
        <f t="shared" si="61"/>
        <v>148.31683168316832</v>
      </c>
      <c r="N501" s="49">
        <f t="shared" si="62"/>
        <v>4.993333333333334</v>
      </c>
      <c r="O501" s="49">
        <f t="shared" si="63"/>
        <v>4.880000000000001</v>
      </c>
      <c r="P501" s="49">
        <f t="shared" si="64"/>
        <v>148.31683168316832</v>
      </c>
    </row>
    <row r="502" spans="1:16" ht="62.25" hidden="1">
      <c r="A502" s="93"/>
      <c r="B502" s="93"/>
      <c r="C502" s="20" t="s">
        <v>117</v>
      </c>
      <c r="D502" s="44" t="s">
        <v>118</v>
      </c>
      <c r="E502" s="49">
        <f t="shared" si="67"/>
        <v>23.6</v>
      </c>
      <c r="F502" s="49">
        <f t="shared" si="67"/>
        <v>1200</v>
      </c>
      <c r="G502" s="49">
        <f t="shared" si="67"/>
        <v>30</v>
      </c>
      <c r="H502" s="49">
        <f t="shared" si="67"/>
        <v>87.12</v>
      </c>
      <c r="I502" s="49">
        <f t="shared" si="57"/>
        <v>57.120000000000005</v>
      </c>
      <c r="J502" s="49">
        <f t="shared" si="58"/>
        <v>290.40000000000003</v>
      </c>
      <c r="K502" s="49">
        <f t="shared" si="59"/>
        <v>7.26</v>
      </c>
      <c r="L502" s="49">
        <f t="shared" si="60"/>
        <v>63.52</v>
      </c>
      <c r="M502" s="49">
        <f t="shared" si="61"/>
        <v>369.1525423728813</v>
      </c>
      <c r="N502" s="49">
        <f t="shared" si="62"/>
        <v>7.26</v>
      </c>
      <c r="O502" s="49">
        <f t="shared" si="63"/>
        <v>63.52</v>
      </c>
      <c r="P502" s="49">
        <f t="shared" si="64"/>
        <v>369.1525423728813</v>
      </c>
    </row>
    <row r="503" spans="1:16" ht="62.25" hidden="1">
      <c r="A503" s="93"/>
      <c r="B503" s="93"/>
      <c r="C503" s="20" t="s">
        <v>126</v>
      </c>
      <c r="D503" s="44" t="s">
        <v>127</v>
      </c>
      <c r="E503" s="49">
        <f t="shared" si="67"/>
        <v>19</v>
      </c>
      <c r="F503" s="49">
        <f t="shared" si="67"/>
        <v>746</v>
      </c>
      <c r="G503" s="49">
        <f t="shared" si="67"/>
        <v>45</v>
      </c>
      <c r="H503" s="49">
        <f t="shared" si="67"/>
        <v>0</v>
      </c>
      <c r="I503" s="49">
        <f t="shared" si="57"/>
        <v>-45</v>
      </c>
      <c r="J503" s="49">
        <f t="shared" si="58"/>
        <v>0</v>
      </c>
      <c r="K503" s="49">
        <f t="shared" si="59"/>
        <v>0</v>
      </c>
      <c r="L503" s="49">
        <f t="shared" si="60"/>
        <v>-19</v>
      </c>
      <c r="M503" s="49">
        <f t="shared" si="61"/>
        <v>0</v>
      </c>
      <c r="N503" s="49">
        <f t="shared" si="62"/>
        <v>0</v>
      </c>
      <c r="O503" s="49">
        <f t="shared" si="63"/>
        <v>-19</v>
      </c>
      <c r="P503" s="49">
        <f t="shared" si="64"/>
        <v>0</v>
      </c>
    </row>
    <row r="504" spans="1:16" ht="30.75" hidden="1">
      <c r="A504" s="93"/>
      <c r="B504" s="93"/>
      <c r="C504" s="20" t="s">
        <v>42</v>
      </c>
      <c r="D504" s="44" t="s">
        <v>43</v>
      </c>
      <c r="E504" s="49">
        <f t="shared" si="67"/>
        <v>0</v>
      </c>
      <c r="F504" s="49">
        <f t="shared" si="67"/>
        <v>0</v>
      </c>
      <c r="G504" s="49">
        <f t="shared" si="67"/>
        <v>0</v>
      </c>
      <c r="H504" s="49">
        <f t="shared" si="67"/>
        <v>0</v>
      </c>
      <c r="I504" s="49">
        <f t="shared" si="57"/>
        <v>0</v>
      </c>
      <c r="J504" s="49"/>
      <c r="K504" s="49"/>
      <c r="L504" s="49"/>
      <c r="M504" s="49"/>
      <c r="N504" s="49"/>
      <c r="O504" s="49">
        <f t="shared" si="63"/>
        <v>0</v>
      </c>
      <c r="P504" s="49"/>
    </row>
    <row r="505" spans="1:16" ht="62.25" hidden="1">
      <c r="A505" s="93"/>
      <c r="B505" s="93"/>
      <c r="C505" s="20" t="s">
        <v>128</v>
      </c>
      <c r="D505" s="44" t="s">
        <v>129</v>
      </c>
      <c r="E505" s="49">
        <f t="shared" si="67"/>
        <v>0</v>
      </c>
      <c r="F505" s="49">
        <f t="shared" si="67"/>
        <v>0</v>
      </c>
      <c r="G505" s="49">
        <f t="shared" si="67"/>
        <v>0</v>
      </c>
      <c r="H505" s="49">
        <f t="shared" si="67"/>
        <v>5</v>
      </c>
      <c r="I505" s="49">
        <f t="shared" si="57"/>
        <v>5</v>
      </c>
      <c r="J505" s="49"/>
      <c r="K505" s="49"/>
      <c r="L505" s="49"/>
      <c r="M505" s="49"/>
      <c r="N505" s="49"/>
      <c r="O505" s="49">
        <f t="shared" si="63"/>
        <v>5</v>
      </c>
      <c r="P505" s="49"/>
    </row>
    <row r="506" spans="1:16" ht="46.5" hidden="1">
      <c r="A506" s="93"/>
      <c r="B506" s="93"/>
      <c r="C506" s="21" t="s">
        <v>213</v>
      </c>
      <c r="D506" s="43" t="s">
        <v>214</v>
      </c>
      <c r="E506" s="49">
        <f t="shared" si="67"/>
        <v>0</v>
      </c>
      <c r="F506" s="49">
        <f t="shared" si="67"/>
        <v>0</v>
      </c>
      <c r="G506" s="49">
        <f t="shared" si="67"/>
        <v>0</v>
      </c>
      <c r="H506" s="49">
        <f t="shared" si="67"/>
        <v>0</v>
      </c>
      <c r="I506" s="49">
        <f t="shared" si="57"/>
        <v>0</v>
      </c>
      <c r="J506" s="49"/>
      <c r="K506" s="49"/>
      <c r="L506" s="49"/>
      <c r="M506" s="49"/>
      <c r="N506" s="49"/>
      <c r="O506" s="49">
        <f t="shared" si="63"/>
        <v>0</v>
      </c>
      <c r="P506" s="49"/>
    </row>
    <row r="507" spans="1:16" ht="30.75" hidden="1">
      <c r="A507" s="93"/>
      <c r="B507" s="93"/>
      <c r="C507" s="20" t="s">
        <v>64</v>
      </c>
      <c r="D507" s="44" t="s">
        <v>65</v>
      </c>
      <c r="E507" s="49">
        <f t="shared" si="67"/>
        <v>0</v>
      </c>
      <c r="F507" s="49">
        <f t="shared" si="67"/>
        <v>2700</v>
      </c>
      <c r="G507" s="49">
        <f t="shared" si="67"/>
        <v>0</v>
      </c>
      <c r="H507" s="66">
        <f t="shared" si="67"/>
        <v>20.61</v>
      </c>
      <c r="I507" s="66">
        <f t="shared" si="57"/>
        <v>20.61</v>
      </c>
      <c r="J507" s="66"/>
      <c r="K507" s="66">
        <f t="shared" si="59"/>
        <v>0.7633333333333333</v>
      </c>
      <c r="L507" s="66">
        <f t="shared" si="60"/>
        <v>20.61</v>
      </c>
      <c r="M507" s="66" t="e">
        <f t="shared" si="61"/>
        <v>#DIV/0!</v>
      </c>
      <c r="N507" s="66">
        <f t="shared" si="62"/>
        <v>0.7633333333333333</v>
      </c>
      <c r="O507" s="66">
        <f t="shared" si="63"/>
        <v>20.61</v>
      </c>
      <c r="P507" s="66"/>
    </row>
    <row r="508" spans="1:16" ht="46.5" hidden="1">
      <c r="A508" s="93"/>
      <c r="B508" s="93"/>
      <c r="C508" s="20" t="s">
        <v>176</v>
      </c>
      <c r="D508" s="44" t="s">
        <v>177</v>
      </c>
      <c r="E508" s="49">
        <f t="shared" si="67"/>
        <v>0</v>
      </c>
      <c r="F508" s="49">
        <f t="shared" si="67"/>
        <v>0</v>
      </c>
      <c r="G508" s="49">
        <f t="shared" si="67"/>
        <v>0</v>
      </c>
      <c r="H508" s="49">
        <f t="shared" si="67"/>
        <v>0</v>
      </c>
      <c r="I508" s="49">
        <f t="shared" si="57"/>
        <v>0</v>
      </c>
      <c r="J508" s="49"/>
      <c r="K508" s="49"/>
      <c r="L508" s="49"/>
      <c r="M508" s="49"/>
      <c r="N508" s="49"/>
      <c r="O508" s="49">
        <f t="shared" si="63"/>
        <v>0</v>
      </c>
      <c r="P508" s="49"/>
    </row>
    <row r="509" spans="1:16" ht="46.5" hidden="1">
      <c r="A509" s="93"/>
      <c r="B509" s="93"/>
      <c r="C509" s="20" t="s">
        <v>66</v>
      </c>
      <c r="D509" s="44" t="s">
        <v>67</v>
      </c>
      <c r="E509" s="49">
        <f t="shared" si="67"/>
        <v>6</v>
      </c>
      <c r="F509" s="49">
        <f t="shared" si="67"/>
        <v>1265</v>
      </c>
      <c r="G509" s="49">
        <f t="shared" si="67"/>
        <v>75</v>
      </c>
      <c r="H509" s="49">
        <f t="shared" si="67"/>
        <v>364.99</v>
      </c>
      <c r="I509" s="49">
        <f t="shared" si="57"/>
        <v>289.99</v>
      </c>
      <c r="J509" s="49">
        <f t="shared" si="58"/>
        <v>486.65333333333336</v>
      </c>
      <c r="K509" s="49">
        <f t="shared" si="59"/>
        <v>28.85296442687747</v>
      </c>
      <c r="L509" s="49">
        <f t="shared" si="60"/>
        <v>358.99</v>
      </c>
      <c r="M509" s="49">
        <f t="shared" si="61"/>
        <v>6083.166666666667</v>
      </c>
      <c r="N509" s="49">
        <f t="shared" si="62"/>
        <v>28.85296442687747</v>
      </c>
      <c r="O509" s="49">
        <f t="shared" si="63"/>
        <v>358.99</v>
      </c>
      <c r="P509" s="49">
        <f t="shared" si="64"/>
        <v>6083.166666666667</v>
      </c>
    </row>
    <row r="510" spans="1:16" ht="30.75" hidden="1">
      <c r="A510" s="93"/>
      <c r="B510" s="93"/>
      <c r="C510" s="20" t="s">
        <v>68</v>
      </c>
      <c r="D510" s="44" t="s">
        <v>69</v>
      </c>
      <c r="E510" s="49">
        <f t="shared" si="67"/>
        <v>0</v>
      </c>
      <c r="F510" s="49">
        <f t="shared" si="67"/>
        <v>0</v>
      </c>
      <c r="G510" s="49">
        <f t="shared" si="67"/>
        <v>0</v>
      </c>
      <c r="H510" s="49">
        <f t="shared" si="67"/>
        <v>0</v>
      </c>
      <c r="I510" s="49">
        <f t="shared" si="57"/>
        <v>0</v>
      </c>
      <c r="J510" s="49"/>
      <c r="K510" s="49"/>
      <c r="L510" s="49"/>
      <c r="M510" s="49"/>
      <c r="N510" s="49"/>
      <c r="O510" s="49">
        <f t="shared" si="63"/>
        <v>0</v>
      </c>
      <c r="P510" s="49"/>
    </row>
    <row r="511" spans="1:16" ht="30.75" hidden="1">
      <c r="A511" s="93"/>
      <c r="B511" s="93"/>
      <c r="C511" s="20" t="s">
        <v>70</v>
      </c>
      <c r="D511" s="44" t="s">
        <v>71</v>
      </c>
      <c r="E511" s="49">
        <f t="shared" si="67"/>
        <v>73</v>
      </c>
      <c r="F511" s="49">
        <f t="shared" si="67"/>
        <v>3000</v>
      </c>
      <c r="G511" s="49">
        <f t="shared" si="67"/>
        <v>50</v>
      </c>
      <c r="H511" s="49">
        <f t="shared" si="67"/>
        <v>111</v>
      </c>
      <c r="I511" s="49">
        <f t="shared" si="57"/>
        <v>61</v>
      </c>
      <c r="J511" s="49">
        <f t="shared" si="58"/>
        <v>222.00000000000003</v>
      </c>
      <c r="K511" s="49">
        <f t="shared" si="59"/>
        <v>3.6999999999999997</v>
      </c>
      <c r="L511" s="49">
        <f t="shared" si="60"/>
        <v>38</v>
      </c>
      <c r="M511" s="49">
        <f t="shared" si="61"/>
        <v>152.05479452054794</v>
      </c>
      <c r="N511" s="49">
        <f t="shared" si="62"/>
        <v>3.6999999999999997</v>
      </c>
      <c r="O511" s="49">
        <f t="shared" si="63"/>
        <v>38</v>
      </c>
      <c r="P511" s="49">
        <f t="shared" si="64"/>
        <v>152.05479452054794</v>
      </c>
    </row>
    <row r="512" spans="1:16" ht="30.75" hidden="1">
      <c r="A512" s="93"/>
      <c r="B512" s="93"/>
      <c r="C512" s="20" t="s">
        <v>156</v>
      </c>
      <c r="D512" s="44" t="s">
        <v>157</v>
      </c>
      <c r="E512" s="49">
        <f t="shared" si="67"/>
        <v>48.7</v>
      </c>
      <c r="F512" s="49">
        <f t="shared" si="67"/>
        <v>708</v>
      </c>
      <c r="G512" s="49">
        <f t="shared" si="67"/>
        <v>31.1</v>
      </c>
      <c r="H512" s="49">
        <f t="shared" si="67"/>
        <v>42.93</v>
      </c>
      <c r="I512" s="49">
        <f t="shared" si="57"/>
        <v>11.829999999999998</v>
      </c>
      <c r="J512" s="49">
        <f t="shared" si="58"/>
        <v>138.0385852090032</v>
      </c>
      <c r="K512" s="49">
        <f t="shared" si="59"/>
        <v>6.063559322033899</v>
      </c>
      <c r="L512" s="49">
        <f t="shared" si="60"/>
        <v>-5.770000000000003</v>
      </c>
      <c r="M512" s="49">
        <f t="shared" si="61"/>
        <v>88.15195071868582</v>
      </c>
      <c r="N512" s="49">
        <f t="shared" si="62"/>
        <v>6.063559322033899</v>
      </c>
      <c r="O512" s="49">
        <f t="shared" si="63"/>
        <v>-5.770000000000003</v>
      </c>
      <c r="P512" s="49">
        <f t="shared" si="64"/>
        <v>88.15195071868582</v>
      </c>
    </row>
    <row r="513" spans="1:16" ht="30.75" hidden="1">
      <c r="A513" s="93"/>
      <c r="B513" s="93"/>
      <c r="C513" s="20" t="s">
        <v>72</v>
      </c>
      <c r="D513" s="44" t="s">
        <v>73</v>
      </c>
      <c r="E513" s="49">
        <f t="shared" si="67"/>
        <v>0</v>
      </c>
      <c r="F513" s="49">
        <f t="shared" si="67"/>
        <v>0</v>
      </c>
      <c r="G513" s="49">
        <f t="shared" si="67"/>
        <v>0</v>
      </c>
      <c r="H513" s="49">
        <f t="shared" si="67"/>
        <v>0</v>
      </c>
      <c r="I513" s="49">
        <f t="shared" si="57"/>
        <v>0</v>
      </c>
      <c r="J513" s="49"/>
      <c r="K513" s="49"/>
      <c r="L513" s="49"/>
      <c r="M513" s="49"/>
      <c r="N513" s="49"/>
      <c r="O513" s="49">
        <f t="shared" si="63"/>
        <v>0</v>
      </c>
      <c r="P513" s="49"/>
    </row>
    <row r="514" spans="1:16" ht="34.5" customHeight="1" hidden="1">
      <c r="A514" s="93"/>
      <c r="B514" s="93"/>
      <c r="C514" s="20" t="s">
        <v>74</v>
      </c>
      <c r="D514" s="44" t="s">
        <v>75</v>
      </c>
      <c r="E514" s="49">
        <f t="shared" si="67"/>
        <v>0</v>
      </c>
      <c r="F514" s="49">
        <f t="shared" si="67"/>
        <v>0</v>
      </c>
      <c r="G514" s="49">
        <f t="shared" si="67"/>
        <v>0</v>
      </c>
      <c r="H514" s="49">
        <f t="shared" si="67"/>
        <v>0</v>
      </c>
      <c r="I514" s="49">
        <f t="shared" si="57"/>
        <v>0</v>
      </c>
      <c r="J514" s="49"/>
      <c r="K514" s="49"/>
      <c r="L514" s="49"/>
      <c r="M514" s="49"/>
      <c r="N514" s="49"/>
      <c r="O514" s="49">
        <f t="shared" si="63"/>
        <v>0</v>
      </c>
      <c r="P514" s="49"/>
    </row>
    <row r="515" spans="1:16" ht="26.25" customHeight="1" hidden="1">
      <c r="A515" s="93"/>
      <c r="B515" s="93"/>
      <c r="C515" s="20" t="s">
        <v>137</v>
      </c>
      <c r="D515" s="44" t="s">
        <v>138</v>
      </c>
      <c r="E515" s="49">
        <f t="shared" si="67"/>
        <v>419.8</v>
      </c>
      <c r="F515" s="49">
        <f t="shared" si="67"/>
        <v>15100</v>
      </c>
      <c r="G515" s="49">
        <f t="shared" si="67"/>
        <v>900</v>
      </c>
      <c r="H515" s="49">
        <f t="shared" si="67"/>
        <v>1013.04</v>
      </c>
      <c r="I515" s="49">
        <f t="shared" si="57"/>
        <v>113.03999999999996</v>
      </c>
      <c r="J515" s="49">
        <f t="shared" si="58"/>
        <v>112.55999999999999</v>
      </c>
      <c r="K515" s="49">
        <f t="shared" si="59"/>
        <v>6.70887417218543</v>
      </c>
      <c r="L515" s="49">
        <f t="shared" si="60"/>
        <v>593.24</v>
      </c>
      <c r="M515" s="49">
        <f t="shared" si="61"/>
        <v>241.3149118627918</v>
      </c>
      <c r="N515" s="49">
        <f t="shared" si="62"/>
        <v>6.70887417218543</v>
      </c>
      <c r="O515" s="49">
        <f t="shared" si="63"/>
        <v>593.24</v>
      </c>
      <c r="P515" s="49">
        <f t="shared" si="64"/>
        <v>241.3149118627918</v>
      </c>
    </row>
    <row r="516" spans="1:16" ht="40.5" customHeight="1" hidden="1">
      <c r="A516" s="93"/>
      <c r="B516" s="93"/>
      <c r="C516" s="20" t="s">
        <v>109</v>
      </c>
      <c r="D516" s="44" t="s">
        <v>110</v>
      </c>
      <c r="E516" s="49">
        <f t="shared" si="67"/>
        <v>0</v>
      </c>
      <c r="F516" s="49">
        <f t="shared" si="67"/>
        <v>0</v>
      </c>
      <c r="G516" s="49">
        <f t="shared" si="67"/>
        <v>0</v>
      </c>
      <c r="H516" s="49">
        <f t="shared" si="67"/>
        <v>0</v>
      </c>
      <c r="I516" s="49">
        <f t="shared" si="57"/>
        <v>0</v>
      </c>
      <c r="J516" s="49"/>
      <c r="K516" s="49"/>
      <c r="L516" s="49"/>
      <c r="M516" s="49"/>
      <c r="N516" s="49"/>
      <c r="O516" s="49">
        <f t="shared" si="63"/>
        <v>0</v>
      </c>
      <c r="P516" s="49"/>
    </row>
    <row r="517" spans="1:16" ht="34.5" customHeight="1" hidden="1">
      <c r="A517" s="93"/>
      <c r="B517" s="93"/>
      <c r="C517" s="20" t="s">
        <v>44</v>
      </c>
      <c r="D517" s="50" t="s">
        <v>45</v>
      </c>
      <c r="E517" s="49">
        <f t="shared" si="67"/>
        <v>0</v>
      </c>
      <c r="F517" s="49">
        <f t="shared" si="67"/>
        <v>0</v>
      </c>
      <c r="G517" s="49">
        <f t="shared" si="67"/>
        <v>0</v>
      </c>
      <c r="H517" s="49">
        <f t="shared" si="67"/>
        <v>34.37</v>
      </c>
      <c r="I517" s="49">
        <f t="shared" si="57"/>
        <v>34.37</v>
      </c>
      <c r="J517" s="49"/>
      <c r="K517" s="49"/>
      <c r="L517" s="49"/>
      <c r="M517" s="49"/>
      <c r="N517" s="49"/>
      <c r="O517" s="49">
        <f t="shared" si="63"/>
        <v>34.37</v>
      </c>
      <c r="P517" s="49"/>
    </row>
    <row r="518" spans="1:16" ht="32.25" customHeight="1" hidden="1">
      <c r="A518" s="93"/>
      <c r="B518" s="93"/>
      <c r="C518" s="21" t="s">
        <v>55</v>
      </c>
      <c r="D518" s="50" t="s">
        <v>56</v>
      </c>
      <c r="E518" s="49">
        <f t="shared" si="67"/>
        <v>0</v>
      </c>
      <c r="F518" s="49">
        <f t="shared" si="67"/>
        <v>335</v>
      </c>
      <c r="G518" s="49">
        <f t="shared" si="67"/>
        <v>0</v>
      </c>
      <c r="H518" s="49">
        <f t="shared" si="67"/>
        <v>33</v>
      </c>
      <c r="I518" s="49">
        <f t="shared" si="57"/>
        <v>33</v>
      </c>
      <c r="J518" s="49"/>
      <c r="K518" s="49">
        <f t="shared" si="59"/>
        <v>9.850746268656717</v>
      </c>
      <c r="L518" s="49">
        <f t="shared" si="60"/>
        <v>33</v>
      </c>
      <c r="M518" s="49" t="e">
        <f t="shared" si="61"/>
        <v>#DIV/0!</v>
      </c>
      <c r="N518" s="49">
        <f t="shared" si="62"/>
        <v>9.850746268656717</v>
      </c>
      <c r="O518" s="49">
        <f t="shared" si="63"/>
        <v>33</v>
      </c>
      <c r="P518" s="49"/>
    </row>
    <row r="519" spans="1:16" ht="29.25" customHeight="1" hidden="1">
      <c r="A519" s="93"/>
      <c r="B519" s="93"/>
      <c r="C519" s="21" t="s">
        <v>211</v>
      </c>
      <c r="D519" s="50" t="s">
        <v>212</v>
      </c>
      <c r="E519" s="49">
        <f t="shared" si="67"/>
        <v>0</v>
      </c>
      <c r="F519" s="49">
        <f t="shared" si="67"/>
        <v>0</v>
      </c>
      <c r="G519" s="49">
        <f t="shared" si="67"/>
        <v>0</v>
      </c>
      <c r="H519" s="49">
        <f t="shared" si="67"/>
        <v>0</v>
      </c>
      <c r="I519" s="49">
        <f t="shared" si="57"/>
        <v>0</v>
      </c>
      <c r="J519" s="49"/>
      <c r="K519" s="49" t="e">
        <f t="shared" si="59"/>
        <v>#DIV/0!</v>
      </c>
      <c r="L519" s="49">
        <f t="shared" si="60"/>
        <v>0</v>
      </c>
      <c r="M519" s="49" t="e">
        <f t="shared" si="61"/>
        <v>#DIV/0!</v>
      </c>
      <c r="N519" s="49"/>
      <c r="O519" s="49">
        <f t="shared" si="63"/>
        <v>0</v>
      </c>
      <c r="P519" s="49"/>
    </row>
    <row r="520" spans="1:16" ht="33" customHeight="1" hidden="1">
      <c r="A520" s="93"/>
      <c r="B520" s="93"/>
      <c r="C520" s="20" t="s">
        <v>204</v>
      </c>
      <c r="D520" s="44" t="s">
        <v>205</v>
      </c>
      <c r="E520" s="49">
        <f t="shared" si="67"/>
        <v>0.2</v>
      </c>
      <c r="F520" s="49">
        <f t="shared" si="67"/>
        <v>300</v>
      </c>
      <c r="G520" s="49">
        <f t="shared" si="67"/>
        <v>20</v>
      </c>
      <c r="H520" s="66">
        <f t="shared" si="67"/>
        <v>511.27</v>
      </c>
      <c r="I520" s="66">
        <f t="shared" si="57"/>
        <v>491.27</v>
      </c>
      <c r="J520" s="66">
        <f t="shared" si="58"/>
        <v>2556.35</v>
      </c>
      <c r="K520" s="66">
        <f t="shared" si="59"/>
        <v>170.42333333333332</v>
      </c>
      <c r="L520" s="66">
        <f t="shared" si="60"/>
        <v>511.07</v>
      </c>
      <c r="M520" s="66">
        <f t="shared" si="61"/>
        <v>255635</v>
      </c>
      <c r="N520" s="66">
        <f t="shared" si="62"/>
        <v>170.42333333333332</v>
      </c>
      <c r="O520" s="66">
        <f t="shared" si="63"/>
        <v>511.07</v>
      </c>
      <c r="P520" s="66">
        <f t="shared" si="64"/>
        <v>255635</v>
      </c>
    </row>
    <row r="521" spans="1:16" ht="33" customHeight="1" hidden="1">
      <c r="A521" s="93"/>
      <c r="B521" s="93"/>
      <c r="C521" s="62" t="s">
        <v>229</v>
      </c>
      <c r="D521" s="44" t="s">
        <v>230</v>
      </c>
      <c r="E521" s="49">
        <f t="shared" si="67"/>
        <v>0</v>
      </c>
      <c r="F521" s="49">
        <f t="shared" si="67"/>
        <v>0</v>
      </c>
      <c r="G521" s="49">
        <f t="shared" si="67"/>
        <v>0</v>
      </c>
      <c r="H521" s="66">
        <f t="shared" si="67"/>
        <v>516</v>
      </c>
      <c r="I521" s="66">
        <f t="shared" si="57"/>
        <v>516</v>
      </c>
      <c r="J521" s="66"/>
      <c r="K521" s="66"/>
      <c r="L521" s="66"/>
      <c r="M521" s="66"/>
      <c r="N521" s="66"/>
      <c r="O521" s="66">
        <f t="shared" si="63"/>
        <v>516</v>
      </c>
      <c r="P521" s="66"/>
    </row>
    <row r="522" spans="1:16" ht="35.25" customHeight="1" hidden="1">
      <c r="A522" s="93"/>
      <c r="B522" s="93"/>
      <c r="C522" s="20" t="s">
        <v>23</v>
      </c>
      <c r="D522" s="44" t="s">
        <v>24</v>
      </c>
      <c r="E522" s="49">
        <f t="shared" si="67"/>
        <v>2687.2999999999997</v>
      </c>
      <c r="F522" s="49">
        <f t="shared" si="67"/>
        <v>62166.899999999994</v>
      </c>
      <c r="G522" s="49">
        <f t="shared" si="67"/>
        <v>2335.3</v>
      </c>
      <c r="H522" s="66">
        <f t="shared" si="67"/>
        <v>3200.02</v>
      </c>
      <c r="I522" s="66">
        <f t="shared" si="57"/>
        <v>864.7199999999998</v>
      </c>
      <c r="J522" s="66">
        <f t="shared" si="58"/>
        <v>137.02821907249603</v>
      </c>
      <c r="K522" s="66">
        <f t="shared" si="59"/>
        <v>5.147465934444214</v>
      </c>
      <c r="L522" s="66">
        <f t="shared" si="60"/>
        <v>512.7200000000003</v>
      </c>
      <c r="M522" s="66">
        <f t="shared" si="61"/>
        <v>119.07937334871433</v>
      </c>
      <c r="N522" s="66">
        <f t="shared" si="62"/>
        <v>5.147465934444214</v>
      </c>
      <c r="O522" s="66">
        <f t="shared" si="63"/>
        <v>512.7200000000003</v>
      </c>
      <c r="P522" s="66">
        <f t="shared" si="64"/>
        <v>119.07937334871433</v>
      </c>
    </row>
    <row r="523" spans="1:16" ht="15">
      <c r="A523" s="93"/>
      <c r="B523" s="93"/>
      <c r="C523" s="21" t="s">
        <v>25</v>
      </c>
      <c r="D523" s="43" t="s">
        <v>26</v>
      </c>
      <c r="E523" s="49">
        <f t="shared" si="67"/>
        <v>6065.200000000001</v>
      </c>
      <c r="F523" s="49">
        <f t="shared" si="67"/>
        <v>0</v>
      </c>
      <c r="G523" s="49">
        <f t="shared" si="67"/>
        <v>0</v>
      </c>
      <c r="H523" s="49">
        <f t="shared" si="67"/>
        <v>4413.58</v>
      </c>
      <c r="I523" s="49">
        <f t="shared" si="57"/>
        <v>4413.58</v>
      </c>
      <c r="J523" s="49"/>
      <c r="K523" s="49"/>
      <c r="L523" s="49"/>
      <c r="M523" s="49"/>
      <c r="N523" s="49"/>
      <c r="O523" s="49">
        <f t="shared" si="63"/>
        <v>-1651.6200000000008</v>
      </c>
      <c r="P523" s="49">
        <f t="shared" si="64"/>
        <v>72.76891116533668</v>
      </c>
    </row>
    <row r="524" spans="1:16" ht="15">
      <c r="A524" s="93"/>
      <c r="B524" s="93"/>
      <c r="C524" s="21" t="s">
        <v>27</v>
      </c>
      <c r="D524" s="43" t="s">
        <v>144</v>
      </c>
      <c r="E524" s="49">
        <f t="shared" si="67"/>
        <v>11410.6</v>
      </c>
      <c r="F524" s="49">
        <f t="shared" si="67"/>
        <v>29877.1</v>
      </c>
      <c r="G524" s="49">
        <f t="shared" si="67"/>
        <v>2080</v>
      </c>
      <c r="H524" s="49">
        <f t="shared" si="67"/>
        <v>2757.48</v>
      </c>
      <c r="I524" s="49">
        <f t="shared" si="57"/>
        <v>677.48</v>
      </c>
      <c r="J524" s="49">
        <f t="shared" si="58"/>
        <v>132.57115384615386</v>
      </c>
      <c r="K524" s="49">
        <f t="shared" si="59"/>
        <v>9.229409815544347</v>
      </c>
      <c r="L524" s="49">
        <f t="shared" si="60"/>
        <v>-8653.12</v>
      </c>
      <c r="M524" s="49">
        <f t="shared" si="61"/>
        <v>24.165950957881268</v>
      </c>
      <c r="N524" s="49">
        <f t="shared" si="62"/>
        <v>9.229409815544347</v>
      </c>
      <c r="O524" s="49">
        <f t="shared" si="63"/>
        <v>-8653.12</v>
      </c>
      <c r="P524" s="49">
        <f t="shared" si="64"/>
        <v>24.165950957881268</v>
      </c>
    </row>
    <row r="525" spans="1:16" s="5" customFormat="1" ht="21.75" customHeight="1">
      <c r="A525" s="93"/>
      <c r="B525" s="93"/>
      <c r="C525" s="23"/>
      <c r="D525" s="3" t="s">
        <v>164</v>
      </c>
      <c r="E525" s="6">
        <f>E464+E480</f>
        <v>970415.1999999998</v>
      </c>
      <c r="F525" s="6">
        <f>F464+F480</f>
        <v>15929034</v>
      </c>
      <c r="G525" s="6">
        <f>G464+G480</f>
        <v>1032069.74</v>
      </c>
      <c r="H525" s="6">
        <f>H464+H480</f>
        <v>1256612.9100000001</v>
      </c>
      <c r="I525" s="6">
        <f t="shared" si="57"/>
        <v>224543.17000000016</v>
      </c>
      <c r="J525" s="6">
        <f t="shared" si="58"/>
        <v>121.75658885222234</v>
      </c>
      <c r="K525" s="6">
        <f t="shared" si="59"/>
        <v>7.888820565013548</v>
      </c>
      <c r="L525" s="6">
        <f t="shared" si="60"/>
        <v>286197.7100000003</v>
      </c>
      <c r="M525" s="6">
        <f t="shared" si="61"/>
        <v>129.49229463841874</v>
      </c>
      <c r="N525" s="6">
        <f t="shared" si="62"/>
        <v>7.888820565013548</v>
      </c>
      <c r="O525" s="6">
        <f t="shared" si="63"/>
        <v>286197.7100000003</v>
      </c>
      <c r="P525" s="6">
        <f t="shared" si="64"/>
        <v>129.49229463841874</v>
      </c>
    </row>
    <row r="526" spans="1:16" s="5" customFormat="1" ht="33.75" customHeight="1">
      <c r="A526" s="93"/>
      <c r="B526" s="93"/>
      <c r="C526" s="23"/>
      <c r="D526" s="3" t="s">
        <v>178</v>
      </c>
      <c r="E526" s="6">
        <f>E527-E536</f>
        <v>513333.39999999997</v>
      </c>
      <c r="F526" s="6">
        <f>F527-F536</f>
        <v>5841347.109999999</v>
      </c>
      <c r="G526" s="6">
        <f>G527-G536</f>
        <v>416243.04000000004</v>
      </c>
      <c r="H526" s="6">
        <f>H527-H536</f>
        <v>1059733.6700000002</v>
      </c>
      <c r="I526" s="6">
        <f t="shared" si="57"/>
        <v>643490.6300000001</v>
      </c>
      <c r="J526" s="6">
        <f t="shared" si="58"/>
        <v>254.59492848216755</v>
      </c>
      <c r="K526" s="6">
        <f t="shared" si="59"/>
        <v>18.141939693770404</v>
      </c>
      <c r="L526" s="6">
        <f t="shared" si="60"/>
        <v>546400.2700000003</v>
      </c>
      <c r="M526" s="6">
        <f t="shared" si="61"/>
        <v>206.44159721537702</v>
      </c>
      <c r="N526" s="6">
        <f t="shared" si="62"/>
        <v>18.141939693770404</v>
      </c>
      <c r="O526" s="6">
        <f t="shared" si="63"/>
        <v>546400.2700000003</v>
      </c>
      <c r="P526" s="6">
        <f t="shared" si="64"/>
        <v>206.44159721537702</v>
      </c>
    </row>
    <row r="527" spans="1:16" s="5" customFormat="1" ht="34.5" customHeight="1">
      <c r="A527" s="93"/>
      <c r="B527" s="93"/>
      <c r="C527" s="23" t="s">
        <v>236</v>
      </c>
      <c r="D527" s="83" t="s">
        <v>179</v>
      </c>
      <c r="E527" s="84">
        <f>SUM(E528:E536)</f>
        <v>-144641.2</v>
      </c>
      <c r="F527" s="84">
        <f>SUM(F528:F536)</f>
        <v>5841347.109999999</v>
      </c>
      <c r="G527" s="84">
        <f>SUM(G528:G536)</f>
        <v>416243.04000000004</v>
      </c>
      <c r="H527" s="84">
        <f>SUM(H528:H536)</f>
        <v>536844.9000000001</v>
      </c>
      <c r="I527" s="84">
        <f t="shared" si="57"/>
        <v>120601.8600000001</v>
      </c>
      <c r="J527" s="84">
        <f t="shared" si="58"/>
        <v>128.97390428438158</v>
      </c>
      <c r="K527" s="84">
        <f t="shared" si="59"/>
        <v>9.190429705520447</v>
      </c>
      <c r="L527" s="84">
        <f t="shared" si="60"/>
        <v>681486.1000000001</v>
      </c>
      <c r="M527" s="84">
        <f t="shared" si="61"/>
        <v>-371.1562818892543</v>
      </c>
      <c r="N527" s="84">
        <f t="shared" si="62"/>
        <v>9.190429705520447</v>
      </c>
      <c r="O527" s="84">
        <f t="shared" si="63"/>
        <v>681486.1000000001</v>
      </c>
      <c r="P527" s="84">
        <f t="shared" si="64"/>
        <v>-371.1562818892543</v>
      </c>
    </row>
    <row r="528" spans="1:16" ht="30.75">
      <c r="A528" s="93"/>
      <c r="B528" s="93"/>
      <c r="C528" s="21" t="s">
        <v>46</v>
      </c>
      <c r="D528" s="43" t="s">
        <v>47</v>
      </c>
      <c r="E528" s="49">
        <f aca="true" t="shared" si="68" ref="E528:H536">SUMIF($C$6:$C$447,$C528,E$6:E$447)</f>
        <v>50178.6</v>
      </c>
      <c r="F528" s="49">
        <f t="shared" si="68"/>
        <v>213355.7</v>
      </c>
      <c r="G528" s="49">
        <f t="shared" si="68"/>
        <v>17779.64</v>
      </c>
      <c r="H528" s="49">
        <f t="shared" si="68"/>
        <v>0</v>
      </c>
      <c r="I528" s="49">
        <f t="shared" si="57"/>
        <v>-17779.64</v>
      </c>
      <c r="J528" s="49">
        <f t="shared" si="58"/>
        <v>0</v>
      </c>
      <c r="K528" s="49">
        <f t="shared" si="59"/>
        <v>0</v>
      </c>
      <c r="L528" s="49">
        <f t="shared" si="60"/>
        <v>-50178.6</v>
      </c>
      <c r="M528" s="49">
        <f t="shared" si="61"/>
        <v>0</v>
      </c>
      <c r="N528" s="49">
        <f t="shared" si="62"/>
        <v>0</v>
      </c>
      <c r="O528" s="49">
        <f t="shared" si="63"/>
        <v>-50178.6</v>
      </c>
      <c r="P528" s="49">
        <f t="shared" si="64"/>
        <v>0</v>
      </c>
    </row>
    <row r="529" spans="1:16" ht="18" customHeight="1">
      <c r="A529" s="93"/>
      <c r="B529" s="93"/>
      <c r="C529" s="21" t="s">
        <v>30</v>
      </c>
      <c r="D529" s="43" t="s">
        <v>180</v>
      </c>
      <c r="E529" s="49">
        <f t="shared" si="68"/>
        <v>0</v>
      </c>
      <c r="F529" s="66">
        <f t="shared" si="68"/>
        <v>410975.1</v>
      </c>
      <c r="G529" s="66">
        <f t="shared" si="68"/>
        <v>0</v>
      </c>
      <c r="H529" s="66">
        <f t="shared" si="68"/>
        <v>0</v>
      </c>
      <c r="I529" s="66">
        <f t="shared" si="57"/>
        <v>0</v>
      </c>
      <c r="J529" s="66"/>
      <c r="K529" s="66">
        <f t="shared" si="59"/>
        <v>0</v>
      </c>
      <c r="L529" s="66">
        <f t="shared" si="60"/>
        <v>0</v>
      </c>
      <c r="M529" s="66" t="e">
        <f t="shared" si="61"/>
        <v>#DIV/0!</v>
      </c>
      <c r="N529" s="66">
        <f t="shared" si="62"/>
        <v>0</v>
      </c>
      <c r="O529" s="66">
        <f t="shared" si="63"/>
        <v>0</v>
      </c>
      <c r="P529" s="66"/>
    </row>
    <row r="530" spans="1:16" ht="18" customHeight="1">
      <c r="A530" s="93"/>
      <c r="B530" s="93"/>
      <c r="C530" s="21" t="s">
        <v>32</v>
      </c>
      <c r="D530" s="43" t="s">
        <v>78</v>
      </c>
      <c r="E530" s="49">
        <f t="shared" si="68"/>
        <v>403640.1</v>
      </c>
      <c r="F530" s="66">
        <f t="shared" si="68"/>
        <v>4970032.369999999</v>
      </c>
      <c r="G530" s="66">
        <f t="shared" si="68"/>
        <v>398463.4</v>
      </c>
      <c r="H530" s="49">
        <f t="shared" si="68"/>
        <v>942887.5800000002</v>
      </c>
      <c r="I530" s="49">
        <f aca="true" t="shared" si="69" ref="I530:I540">H530-G530</f>
        <v>544424.1800000002</v>
      </c>
      <c r="J530" s="49">
        <f>H530/G530*100</f>
        <v>236.63091265094866</v>
      </c>
      <c r="K530" s="49">
        <f aca="true" t="shared" si="70" ref="K530:K540">H530/F530*100</f>
        <v>18.971457523927562</v>
      </c>
      <c r="L530" s="49">
        <f aca="true" t="shared" si="71" ref="L530:L540">H530-E530</f>
        <v>539247.4800000002</v>
      </c>
      <c r="M530" s="49">
        <f aca="true" t="shared" si="72" ref="M530:M540">H530/E530*100</f>
        <v>233.59611198193645</v>
      </c>
      <c r="N530" s="49">
        <f aca="true" t="shared" si="73" ref="N530:N538">H530/F530*100</f>
        <v>18.971457523927562</v>
      </c>
      <c r="O530" s="49">
        <f aca="true" t="shared" si="74" ref="O530:O540">H530-E530</f>
        <v>539247.4800000002</v>
      </c>
      <c r="P530" s="49">
        <f aca="true" t="shared" si="75" ref="P530:P538">H530/E530*100</f>
        <v>233.59611198193645</v>
      </c>
    </row>
    <row r="531" spans="1:16" ht="18" customHeight="1">
      <c r="A531" s="93"/>
      <c r="B531" s="93"/>
      <c r="C531" s="21" t="s">
        <v>49</v>
      </c>
      <c r="D531" s="44" t="s">
        <v>50</v>
      </c>
      <c r="E531" s="49">
        <f t="shared" si="68"/>
        <v>0</v>
      </c>
      <c r="F531" s="66">
        <f t="shared" si="68"/>
        <v>246983.94</v>
      </c>
      <c r="G531" s="66">
        <f t="shared" si="68"/>
        <v>0</v>
      </c>
      <c r="H531" s="66">
        <f t="shared" si="68"/>
        <v>0</v>
      </c>
      <c r="I531" s="66">
        <f t="shared" si="69"/>
        <v>0</v>
      </c>
      <c r="J531" s="66"/>
      <c r="K531" s="66">
        <f t="shared" si="70"/>
        <v>0</v>
      </c>
      <c r="L531" s="66">
        <f t="shared" si="71"/>
        <v>0</v>
      </c>
      <c r="M531" s="66" t="e">
        <f t="shared" si="72"/>
        <v>#DIV/0!</v>
      </c>
      <c r="N531" s="66">
        <f t="shared" si="73"/>
        <v>0</v>
      </c>
      <c r="O531" s="66">
        <f t="shared" si="74"/>
        <v>0</v>
      </c>
      <c r="P531" s="66"/>
    </row>
    <row r="532" spans="1:16" ht="31.5" customHeight="1" hidden="1">
      <c r="A532" s="93"/>
      <c r="B532" s="93"/>
      <c r="C532" s="21" t="s">
        <v>181</v>
      </c>
      <c r="D532" s="42" t="s">
        <v>182</v>
      </c>
      <c r="E532" s="49">
        <f t="shared" si="68"/>
        <v>0</v>
      </c>
      <c r="F532" s="49">
        <f t="shared" si="68"/>
        <v>0</v>
      </c>
      <c r="G532" s="49">
        <f t="shared" si="68"/>
        <v>0</v>
      </c>
      <c r="H532" s="49">
        <f t="shared" si="68"/>
        <v>0</v>
      </c>
      <c r="I532" s="49">
        <f t="shared" si="69"/>
        <v>0</v>
      </c>
      <c r="J532" s="49"/>
      <c r="K532" s="49" t="e">
        <f t="shared" si="70"/>
        <v>#DIV/0!</v>
      </c>
      <c r="L532" s="49">
        <f t="shared" si="71"/>
        <v>0</v>
      </c>
      <c r="M532" s="49" t="e">
        <f t="shared" si="72"/>
        <v>#DIV/0!</v>
      </c>
      <c r="N532" s="49"/>
      <c r="O532" s="49">
        <f t="shared" si="74"/>
        <v>0</v>
      </c>
      <c r="P532" s="49"/>
    </row>
    <row r="533" spans="1:16" ht="15.75" customHeight="1" hidden="1">
      <c r="A533" s="93"/>
      <c r="B533" s="93"/>
      <c r="C533" s="21" t="s">
        <v>58</v>
      </c>
      <c r="D533" s="43" t="s">
        <v>59</v>
      </c>
      <c r="E533" s="49">
        <f t="shared" si="68"/>
        <v>0</v>
      </c>
      <c r="F533" s="49">
        <f t="shared" si="68"/>
        <v>0</v>
      </c>
      <c r="G533" s="49">
        <f t="shared" si="68"/>
        <v>0</v>
      </c>
      <c r="H533" s="49">
        <f t="shared" si="68"/>
        <v>0</v>
      </c>
      <c r="I533" s="49">
        <f t="shared" si="69"/>
        <v>0</v>
      </c>
      <c r="J533" s="49"/>
      <c r="K533" s="49" t="e">
        <f t="shared" si="70"/>
        <v>#DIV/0!</v>
      </c>
      <c r="L533" s="49">
        <f t="shared" si="71"/>
        <v>0</v>
      </c>
      <c r="M533" s="49" t="e">
        <f t="shared" si="72"/>
        <v>#DIV/0!</v>
      </c>
      <c r="N533" s="49"/>
      <c r="O533" s="49">
        <f t="shared" si="74"/>
        <v>0</v>
      </c>
      <c r="P533" s="49"/>
    </row>
    <row r="534" spans="1:16" ht="30.75">
      <c r="A534" s="93"/>
      <c r="B534" s="93"/>
      <c r="C534" s="21" t="s">
        <v>201</v>
      </c>
      <c r="D534" s="42" t="s">
        <v>202</v>
      </c>
      <c r="E534" s="49">
        <f t="shared" si="68"/>
        <v>0</v>
      </c>
      <c r="F534" s="49">
        <f t="shared" si="68"/>
        <v>0</v>
      </c>
      <c r="G534" s="49">
        <f t="shared" si="68"/>
        <v>0</v>
      </c>
      <c r="H534" s="49">
        <f t="shared" si="68"/>
        <v>79350.64</v>
      </c>
      <c r="I534" s="49">
        <f t="shared" si="69"/>
        <v>79350.64</v>
      </c>
      <c r="J534" s="49"/>
      <c r="K534" s="49" t="e">
        <f t="shared" si="70"/>
        <v>#DIV/0!</v>
      </c>
      <c r="L534" s="49">
        <f t="shared" si="71"/>
        <v>79350.64</v>
      </c>
      <c r="M534" s="49" t="e">
        <f t="shared" si="72"/>
        <v>#DIV/0!</v>
      </c>
      <c r="N534" s="49"/>
      <c r="O534" s="49">
        <f t="shared" si="74"/>
        <v>79350.64</v>
      </c>
      <c r="P534" s="49"/>
    </row>
    <row r="535" spans="1:16" ht="30.75">
      <c r="A535" s="93"/>
      <c r="B535" s="93"/>
      <c r="C535" s="21" t="s">
        <v>200</v>
      </c>
      <c r="D535" s="42" t="s">
        <v>203</v>
      </c>
      <c r="E535" s="49">
        <f t="shared" si="68"/>
        <v>59514.7</v>
      </c>
      <c r="F535" s="49">
        <f t="shared" si="68"/>
        <v>0</v>
      </c>
      <c r="G535" s="49">
        <f t="shared" si="68"/>
        <v>0</v>
      </c>
      <c r="H535" s="49">
        <f t="shared" si="68"/>
        <v>37495.45</v>
      </c>
      <c r="I535" s="49">
        <f t="shared" si="69"/>
        <v>37495.45</v>
      </c>
      <c r="J535" s="49"/>
      <c r="K535" s="49" t="e">
        <f t="shared" si="70"/>
        <v>#DIV/0!</v>
      </c>
      <c r="L535" s="49">
        <f t="shared" si="71"/>
        <v>-22019.25</v>
      </c>
      <c r="M535" s="49">
        <f t="shared" si="72"/>
        <v>63.001997825747246</v>
      </c>
      <c r="N535" s="49"/>
      <c r="O535" s="49">
        <f t="shared" si="74"/>
        <v>-22019.25</v>
      </c>
      <c r="P535" s="49">
        <f t="shared" si="75"/>
        <v>63.001997825747246</v>
      </c>
    </row>
    <row r="536" spans="1:16" ht="18" customHeight="1">
      <c r="A536" s="93"/>
      <c r="B536" s="93"/>
      <c r="C536" s="21" t="s">
        <v>34</v>
      </c>
      <c r="D536" s="43" t="s">
        <v>29</v>
      </c>
      <c r="E536" s="49">
        <f t="shared" si="68"/>
        <v>-657974.6</v>
      </c>
      <c r="F536" s="49">
        <f t="shared" si="68"/>
        <v>0</v>
      </c>
      <c r="G536" s="49">
        <f t="shared" si="68"/>
        <v>0</v>
      </c>
      <c r="H536" s="66">
        <f t="shared" si="68"/>
        <v>-522888.77</v>
      </c>
      <c r="I536" s="66">
        <f t="shared" si="69"/>
        <v>-522888.77</v>
      </c>
      <c r="J536" s="66"/>
      <c r="K536" s="66" t="e">
        <f t="shared" si="70"/>
        <v>#DIV/0!</v>
      </c>
      <c r="L536" s="66">
        <f t="shared" si="71"/>
        <v>135085.82999999996</v>
      </c>
      <c r="M536" s="66">
        <f t="shared" si="72"/>
        <v>79.46944608500085</v>
      </c>
      <c r="N536" s="66"/>
      <c r="O536" s="66">
        <f t="shared" si="74"/>
        <v>135085.82999999996</v>
      </c>
      <c r="P536" s="66">
        <f t="shared" si="75"/>
        <v>79.46944608500085</v>
      </c>
    </row>
    <row r="537" spans="1:16" s="5" customFormat="1" ht="21" customHeight="1">
      <c r="A537" s="93"/>
      <c r="B537" s="93"/>
      <c r="C537" s="22"/>
      <c r="D537" s="8" t="s">
        <v>192</v>
      </c>
      <c r="E537" s="6">
        <f>E538-E536</f>
        <v>1483748.5999999996</v>
      </c>
      <c r="F537" s="6">
        <f>F538-F536</f>
        <v>21770381.11</v>
      </c>
      <c r="G537" s="6">
        <f>G538-G536</f>
        <v>1448312.78</v>
      </c>
      <c r="H537" s="6">
        <f>H538-H536</f>
        <v>2316346.58</v>
      </c>
      <c r="I537" s="6">
        <f t="shared" si="69"/>
        <v>868033.8</v>
      </c>
      <c r="J537" s="6">
        <f>H537/G537*100</f>
        <v>159.93413936456463</v>
      </c>
      <c r="K537" s="6">
        <f t="shared" si="70"/>
        <v>10.639899082593507</v>
      </c>
      <c r="L537" s="6">
        <f t="shared" si="71"/>
        <v>832597.9800000004</v>
      </c>
      <c r="M537" s="6">
        <f t="shared" si="72"/>
        <v>156.11449136329435</v>
      </c>
      <c r="N537" s="6">
        <f t="shared" si="73"/>
        <v>10.639899082593507</v>
      </c>
      <c r="O537" s="6">
        <f t="shared" si="74"/>
        <v>832597.9800000004</v>
      </c>
      <c r="P537" s="6">
        <f t="shared" si="75"/>
        <v>156.11449136329435</v>
      </c>
    </row>
    <row r="538" spans="1:16" s="5" customFormat="1" ht="21" customHeight="1">
      <c r="A538" s="92"/>
      <c r="B538" s="92"/>
      <c r="C538" s="22"/>
      <c r="D538" s="85" t="s">
        <v>186</v>
      </c>
      <c r="E538" s="84">
        <f>E525+E527</f>
        <v>825773.9999999998</v>
      </c>
      <c r="F538" s="84">
        <f>F525+F527</f>
        <v>21770381.11</v>
      </c>
      <c r="G538" s="84">
        <f>G525+G527</f>
        <v>1448312.78</v>
      </c>
      <c r="H538" s="84">
        <f>H525+H527</f>
        <v>1793457.8100000003</v>
      </c>
      <c r="I538" s="84">
        <f t="shared" si="69"/>
        <v>345145.03000000026</v>
      </c>
      <c r="J538" s="84">
        <f>H538/G538*100</f>
        <v>123.83083507693694</v>
      </c>
      <c r="K538" s="84">
        <f t="shared" si="70"/>
        <v>8.238063453910755</v>
      </c>
      <c r="L538" s="84">
        <f t="shared" si="71"/>
        <v>967683.8100000005</v>
      </c>
      <c r="M538" s="84">
        <f t="shared" si="72"/>
        <v>217.18506637409277</v>
      </c>
      <c r="N538" s="84">
        <f t="shared" si="73"/>
        <v>8.238063453910755</v>
      </c>
      <c r="O538" s="84">
        <f t="shared" si="74"/>
        <v>967683.8100000005</v>
      </c>
      <c r="P538" s="84">
        <f t="shared" si="75"/>
        <v>217.18506637409277</v>
      </c>
    </row>
    <row r="539" spans="1:16" s="5" customFormat="1" ht="30.75">
      <c r="A539" s="12"/>
      <c r="B539" s="12"/>
      <c r="C539" s="23"/>
      <c r="D539" s="3" t="s">
        <v>166</v>
      </c>
      <c r="E539" s="9">
        <f>E540</f>
        <v>0</v>
      </c>
      <c r="F539" s="9">
        <f>F540</f>
        <v>0</v>
      </c>
      <c r="G539" s="9">
        <f>G540</f>
        <v>0</v>
      </c>
      <c r="H539" s="9">
        <f>H540</f>
        <v>57200</v>
      </c>
      <c r="I539" s="9">
        <f t="shared" si="69"/>
        <v>57200</v>
      </c>
      <c r="J539" s="9"/>
      <c r="K539" s="9" t="e">
        <f t="shared" si="70"/>
        <v>#DIV/0!</v>
      </c>
      <c r="L539" s="9">
        <f t="shared" si="71"/>
        <v>57200</v>
      </c>
      <c r="M539" s="9" t="e">
        <f t="shared" si="72"/>
        <v>#DIV/0!</v>
      </c>
      <c r="N539" s="9"/>
      <c r="O539" s="9">
        <f t="shared" si="74"/>
        <v>57200</v>
      </c>
      <c r="P539" s="9"/>
    </row>
    <row r="540" spans="1:16" ht="30.75">
      <c r="A540" s="7"/>
      <c r="B540" s="7"/>
      <c r="C540" s="20" t="s">
        <v>167</v>
      </c>
      <c r="D540" s="44" t="s">
        <v>168</v>
      </c>
      <c r="E540" s="49">
        <f>SUMIF($C$6:$C$455,$C540,E$6:E$455)</f>
        <v>0</v>
      </c>
      <c r="F540" s="51">
        <v>0</v>
      </c>
      <c r="G540" s="51">
        <f>G455</f>
        <v>0</v>
      </c>
      <c r="H540" s="49">
        <f>SUMIF($C$6:$C$455,$C540,H$6:H$455)</f>
        <v>57200</v>
      </c>
      <c r="I540" s="49">
        <f t="shared" si="69"/>
        <v>57200</v>
      </c>
      <c r="J540" s="49"/>
      <c r="K540" s="49" t="e">
        <f t="shared" si="70"/>
        <v>#DIV/0!</v>
      </c>
      <c r="L540" s="49">
        <f t="shared" si="71"/>
        <v>57200</v>
      </c>
      <c r="M540" s="49" t="e">
        <f t="shared" si="72"/>
        <v>#DIV/0!</v>
      </c>
      <c r="N540" s="49"/>
      <c r="O540" s="49">
        <f t="shared" si="74"/>
        <v>57200</v>
      </c>
      <c r="P540" s="49"/>
    </row>
    <row r="541" spans="1:11" ht="15" hidden="1">
      <c r="A541" s="10"/>
      <c r="B541" s="10"/>
      <c r="C541" s="27"/>
      <c r="D541" s="2"/>
      <c r="E541" s="13"/>
      <c r="F541" s="13"/>
      <c r="G541" s="13"/>
      <c r="H541" s="53"/>
      <c r="I541" s="55"/>
      <c r="J541" s="39"/>
      <c r="K541" s="39"/>
    </row>
    <row r="542" spans="1:11" ht="15" hidden="1">
      <c r="A542" s="10" t="s">
        <v>219</v>
      </c>
      <c r="B542" s="10"/>
      <c r="C542" s="27"/>
      <c r="D542" s="2"/>
      <c r="E542" s="13">
        <f>E453-E538</f>
        <v>0</v>
      </c>
      <c r="F542" s="13">
        <f>F453-F538</f>
        <v>0</v>
      </c>
      <c r="G542" s="13">
        <f>G453-G538</f>
        <v>0</v>
      </c>
      <c r="H542" s="13">
        <f>H453-H538</f>
        <v>0</v>
      </c>
      <c r="I542" s="13">
        <f>I453-I538</f>
        <v>-4.656612873077393E-10</v>
      </c>
      <c r="J542" s="39"/>
      <c r="K542" s="39"/>
    </row>
    <row r="543" spans="1:11" ht="15">
      <c r="A543" s="10"/>
      <c r="B543" s="10"/>
      <c r="C543" s="27"/>
      <c r="D543" s="2"/>
      <c r="E543" s="13"/>
      <c r="F543" s="13"/>
      <c r="G543" s="13"/>
      <c r="H543" s="53"/>
      <c r="I543" s="55"/>
      <c r="J543" s="39"/>
      <c r="K543" s="39"/>
    </row>
    <row r="544" spans="1:9" ht="15">
      <c r="A544" s="14"/>
      <c r="B544" s="15"/>
      <c r="C544" s="28"/>
      <c r="D544" s="56"/>
      <c r="E544" s="57"/>
      <c r="F544" s="57"/>
      <c r="G544" s="57"/>
      <c r="H544" s="57"/>
      <c r="I544" s="58"/>
    </row>
    <row r="545" spans="1:9" ht="15">
      <c r="A545" s="14"/>
      <c r="B545" s="15"/>
      <c r="C545" s="28"/>
      <c r="D545" s="56"/>
      <c r="E545" s="57"/>
      <c r="F545" s="57"/>
      <c r="G545" s="57"/>
      <c r="H545" s="57"/>
      <c r="I545" s="58"/>
    </row>
    <row r="546" spans="1:9" ht="15">
      <c r="A546" s="14"/>
      <c r="B546" s="15"/>
      <c r="C546" s="28"/>
      <c r="D546" s="56"/>
      <c r="E546" s="57"/>
      <c r="F546" s="57"/>
      <c r="G546" s="57"/>
      <c r="H546" s="57"/>
      <c r="I546" s="58"/>
    </row>
    <row r="547" spans="1:9" ht="15">
      <c r="A547" s="14"/>
      <c r="B547" s="15"/>
      <c r="C547" s="28"/>
      <c r="D547" s="56"/>
      <c r="E547" s="57"/>
      <c r="F547" s="57"/>
      <c r="G547" s="57"/>
      <c r="H547" s="57"/>
      <c r="I547" s="58"/>
    </row>
    <row r="548" spans="1:9" ht="15">
      <c r="A548" s="14"/>
      <c r="B548" s="15"/>
      <c r="C548" s="28"/>
      <c r="D548" s="56"/>
      <c r="E548" s="57"/>
      <c r="F548" s="57"/>
      <c r="G548" s="57"/>
      <c r="H548" s="57"/>
      <c r="I548" s="58"/>
    </row>
    <row r="549" spans="1:8" ht="15">
      <c r="A549" s="16"/>
      <c r="B549" s="15"/>
      <c r="C549" s="28"/>
      <c r="D549" s="56"/>
      <c r="E549" s="57"/>
      <c r="F549" s="57"/>
      <c r="G549" s="57"/>
      <c r="H549" s="57"/>
    </row>
    <row r="550" spans="1:8" ht="15">
      <c r="A550" s="16"/>
      <c r="B550" s="15"/>
      <c r="C550" s="28"/>
      <c r="D550" s="56"/>
      <c r="E550" s="57"/>
      <c r="F550" s="57"/>
      <c r="G550" s="57"/>
      <c r="H550" s="57"/>
    </row>
    <row r="551" spans="1:8" ht="15">
      <c r="A551" s="16"/>
      <c r="B551" s="15"/>
      <c r="C551" s="28"/>
      <c r="D551" s="56"/>
      <c r="E551" s="57"/>
      <c r="F551" s="57"/>
      <c r="G551" s="57"/>
      <c r="H551" s="57"/>
    </row>
    <row r="552" spans="1:8" ht="15">
      <c r="A552" s="16"/>
      <c r="B552" s="15"/>
      <c r="C552" s="28"/>
      <c r="D552" s="56"/>
      <c r="E552" s="57"/>
      <c r="F552" s="57"/>
      <c r="G552" s="57"/>
      <c r="H552" s="57"/>
    </row>
    <row r="553" spans="1:8" ht="15">
      <c r="A553" s="16"/>
      <c r="B553" s="15"/>
      <c r="C553" s="28"/>
      <c r="D553" s="56"/>
      <c r="E553" s="57"/>
      <c r="F553" s="57"/>
      <c r="G553" s="57"/>
      <c r="H553" s="57"/>
    </row>
    <row r="554" spans="1:8" ht="15">
      <c r="A554" s="16"/>
      <c r="B554" s="15"/>
      <c r="C554" s="28"/>
      <c r="D554" s="56"/>
      <c r="E554" s="57"/>
      <c r="F554" s="57"/>
      <c r="G554" s="57"/>
      <c r="H554" s="57"/>
    </row>
    <row r="555" spans="1:8" ht="15">
      <c r="A555" s="16"/>
      <c r="B555" s="15"/>
      <c r="C555" s="28"/>
      <c r="D555" s="56"/>
      <c r="E555" s="57"/>
      <c r="F555" s="57"/>
      <c r="G555" s="57"/>
      <c r="H555" s="57"/>
    </row>
    <row r="556" spans="1:8" ht="15">
      <c r="A556" s="16"/>
      <c r="B556" s="15"/>
      <c r="C556" s="28"/>
      <c r="D556" s="56"/>
      <c r="E556" s="57"/>
      <c r="F556" s="57"/>
      <c r="G556" s="57"/>
      <c r="H556" s="57"/>
    </row>
    <row r="557" spans="1:8" ht="15">
      <c r="A557" s="16"/>
      <c r="B557" s="15"/>
      <c r="C557" s="28"/>
      <c r="D557" s="56"/>
      <c r="E557" s="57"/>
      <c r="F557" s="57"/>
      <c r="G557" s="57"/>
      <c r="H557" s="57"/>
    </row>
    <row r="558" spans="1:8" ht="15">
      <c r="A558" s="16"/>
      <c r="B558" s="15"/>
      <c r="C558" s="28"/>
      <c r="D558" s="56"/>
      <c r="E558" s="57"/>
      <c r="F558" s="57"/>
      <c r="G558" s="57"/>
      <c r="H558" s="57"/>
    </row>
    <row r="559" spans="1:8" ht="15">
      <c r="A559" s="16"/>
      <c r="B559" s="15"/>
      <c r="C559" s="28"/>
      <c r="D559" s="56"/>
      <c r="E559" s="57"/>
      <c r="F559" s="57"/>
      <c r="G559" s="57"/>
      <c r="H559" s="57"/>
    </row>
    <row r="560" spans="1:8" ht="15">
      <c r="A560" s="16"/>
      <c r="B560" s="15"/>
      <c r="C560" s="28"/>
      <c r="D560" s="56"/>
      <c r="E560" s="57"/>
      <c r="F560" s="57"/>
      <c r="G560" s="57"/>
      <c r="H560" s="57"/>
    </row>
    <row r="561" spans="1:8" ht="15">
      <c r="A561" s="16"/>
      <c r="B561" s="15"/>
      <c r="C561" s="28"/>
      <c r="D561" s="56"/>
      <c r="E561" s="57"/>
      <c r="F561" s="57"/>
      <c r="G561" s="57"/>
      <c r="H561" s="57"/>
    </row>
    <row r="562" spans="1:8" ht="15">
      <c r="A562" s="16"/>
      <c r="B562" s="15"/>
      <c r="C562" s="28"/>
      <c r="D562" s="56"/>
      <c r="E562" s="57"/>
      <c r="F562" s="57"/>
      <c r="G562" s="57"/>
      <c r="H562" s="57"/>
    </row>
    <row r="563" spans="1:8" ht="15">
      <c r="A563" s="16"/>
      <c r="B563" s="15"/>
      <c r="C563" s="28"/>
      <c r="D563" s="56"/>
      <c r="E563" s="57"/>
      <c r="F563" s="57"/>
      <c r="G563" s="57"/>
      <c r="H563" s="57"/>
    </row>
    <row r="564" spans="1:8" ht="15">
      <c r="A564" s="16"/>
      <c r="B564" s="15"/>
      <c r="C564" s="28"/>
      <c r="D564" s="56"/>
      <c r="E564" s="57"/>
      <c r="F564" s="57"/>
      <c r="G564" s="57"/>
      <c r="H564" s="57"/>
    </row>
    <row r="565" spans="1:8" ht="15">
      <c r="A565" s="16"/>
      <c r="B565" s="15"/>
      <c r="C565" s="28"/>
      <c r="D565" s="56"/>
      <c r="E565" s="57"/>
      <c r="F565" s="57"/>
      <c r="G565" s="57"/>
      <c r="H565" s="57"/>
    </row>
    <row r="566" spans="1:8" ht="15">
      <c r="A566" s="16"/>
      <c r="B566" s="15"/>
      <c r="C566" s="28"/>
      <c r="D566" s="56"/>
      <c r="E566" s="57"/>
      <c r="F566" s="57"/>
      <c r="G566" s="57"/>
      <c r="H566" s="57"/>
    </row>
    <row r="567" spans="1:8" ht="15">
      <c r="A567" s="16"/>
      <c r="B567" s="15"/>
      <c r="C567" s="28"/>
      <c r="D567" s="56"/>
      <c r="E567" s="57"/>
      <c r="F567" s="57"/>
      <c r="G567" s="57"/>
      <c r="H567" s="57"/>
    </row>
    <row r="568" spans="1:8" ht="15">
      <c r="A568" s="16"/>
      <c r="B568" s="15"/>
      <c r="C568" s="28"/>
      <c r="D568" s="56"/>
      <c r="E568" s="57"/>
      <c r="F568" s="57"/>
      <c r="G568" s="57"/>
      <c r="H568" s="57"/>
    </row>
    <row r="569" spans="1:8" ht="15">
      <c r="A569" s="16"/>
      <c r="B569" s="15"/>
      <c r="C569" s="28"/>
      <c r="D569" s="56"/>
      <c r="E569" s="57"/>
      <c r="F569" s="57"/>
      <c r="G569" s="57"/>
      <c r="H569" s="57"/>
    </row>
    <row r="570" spans="1:8" ht="15">
      <c r="A570" s="16"/>
      <c r="B570" s="15"/>
      <c r="C570" s="28"/>
      <c r="D570" s="56"/>
      <c r="E570" s="57"/>
      <c r="F570" s="57"/>
      <c r="G570" s="57"/>
      <c r="H570" s="57"/>
    </row>
    <row r="571" spans="1:8" ht="15">
      <c r="A571" s="16"/>
      <c r="B571" s="15"/>
      <c r="C571" s="28"/>
      <c r="D571" s="56"/>
      <c r="E571" s="57"/>
      <c r="F571" s="57"/>
      <c r="G571" s="57"/>
      <c r="H571" s="57"/>
    </row>
    <row r="572" spans="1:8" ht="15">
      <c r="A572" s="16"/>
      <c r="B572" s="15"/>
      <c r="C572" s="28"/>
      <c r="D572" s="56"/>
      <c r="E572" s="57"/>
      <c r="F572" s="57"/>
      <c r="G572" s="57"/>
      <c r="H572" s="57"/>
    </row>
    <row r="573" spans="2:8" ht="15">
      <c r="B573" s="59"/>
      <c r="C573" s="28"/>
      <c r="D573" s="56"/>
      <c r="E573" s="57"/>
      <c r="F573" s="57"/>
      <c r="G573" s="57"/>
      <c r="H573" s="57"/>
    </row>
    <row r="574" spans="2:8" ht="15">
      <c r="B574" s="59"/>
      <c r="C574" s="28"/>
      <c r="D574" s="56"/>
      <c r="E574" s="57"/>
      <c r="F574" s="57"/>
      <c r="G574" s="57"/>
      <c r="H574" s="57"/>
    </row>
    <row r="575" spans="1:8" ht="15">
      <c r="A575" s="31"/>
      <c r="B575" s="59"/>
      <c r="C575" s="28"/>
      <c r="D575" s="56"/>
      <c r="E575" s="57"/>
      <c r="F575" s="57"/>
      <c r="G575" s="57"/>
      <c r="H575" s="57"/>
    </row>
    <row r="576" spans="1:8" ht="15">
      <c r="A576" s="31"/>
      <c r="B576" s="59"/>
      <c r="C576" s="28"/>
      <c r="D576" s="56"/>
      <c r="E576" s="57"/>
      <c r="F576" s="57"/>
      <c r="G576" s="57"/>
      <c r="H576" s="57"/>
    </row>
    <row r="577" spans="1:8" ht="15">
      <c r="A577" s="31"/>
      <c r="B577" s="59"/>
      <c r="C577" s="28"/>
      <c r="D577" s="56"/>
      <c r="E577" s="57"/>
      <c r="F577" s="57"/>
      <c r="G577" s="57"/>
      <c r="H577" s="57"/>
    </row>
    <row r="578" spans="1:8" ht="15">
      <c r="A578" s="31"/>
      <c r="B578" s="59"/>
      <c r="C578" s="28"/>
      <c r="D578" s="56"/>
      <c r="E578" s="57"/>
      <c r="F578" s="57"/>
      <c r="G578" s="57"/>
      <c r="H578" s="57"/>
    </row>
    <row r="579" spans="1:8" ht="15">
      <c r="A579" s="31"/>
      <c r="B579" s="59"/>
      <c r="C579" s="28"/>
      <c r="D579" s="56"/>
      <c r="E579" s="57"/>
      <c r="F579" s="57"/>
      <c r="G579" s="57"/>
      <c r="H579" s="57"/>
    </row>
    <row r="580" spans="1:8" ht="15">
      <c r="A580" s="31"/>
      <c r="B580" s="59"/>
      <c r="C580" s="28"/>
      <c r="D580" s="56"/>
      <c r="E580" s="57"/>
      <c r="F580" s="57"/>
      <c r="G580" s="57"/>
      <c r="H580" s="57"/>
    </row>
    <row r="581" spans="1:8" ht="15">
      <c r="A581" s="31"/>
      <c r="B581" s="59"/>
      <c r="C581" s="28"/>
      <c r="D581" s="56"/>
      <c r="E581" s="57"/>
      <c r="F581" s="57"/>
      <c r="G581" s="57"/>
      <c r="H581" s="57"/>
    </row>
    <row r="582" spans="1:8" ht="15">
      <c r="A582" s="31"/>
      <c r="B582" s="59"/>
      <c r="C582" s="28"/>
      <c r="D582" s="56"/>
      <c r="E582" s="57"/>
      <c r="F582" s="57"/>
      <c r="G582" s="57"/>
      <c r="H582" s="57"/>
    </row>
    <row r="583" spans="1:8" ht="15">
      <c r="A583" s="31"/>
      <c r="B583" s="59"/>
      <c r="C583" s="28"/>
      <c r="D583" s="56"/>
      <c r="E583" s="57"/>
      <c r="F583" s="57"/>
      <c r="G583" s="57"/>
      <c r="H583" s="57"/>
    </row>
    <row r="584" spans="1:8" ht="15">
      <c r="A584" s="31"/>
      <c r="B584" s="59"/>
      <c r="C584" s="28"/>
      <c r="D584" s="56"/>
      <c r="E584" s="57"/>
      <c r="F584" s="57"/>
      <c r="G584" s="57"/>
      <c r="H584" s="57"/>
    </row>
    <row r="585" spans="1:8" ht="15">
      <c r="A585" s="31"/>
      <c r="B585" s="59"/>
      <c r="C585" s="28"/>
      <c r="D585" s="56"/>
      <c r="E585" s="57"/>
      <c r="F585" s="57"/>
      <c r="G585" s="57"/>
      <c r="H585" s="57"/>
    </row>
    <row r="586" spans="1:8" ht="15">
      <c r="A586" s="31"/>
      <c r="B586" s="59"/>
      <c r="C586" s="28"/>
      <c r="D586" s="56"/>
      <c r="E586" s="57"/>
      <c r="F586" s="57"/>
      <c r="G586" s="57"/>
      <c r="H586" s="57"/>
    </row>
    <row r="587" spans="1:8" ht="15">
      <c r="A587" s="31"/>
      <c r="B587" s="59"/>
      <c r="C587" s="28"/>
      <c r="D587" s="56"/>
      <c r="E587" s="57"/>
      <c r="F587" s="57"/>
      <c r="G587" s="57"/>
      <c r="H587" s="57"/>
    </row>
    <row r="588" spans="1:8" ht="15">
      <c r="A588" s="31"/>
      <c r="B588" s="59"/>
      <c r="C588" s="28"/>
      <c r="D588" s="56"/>
      <c r="E588" s="57"/>
      <c r="F588" s="57"/>
      <c r="G588" s="57"/>
      <c r="H588" s="57"/>
    </row>
    <row r="589" spans="1:8" ht="15">
      <c r="A589" s="31"/>
      <c r="B589" s="59"/>
      <c r="C589" s="28"/>
      <c r="D589" s="56"/>
      <c r="E589" s="57"/>
      <c r="F589" s="57"/>
      <c r="G589" s="57"/>
      <c r="H589" s="57"/>
    </row>
    <row r="590" spans="1:8" ht="15">
      <c r="A590" s="31"/>
      <c r="B590" s="59"/>
      <c r="C590" s="28"/>
      <c r="D590" s="56"/>
      <c r="E590" s="57"/>
      <c r="F590" s="57"/>
      <c r="G590" s="57"/>
      <c r="H590" s="57"/>
    </row>
    <row r="591" spans="1:8" ht="15">
      <c r="A591" s="31"/>
      <c r="B591" s="59"/>
      <c r="C591" s="28"/>
      <c r="D591" s="56"/>
      <c r="E591" s="57"/>
      <c r="F591" s="57"/>
      <c r="G591" s="57"/>
      <c r="H591" s="57"/>
    </row>
    <row r="592" spans="1:8" ht="15">
      <c r="A592" s="31"/>
      <c r="B592" s="59"/>
      <c r="C592" s="28"/>
      <c r="D592" s="56"/>
      <c r="E592" s="57"/>
      <c r="F592" s="57"/>
      <c r="G592" s="57"/>
      <c r="H592" s="57"/>
    </row>
    <row r="593" spans="1:8" ht="15">
      <c r="A593" s="31"/>
      <c r="B593" s="59"/>
      <c r="C593" s="28"/>
      <c r="D593" s="56"/>
      <c r="E593" s="57"/>
      <c r="F593" s="57"/>
      <c r="G593" s="57"/>
      <c r="H593" s="57"/>
    </row>
    <row r="594" spans="1:8" ht="15">
      <c r="A594" s="31"/>
      <c r="B594" s="59"/>
      <c r="C594" s="28"/>
      <c r="D594" s="56"/>
      <c r="E594" s="57"/>
      <c r="F594" s="57"/>
      <c r="G594" s="57"/>
      <c r="H594" s="57"/>
    </row>
    <row r="595" spans="1:8" ht="15">
      <c r="A595" s="31"/>
      <c r="B595" s="59"/>
      <c r="C595" s="28"/>
      <c r="D595" s="56"/>
      <c r="E595" s="57"/>
      <c r="F595" s="57"/>
      <c r="G595" s="57"/>
      <c r="H595" s="57"/>
    </row>
    <row r="596" spans="1:8" ht="15">
      <c r="A596" s="31"/>
      <c r="B596" s="59"/>
      <c r="C596" s="28"/>
      <c r="D596" s="56"/>
      <c r="E596" s="57"/>
      <c r="F596" s="57"/>
      <c r="G596" s="57"/>
      <c r="H596" s="57"/>
    </row>
    <row r="597" spans="1:8" ht="15">
      <c r="A597" s="31"/>
      <c r="B597" s="59"/>
      <c r="C597" s="28"/>
      <c r="D597" s="56"/>
      <c r="E597" s="57"/>
      <c r="F597" s="57"/>
      <c r="G597" s="57"/>
      <c r="H597" s="57"/>
    </row>
    <row r="598" spans="1:8" ht="15">
      <c r="A598" s="31"/>
      <c r="B598" s="59"/>
      <c r="C598" s="28"/>
      <c r="D598" s="56"/>
      <c r="E598" s="57"/>
      <c r="F598" s="57"/>
      <c r="G598" s="57"/>
      <c r="H598" s="57"/>
    </row>
    <row r="599" spans="1:8" ht="15">
      <c r="A599" s="31"/>
      <c r="B599" s="59"/>
      <c r="C599" s="28"/>
      <c r="D599" s="56"/>
      <c r="E599" s="57"/>
      <c r="F599" s="57"/>
      <c r="G599" s="57"/>
      <c r="H599" s="57"/>
    </row>
    <row r="600" spans="1:8" ht="15">
      <c r="A600" s="31"/>
      <c r="B600" s="59"/>
      <c r="C600" s="28"/>
      <c r="D600" s="56"/>
      <c r="E600" s="57"/>
      <c r="F600" s="57"/>
      <c r="G600" s="57"/>
      <c r="H600" s="57"/>
    </row>
    <row r="601" spans="1:8" ht="15">
      <c r="A601" s="31"/>
      <c r="B601" s="59"/>
      <c r="C601" s="28"/>
      <c r="D601" s="56"/>
      <c r="E601" s="57"/>
      <c r="F601" s="57"/>
      <c r="G601" s="57"/>
      <c r="H601" s="57"/>
    </row>
    <row r="602" spans="1:8" ht="15">
      <c r="A602" s="31"/>
      <c r="B602" s="59"/>
      <c r="C602" s="28"/>
      <c r="D602" s="56"/>
      <c r="E602" s="57"/>
      <c r="F602" s="57"/>
      <c r="G602" s="57"/>
      <c r="H602" s="57"/>
    </row>
    <row r="603" spans="1:8" ht="15">
      <c r="A603" s="31"/>
      <c r="B603" s="59"/>
      <c r="C603" s="28"/>
      <c r="D603" s="56"/>
      <c r="E603" s="57"/>
      <c r="F603" s="57"/>
      <c r="G603" s="57"/>
      <c r="H603" s="57"/>
    </row>
    <row r="604" spans="1:8" ht="15">
      <c r="A604" s="31"/>
      <c r="B604" s="59"/>
      <c r="C604" s="28"/>
      <c r="D604" s="56"/>
      <c r="E604" s="57"/>
      <c r="F604" s="57"/>
      <c r="G604" s="57"/>
      <c r="H604" s="57"/>
    </row>
    <row r="605" spans="1:8" ht="15">
      <c r="A605" s="31"/>
      <c r="B605" s="59"/>
      <c r="C605" s="28"/>
      <c r="D605" s="56"/>
      <c r="E605" s="57"/>
      <c r="F605" s="57"/>
      <c r="G605" s="57"/>
      <c r="H605" s="57"/>
    </row>
    <row r="606" spans="1:8" ht="15">
      <c r="A606" s="31"/>
      <c r="B606" s="59"/>
      <c r="C606" s="28"/>
      <c r="D606" s="56"/>
      <c r="E606" s="57"/>
      <c r="F606" s="57"/>
      <c r="G606" s="57"/>
      <c r="H606" s="57"/>
    </row>
    <row r="607" spans="1:8" ht="15">
      <c r="A607" s="31"/>
      <c r="B607" s="59"/>
      <c r="C607" s="28"/>
      <c r="D607" s="56"/>
      <c r="E607" s="57"/>
      <c r="F607" s="57"/>
      <c r="G607" s="57"/>
      <c r="H607" s="57"/>
    </row>
    <row r="608" spans="1:8" ht="15">
      <c r="A608" s="31"/>
      <c r="B608" s="59"/>
      <c r="C608" s="28"/>
      <c r="D608" s="56"/>
      <c r="E608" s="57"/>
      <c r="F608" s="57"/>
      <c r="G608" s="57"/>
      <c r="H608" s="57"/>
    </row>
    <row r="609" spans="1:8" ht="15">
      <c r="A609" s="31"/>
      <c r="B609" s="59"/>
      <c r="C609" s="28"/>
      <c r="D609" s="56"/>
      <c r="E609" s="57"/>
      <c r="F609" s="57"/>
      <c r="G609" s="57"/>
      <c r="H609" s="57"/>
    </row>
    <row r="610" spans="1:8" ht="15">
      <c r="A610" s="31"/>
      <c r="B610" s="59"/>
      <c r="C610" s="28"/>
      <c r="D610" s="56"/>
      <c r="E610" s="57"/>
      <c r="F610" s="57"/>
      <c r="G610" s="57"/>
      <c r="H610" s="57"/>
    </row>
    <row r="611" spans="1:8" ht="15">
      <c r="A611" s="31"/>
      <c r="B611" s="59"/>
      <c r="C611" s="28"/>
      <c r="D611" s="56"/>
      <c r="E611" s="57"/>
      <c r="F611" s="57"/>
      <c r="G611" s="57"/>
      <c r="H611" s="57"/>
    </row>
    <row r="612" spans="1:8" ht="15">
      <c r="A612" s="31"/>
      <c r="B612" s="59"/>
      <c r="C612" s="28"/>
      <c r="D612" s="56"/>
      <c r="E612" s="57"/>
      <c r="F612" s="57"/>
      <c r="G612" s="57"/>
      <c r="H612" s="57"/>
    </row>
    <row r="613" spans="1:8" ht="15">
      <c r="A613" s="31"/>
      <c r="B613" s="59"/>
      <c r="C613" s="28"/>
      <c r="D613" s="56"/>
      <c r="E613" s="57"/>
      <c r="F613" s="57"/>
      <c r="G613" s="57"/>
      <c r="H613" s="57"/>
    </row>
    <row r="614" spans="1:8" ht="15">
      <c r="A614" s="31"/>
      <c r="B614" s="59"/>
      <c r="C614" s="28"/>
      <c r="D614" s="56"/>
      <c r="E614" s="57"/>
      <c r="F614" s="57"/>
      <c r="G614" s="57"/>
      <c r="H614" s="57"/>
    </row>
    <row r="615" spans="1:8" ht="15">
      <c r="A615" s="31"/>
      <c r="B615" s="59"/>
      <c r="C615" s="28"/>
      <c r="D615" s="56"/>
      <c r="E615" s="57"/>
      <c r="F615" s="57"/>
      <c r="G615" s="57"/>
      <c r="H615" s="57"/>
    </row>
    <row r="616" spans="1:8" ht="15">
      <c r="A616" s="31"/>
      <c r="B616" s="59"/>
      <c r="C616" s="28"/>
      <c r="D616" s="56"/>
      <c r="E616" s="57"/>
      <c r="F616" s="57"/>
      <c r="G616" s="57"/>
      <c r="H616" s="57"/>
    </row>
    <row r="617" spans="1:8" ht="15">
      <c r="A617" s="31"/>
      <c r="B617" s="59"/>
      <c r="C617" s="28"/>
      <c r="D617" s="56"/>
      <c r="E617" s="57"/>
      <c r="F617" s="57"/>
      <c r="G617" s="57"/>
      <c r="H617" s="57"/>
    </row>
    <row r="618" spans="1:8" ht="15">
      <c r="A618" s="31"/>
      <c r="B618" s="59"/>
      <c r="C618" s="28"/>
      <c r="D618" s="56"/>
      <c r="E618" s="57"/>
      <c r="F618" s="57"/>
      <c r="G618" s="57"/>
      <c r="H618" s="57"/>
    </row>
    <row r="619" spans="1:8" ht="15">
      <c r="A619" s="31"/>
      <c r="B619" s="59"/>
      <c r="C619" s="28"/>
      <c r="D619" s="56"/>
      <c r="E619" s="57"/>
      <c r="F619" s="57"/>
      <c r="G619" s="57"/>
      <c r="H619" s="57"/>
    </row>
    <row r="620" spans="1:8" ht="15">
      <c r="A620" s="31"/>
      <c r="B620" s="59"/>
      <c r="C620" s="28"/>
      <c r="D620" s="56"/>
      <c r="E620" s="57"/>
      <c r="F620" s="57"/>
      <c r="G620" s="57"/>
      <c r="H620" s="57"/>
    </row>
    <row r="621" spans="1:8" ht="15">
      <c r="A621" s="31"/>
      <c r="B621" s="59"/>
      <c r="C621" s="28"/>
      <c r="D621" s="56"/>
      <c r="E621" s="57"/>
      <c r="F621" s="57"/>
      <c r="G621" s="57"/>
      <c r="H621" s="57"/>
    </row>
    <row r="622" spans="1:8" ht="15">
      <c r="A622" s="31"/>
      <c r="B622" s="59"/>
      <c r="C622" s="28"/>
      <c r="D622" s="56"/>
      <c r="E622" s="57"/>
      <c r="F622" s="57"/>
      <c r="G622" s="57"/>
      <c r="H622" s="57"/>
    </row>
    <row r="623" spans="1:8" ht="15">
      <c r="A623" s="31"/>
      <c r="B623" s="59"/>
      <c r="C623" s="28"/>
      <c r="D623" s="56"/>
      <c r="E623" s="57"/>
      <c r="F623" s="57"/>
      <c r="G623" s="57"/>
      <c r="H623" s="57"/>
    </row>
    <row r="624" spans="1:8" ht="15">
      <c r="A624" s="31"/>
      <c r="B624" s="59"/>
      <c r="C624" s="28"/>
      <c r="D624" s="60"/>
      <c r="E624" s="57"/>
      <c r="F624" s="57"/>
      <c r="G624" s="57"/>
      <c r="H624" s="57"/>
    </row>
    <row r="625" spans="1:8" ht="15">
      <c r="A625" s="31"/>
      <c r="B625" s="59"/>
      <c r="C625" s="28"/>
      <c r="D625" s="60"/>
      <c r="E625" s="57"/>
      <c r="F625" s="57"/>
      <c r="G625" s="57"/>
      <c r="H625" s="57"/>
    </row>
    <row r="626" spans="1:8" ht="15">
      <c r="A626" s="31"/>
      <c r="B626" s="59"/>
      <c r="C626" s="28"/>
      <c r="D626" s="60"/>
      <c r="E626" s="57"/>
      <c r="F626" s="57"/>
      <c r="G626" s="57"/>
      <c r="H626" s="57"/>
    </row>
    <row r="627" spans="1:8" ht="15">
      <c r="A627" s="31"/>
      <c r="B627" s="59"/>
      <c r="C627" s="28"/>
      <c r="D627" s="60"/>
      <c r="E627" s="57"/>
      <c r="F627" s="57"/>
      <c r="G627" s="57"/>
      <c r="H627" s="57"/>
    </row>
    <row r="628" spans="1:8" ht="15">
      <c r="A628" s="31"/>
      <c r="B628" s="59"/>
      <c r="C628" s="28"/>
      <c r="D628" s="60"/>
      <c r="E628" s="57"/>
      <c r="F628" s="57"/>
      <c r="G628" s="57"/>
      <c r="H628" s="57"/>
    </row>
    <row r="629" spans="1:8" ht="15">
      <c r="A629" s="31"/>
      <c r="B629" s="59"/>
      <c r="C629" s="28"/>
      <c r="D629" s="60"/>
      <c r="E629" s="57"/>
      <c r="F629" s="57"/>
      <c r="G629" s="57"/>
      <c r="H629" s="57"/>
    </row>
    <row r="630" spans="1:8" ht="15">
      <c r="A630" s="31"/>
      <c r="B630" s="59"/>
      <c r="C630" s="28"/>
      <c r="D630" s="60"/>
      <c r="E630" s="57"/>
      <c r="F630" s="57"/>
      <c r="G630" s="57"/>
      <c r="H630" s="57"/>
    </row>
    <row r="631" spans="1:8" ht="15">
      <c r="A631" s="31"/>
      <c r="B631" s="59"/>
      <c r="C631" s="28"/>
      <c r="D631" s="60"/>
      <c r="E631" s="57"/>
      <c r="F631" s="57"/>
      <c r="G631" s="57"/>
      <c r="H631" s="57"/>
    </row>
    <row r="632" spans="1:8" ht="15">
      <c r="A632" s="31"/>
      <c r="B632" s="59"/>
      <c r="C632" s="28"/>
      <c r="D632" s="60"/>
      <c r="E632" s="57"/>
      <c r="F632" s="57"/>
      <c r="G632" s="57"/>
      <c r="H632" s="57"/>
    </row>
    <row r="633" spans="1:8" ht="15">
      <c r="A633" s="31"/>
      <c r="B633" s="59"/>
      <c r="C633" s="28"/>
      <c r="D633" s="60"/>
      <c r="E633" s="57"/>
      <c r="F633" s="57"/>
      <c r="G633" s="57"/>
      <c r="H633" s="57"/>
    </row>
    <row r="634" spans="1:8" ht="15">
      <c r="A634" s="31"/>
      <c r="B634" s="59"/>
      <c r="C634" s="28"/>
      <c r="D634" s="60"/>
      <c r="E634" s="57"/>
      <c r="F634" s="57"/>
      <c r="G634" s="57"/>
      <c r="H634" s="57"/>
    </row>
    <row r="635" spans="1:8" ht="15">
      <c r="A635" s="31"/>
      <c r="B635" s="59"/>
      <c r="C635" s="28"/>
      <c r="D635" s="60"/>
      <c r="E635" s="57"/>
      <c r="F635" s="57"/>
      <c r="G635" s="57"/>
      <c r="H635" s="57"/>
    </row>
    <row r="636" spans="1:8" ht="15">
      <c r="A636" s="31"/>
      <c r="B636" s="59"/>
      <c r="C636" s="28"/>
      <c r="D636" s="60"/>
      <c r="E636" s="57"/>
      <c r="F636" s="57"/>
      <c r="G636" s="57"/>
      <c r="H636" s="57"/>
    </row>
    <row r="637" spans="1:8" ht="15">
      <c r="A637" s="31"/>
      <c r="B637" s="59"/>
      <c r="C637" s="28"/>
      <c r="D637" s="60"/>
      <c r="E637" s="57"/>
      <c r="F637" s="57"/>
      <c r="G637" s="57"/>
      <c r="H637" s="57"/>
    </row>
    <row r="638" spans="1:8" ht="15">
      <c r="A638" s="31"/>
      <c r="B638" s="59"/>
      <c r="C638" s="28"/>
      <c r="D638" s="60"/>
      <c r="E638" s="57"/>
      <c r="F638" s="57"/>
      <c r="G638" s="57"/>
      <c r="H638" s="57"/>
    </row>
    <row r="639" spans="1:8" ht="15">
      <c r="A639" s="31"/>
      <c r="B639" s="59"/>
      <c r="C639" s="28"/>
      <c r="D639" s="60"/>
      <c r="E639" s="57"/>
      <c r="F639" s="57"/>
      <c r="G639" s="57"/>
      <c r="H639" s="57"/>
    </row>
    <row r="640" spans="1:8" ht="15">
      <c r="A640" s="31"/>
      <c r="B640" s="59"/>
      <c r="C640" s="28"/>
      <c r="D640" s="60"/>
      <c r="E640" s="57"/>
      <c r="F640" s="57"/>
      <c r="G640" s="57"/>
      <c r="H640" s="57"/>
    </row>
    <row r="641" spans="1:8" ht="15">
      <c r="A641" s="31"/>
      <c r="B641" s="59"/>
      <c r="C641" s="28"/>
      <c r="D641" s="60"/>
      <c r="E641" s="57"/>
      <c r="F641" s="57"/>
      <c r="G641" s="57"/>
      <c r="H641" s="57"/>
    </row>
    <row r="642" spans="1:8" ht="15">
      <c r="A642" s="31"/>
      <c r="B642" s="59"/>
      <c r="C642" s="28"/>
      <c r="D642" s="60"/>
      <c r="E642" s="57"/>
      <c r="F642" s="57"/>
      <c r="G642" s="57"/>
      <c r="H642" s="57"/>
    </row>
    <row r="643" spans="1:8" ht="15">
      <c r="A643" s="31"/>
      <c r="B643" s="59"/>
      <c r="C643" s="28"/>
      <c r="D643" s="60"/>
      <c r="E643" s="57"/>
      <c r="F643" s="57"/>
      <c r="G643" s="57"/>
      <c r="H643" s="57"/>
    </row>
    <row r="644" spans="1:8" ht="15">
      <c r="A644" s="31"/>
      <c r="B644" s="59"/>
      <c r="C644" s="28"/>
      <c r="D644" s="60"/>
      <c r="E644" s="57"/>
      <c r="F644" s="57"/>
      <c r="G644" s="57"/>
      <c r="H644" s="57"/>
    </row>
    <row r="645" spans="1:8" ht="15">
      <c r="A645" s="31"/>
      <c r="B645" s="59"/>
      <c r="C645" s="28"/>
      <c r="D645" s="60"/>
      <c r="E645" s="57"/>
      <c r="F645" s="57"/>
      <c r="G645" s="57"/>
      <c r="H645" s="57"/>
    </row>
    <row r="646" spans="1:8" ht="15">
      <c r="A646" s="31"/>
      <c r="B646" s="59"/>
      <c r="C646" s="28"/>
      <c r="D646" s="60"/>
      <c r="E646" s="57"/>
      <c r="F646" s="57"/>
      <c r="G646" s="57"/>
      <c r="H646" s="57"/>
    </row>
    <row r="647" spans="1:8" ht="15">
      <c r="A647" s="31"/>
      <c r="B647" s="59"/>
      <c r="C647" s="28"/>
      <c r="D647" s="60"/>
      <c r="E647" s="57"/>
      <c r="F647" s="57"/>
      <c r="G647" s="57"/>
      <c r="H647" s="57"/>
    </row>
    <row r="648" spans="1:8" ht="15">
      <c r="A648" s="31"/>
      <c r="B648" s="59"/>
      <c r="C648" s="28"/>
      <c r="D648" s="60"/>
      <c r="E648" s="57"/>
      <c r="F648" s="57"/>
      <c r="G648" s="57"/>
      <c r="H648" s="57"/>
    </row>
    <row r="649" spans="1:8" ht="15">
      <c r="A649" s="31"/>
      <c r="B649" s="59"/>
      <c r="C649" s="28"/>
      <c r="D649" s="60"/>
      <c r="E649" s="57"/>
      <c r="F649" s="57"/>
      <c r="G649" s="57"/>
      <c r="H649" s="57"/>
    </row>
    <row r="650" spans="1:8" ht="15">
      <c r="A650" s="31"/>
      <c r="B650" s="59"/>
      <c r="C650" s="28"/>
      <c r="D650" s="60"/>
      <c r="E650" s="57"/>
      <c r="F650" s="57"/>
      <c r="G650" s="57"/>
      <c r="H650" s="57"/>
    </row>
    <row r="651" spans="1:8" ht="15">
      <c r="A651" s="31"/>
      <c r="B651" s="59"/>
      <c r="C651" s="28"/>
      <c r="D651" s="60"/>
      <c r="E651" s="57"/>
      <c r="F651" s="57"/>
      <c r="G651" s="57"/>
      <c r="H651" s="57"/>
    </row>
    <row r="652" spans="1:8" ht="15">
      <c r="A652" s="31"/>
      <c r="B652" s="59"/>
      <c r="C652" s="28"/>
      <c r="D652" s="60"/>
      <c r="E652" s="57"/>
      <c r="F652" s="57"/>
      <c r="G652" s="57"/>
      <c r="H652" s="57"/>
    </row>
    <row r="653" spans="1:8" ht="15">
      <c r="A653" s="31"/>
      <c r="B653" s="59"/>
      <c r="C653" s="28"/>
      <c r="D653" s="60"/>
      <c r="E653" s="57"/>
      <c r="F653" s="57"/>
      <c r="G653" s="57"/>
      <c r="H653" s="57"/>
    </row>
    <row r="654" spans="1:8" ht="15">
      <c r="A654" s="31"/>
      <c r="B654" s="59"/>
      <c r="C654" s="28"/>
      <c r="D654" s="60"/>
      <c r="E654" s="57"/>
      <c r="F654" s="57"/>
      <c r="G654" s="57"/>
      <c r="H654" s="57"/>
    </row>
    <row r="655" spans="1:8" ht="15">
      <c r="A655" s="31"/>
      <c r="B655" s="59"/>
      <c r="C655" s="28"/>
      <c r="D655" s="60"/>
      <c r="E655" s="57"/>
      <c r="F655" s="57"/>
      <c r="G655" s="57"/>
      <c r="H655" s="57"/>
    </row>
    <row r="656" spans="1:8" ht="15">
      <c r="A656" s="31"/>
      <c r="B656" s="59"/>
      <c r="C656" s="28"/>
      <c r="D656" s="60"/>
      <c r="E656" s="57"/>
      <c r="F656" s="57"/>
      <c r="G656" s="57"/>
      <c r="H656" s="57"/>
    </row>
    <row r="657" spans="1:8" ht="15">
      <c r="A657" s="31"/>
      <c r="B657" s="59"/>
      <c r="C657" s="28"/>
      <c r="D657" s="60"/>
      <c r="E657" s="57"/>
      <c r="F657" s="57"/>
      <c r="G657" s="57"/>
      <c r="H657" s="57"/>
    </row>
    <row r="658" spans="1:8" ht="15">
      <c r="A658" s="31"/>
      <c r="B658" s="59"/>
      <c r="C658" s="28"/>
      <c r="D658" s="60"/>
      <c r="E658" s="57"/>
      <c r="F658" s="57"/>
      <c r="G658" s="57"/>
      <c r="H658" s="57"/>
    </row>
    <row r="659" spans="1:8" ht="15">
      <c r="A659" s="31"/>
      <c r="B659" s="59"/>
      <c r="C659" s="28"/>
      <c r="D659" s="60"/>
      <c r="E659" s="57"/>
      <c r="F659" s="57"/>
      <c r="G659" s="57"/>
      <c r="H659" s="57"/>
    </row>
    <row r="660" spans="1:8" ht="15">
      <c r="A660" s="31"/>
      <c r="B660" s="59"/>
      <c r="C660" s="28"/>
      <c r="D660" s="60"/>
      <c r="E660" s="57"/>
      <c r="F660" s="57"/>
      <c r="G660" s="57"/>
      <c r="H660" s="57"/>
    </row>
    <row r="661" spans="1:8" ht="15">
      <c r="A661" s="31"/>
      <c r="B661" s="59"/>
      <c r="C661" s="28"/>
      <c r="D661" s="60"/>
      <c r="E661" s="57"/>
      <c r="F661" s="57"/>
      <c r="G661" s="57"/>
      <c r="H661" s="57"/>
    </row>
    <row r="662" spans="1:8" ht="15">
      <c r="A662" s="31"/>
      <c r="B662" s="59"/>
      <c r="C662" s="28"/>
      <c r="D662" s="60"/>
      <c r="E662" s="57"/>
      <c r="F662" s="57"/>
      <c r="G662" s="57"/>
      <c r="H662" s="57"/>
    </row>
    <row r="663" spans="1:8" ht="15">
      <c r="A663" s="31"/>
      <c r="B663" s="59"/>
      <c r="C663" s="28"/>
      <c r="D663" s="60"/>
      <c r="E663" s="57"/>
      <c r="F663" s="57"/>
      <c r="G663" s="57"/>
      <c r="H663" s="57"/>
    </row>
    <row r="664" spans="1:8" ht="15">
      <c r="A664" s="31"/>
      <c r="B664" s="59"/>
      <c r="C664" s="28"/>
      <c r="D664" s="60"/>
      <c r="E664" s="57"/>
      <c r="F664" s="57"/>
      <c r="G664" s="57"/>
      <c r="H664" s="57"/>
    </row>
    <row r="665" spans="1:8" ht="15">
      <c r="A665" s="31"/>
      <c r="B665" s="59"/>
      <c r="C665" s="28"/>
      <c r="D665" s="60"/>
      <c r="E665" s="57"/>
      <c r="F665" s="57"/>
      <c r="G665" s="57"/>
      <c r="H665" s="57"/>
    </row>
    <row r="666" spans="1:8" ht="15">
      <c r="A666" s="31"/>
      <c r="B666" s="59"/>
      <c r="C666" s="28"/>
      <c r="D666" s="60"/>
      <c r="E666" s="57"/>
      <c r="F666" s="57"/>
      <c r="G666" s="57"/>
      <c r="H666" s="57"/>
    </row>
    <row r="667" spans="1:8" ht="15">
      <c r="A667" s="31"/>
      <c r="B667" s="59"/>
      <c r="C667" s="28"/>
      <c r="D667" s="60"/>
      <c r="E667" s="57"/>
      <c r="F667" s="57"/>
      <c r="G667" s="57"/>
      <c r="H667" s="57"/>
    </row>
    <row r="668" spans="1:8" ht="15">
      <c r="A668" s="31"/>
      <c r="B668" s="59"/>
      <c r="C668" s="28"/>
      <c r="D668" s="60"/>
      <c r="E668" s="57"/>
      <c r="F668" s="57"/>
      <c r="G668" s="57"/>
      <c r="H668" s="57"/>
    </row>
    <row r="669" spans="1:8" ht="15">
      <c r="A669" s="31"/>
      <c r="B669" s="59"/>
      <c r="C669" s="28"/>
      <c r="D669" s="60"/>
      <c r="E669" s="57"/>
      <c r="F669" s="57"/>
      <c r="G669" s="57"/>
      <c r="H669" s="57"/>
    </row>
    <row r="670" spans="1:8" ht="15">
      <c r="A670" s="31"/>
      <c r="B670" s="59"/>
      <c r="C670" s="28"/>
      <c r="D670" s="60"/>
      <c r="E670" s="57"/>
      <c r="F670" s="57"/>
      <c r="G670" s="57"/>
      <c r="H670" s="57"/>
    </row>
    <row r="671" spans="1:8" ht="15">
      <c r="A671" s="31"/>
      <c r="B671" s="59"/>
      <c r="C671" s="28"/>
      <c r="D671" s="60"/>
      <c r="E671" s="57"/>
      <c r="F671" s="57"/>
      <c r="G671" s="57"/>
      <c r="H671" s="57"/>
    </row>
    <row r="672" spans="1:8" ht="15">
      <c r="A672" s="31"/>
      <c r="B672" s="59"/>
      <c r="C672" s="28"/>
      <c r="D672" s="60"/>
      <c r="E672" s="57"/>
      <c r="F672" s="57"/>
      <c r="G672" s="57"/>
      <c r="H672" s="57"/>
    </row>
    <row r="673" spans="1:8" ht="15">
      <c r="A673" s="31"/>
      <c r="B673" s="59"/>
      <c r="C673" s="28"/>
      <c r="D673" s="60"/>
      <c r="E673" s="57"/>
      <c r="F673" s="57"/>
      <c r="G673" s="57"/>
      <c r="H673" s="57"/>
    </row>
    <row r="674" spans="1:8" ht="15">
      <c r="A674" s="31"/>
      <c r="B674" s="59"/>
      <c r="C674" s="28"/>
      <c r="D674" s="60"/>
      <c r="E674" s="57"/>
      <c r="F674" s="57"/>
      <c r="G674" s="57"/>
      <c r="H674" s="57"/>
    </row>
    <row r="675" spans="1:8" ht="15">
      <c r="A675" s="31"/>
      <c r="B675" s="59"/>
      <c r="C675" s="28"/>
      <c r="D675" s="60"/>
      <c r="E675" s="57"/>
      <c r="F675" s="57"/>
      <c r="G675" s="57"/>
      <c r="H675" s="57"/>
    </row>
    <row r="676" spans="1:8" ht="15">
      <c r="A676" s="31"/>
      <c r="B676" s="59"/>
      <c r="C676" s="28"/>
      <c r="D676" s="60"/>
      <c r="E676" s="57"/>
      <c r="F676" s="57"/>
      <c r="G676" s="57"/>
      <c r="H676" s="57"/>
    </row>
    <row r="677" spans="1:8" ht="15">
      <c r="A677" s="31"/>
      <c r="B677" s="59"/>
      <c r="C677" s="28"/>
      <c r="D677" s="60"/>
      <c r="E677" s="57"/>
      <c r="F677" s="57"/>
      <c r="G677" s="57"/>
      <c r="H677" s="57"/>
    </row>
    <row r="678" spans="1:8" ht="15">
      <c r="A678" s="31"/>
      <c r="B678" s="59"/>
      <c r="C678" s="28"/>
      <c r="D678" s="60"/>
      <c r="E678" s="57"/>
      <c r="F678" s="57"/>
      <c r="G678" s="57"/>
      <c r="H678" s="57"/>
    </row>
    <row r="679" spans="1:8" ht="15">
      <c r="A679" s="31"/>
      <c r="B679" s="59"/>
      <c r="C679" s="28"/>
      <c r="D679" s="60"/>
      <c r="E679" s="57"/>
      <c r="F679" s="57"/>
      <c r="G679" s="57"/>
      <c r="H679" s="57"/>
    </row>
    <row r="680" spans="1:8" ht="15">
      <c r="A680" s="31"/>
      <c r="B680" s="59"/>
      <c r="C680" s="28"/>
      <c r="D680" s="60"/>
      <c r="E680" s="57"/>
      <c r="F680" s="57"/>
      <c r="G680" s="57"/>
      <c r="H680" s="57"/>
    </row>
    <row r="681" spans="1:8" ht="15">
      <c r="A681" s="31"/>
      <c r="B681" s="59"/>
      <c r="C681" s="28"/>
      <c r="D681" s="60"/>
      <c r="E681" s="57"/>
      <c r="F681" s="57"/>
      <c r="G681" s="57"/>
      <c r="H681" s="57"/>
    </row>
    <row r="682" spans="1:8" ht="15">
      <c r="A682" s="31"/>
      <c r="B682" s="59"/>
      <c r="C682" s="28"/>
      <c r="D682" s="60"/>
      <c r="E682" s="57"/>
      <c r="F682" s="57"/>
      <c r="G682" s="57"/>
      <c r="H682" s="57"/>
    </row>
    <row r="683" spans="1:8" ht="15">
      <c r="A683" s="31"/>
      <c r="B683" s="59"/>
      <c r="C683" s="28"/>
      <c r="D683" s="60"/>
      <c r="E683" s="57"/>
      <c r="F683" s="57"/>
      <c r="G683" s="57"/>
      <c r="H683" s="57"/>
    </row>
    <row r="684" spans="1:8" ht="15">
      <c r="A684" s="31"/>
      <c r="B684" s="59"/>
      <c r="C684" s="28"/>
      <c r="D684" s="60"/>
      <c r="E684" s="57"/>
      <c r="F684" s="57"/>
      <c r="G684" s="57"/>
      <c r="H684" s="57"/>
    </row>
    <row r="685" spans="1:8" ht="15">
      <c r="A685" s="31"/>
      <c r="B685" s="59"/>
      <c r="C685" s="28"/>
      <c r="D685" s="60"/>
      <c r="E685" s="57"/>
      <c r="F685" s="57"/>
      <c r="G685" s="57"/>
      <c r="H685" s="57"/>
    </row>
    <row r="686" spans="1:8" ht="15">
      <c r="A686" s="31"/>
      <c r="B686" s="59"/>
      <c r="C686" s="28"/>
      <c r="D686" s="60"/>
      <c r="E686" s="57"/>
      <c r="F686" s="57"/>
      <c r="G686" s="57"/>
      <c r="H686" s="57"/>
    </row>
    <row r="687" spans="1:8" ht="15">
      <c r="A687" s="31"/>
      <c r="B687" s="59"/>
      <c r="C687" s="28"/>
      <c r="D687" s="60"/>
      <c r="E687" s="57"/>
      <c r="F687" s="57"/>
      <c r="G687" s="57"/>
      <c r="H687" s="57"/>
    </row>
    <row r="688" spans="1:8" ht="15">
      <c r="A688" s="31"/>
      <c r="B688" s="59"/>
      <c r="C688" s="28"/>
      <c r="D688" s="60"/>
      <c r="E688" s="57"/>
      <c r="F688" s="57"/>
      <c r="G688" s="57"/>
      <c r="H688" s="57"/>
    </row>
    <row r="689" spans="1:8" ht="15">
      <c r="A689" s="31"/>
      <c r="B689" s="59"/>
      <c r="C689" s="28"/>
      <c r="D689" s="60"/>
      <c r="E689" s="57"/>
      <c r="F689" s="57"/>
      <c r="G689" s="57"/>
      <c r="H689" s="57"/>
    </row>
    <row r="690" spans="1:8" ht="15">
      <c r="A690" s="31"/>
      <c r="B690" s="59"/>
      <c r="C690" s="28"/>
      <c r="D690" s="60"/>
      <c r="E690" s="57"/>
      <c r="F690" s="57"/>
      <c r="G690" s="57"/>
      <c r="H690" s="57"/>
    </row>
    <row r="691" spans="1:8" ht="15">
      <c r="A691" s="31"/>
      <c r="B691" s="59"/>
      <c r="C691" s="28"/>
      <c r="D691" s="60"/>
      <c r="E691" s="57"/>
      <c r="F691" s="57"/>
      <c r="G691" s="57"/>
      <c r="H691" s="57"/>
    </row>
    <row r="692" spans="1:8" ht="15">
      <c r="A692" s="31"/>
      <c r="B692" s="59"/>
      <c r="C692" s="28"/>
      <c r="D692" s="60"/>
      <c r="E692" s="57"/>
      <c r="F692" s="57"/>
      <c r="G692" s="57"/>
      <c r="H692" s="57"/>
    </row>
    <row r="693" spans="1:8" ht="15">
      <c r="A693" s="31"/>
      <c r="B693" s="59"/>
      <c r="C693" s="28"/>
      <c r="D693" s="60"/>
      <c r="E693" s="57"/>
      <c r="F693" s="57"/>
      <c r="G693" s="57"/>
      <c r="H693" s="57"/>
    </row>
    <row r="694" spans="1:8" ht="15">
      <c r="A694" s="31"/>
      <c r="B694" s="59"/>
      <c r="C694" s="28"/>
      <c r="D694" s="60"/>
      <c r="E694" s="57"/>
      <c r="F694" s="57"/>
      <c r="G694" s="57"/>
      <c r="H694" s="57"/>
    </row>
    <row r="695" spans="1:8" ht="15">
      <c r="A695" s="31"/>
      <c r="B695" s="59"/>
      <c r="C695" s="28"/>
      <c r="D695" s="60"/>
      <c r="E695" s="57"/>
      <c r="F695" s="57"/>
      <c r="G695" s="57"/>
      <c r="H695" s="57"/>
    </row>
    <row r="696" spans="1:8" ht="15">
      <c r="A696" s="31"/>
      <c r="B696" s="59"/>
      <c r="C696" s="28"/>
      <c r="D696" s="60"/>
      <c r="E696" s="57"/>
      <c r="F696" s="57"/>
      <c r="G696" s="57"/>
      <c r="H696" s="57"/>
    </row>
    <row r="697" spans="1:8" ht="15">
      <c r="A697" s="31"/>
      <c r="B697" s="59"/>
      <c r="C697" s="28"/>
      <c r="D697" s="60"/>
      <c r="E697" s="57"/>
      <c r="F697" s="57"/>
      <c r="G697" s="57"/>
      <c r="H697" s="57"/>
    </row>
    <row r="698" spans="1:8" ht="15">
      <c r="A698" s="31"/>
      <c r="B698" s="59"/>
      <c r="C698" s="28"/>
      <c r="D698" s="60"/>
      <c r="E698" s="57"/>
      <c r="F698" s="57"/>
      <c r="G698" s="57"/>
      <c r="H698" s="57"/>
    </row>
    <row r="699" spans="1:8" ht="15">
      <c r="A699" s="31"/>
      <c r="B699" s="59"/>
      <c r="C699" s="28"/>
      <c r="D699" s="60"/>
      <c r="E699" s="57"/>
      <c r="F699" s="57"/>
      <c r="G699" s="57"/>
      <c r="H699" s="57"/>
    </row>
    <row r="700" spans="1:8" ht="15">
      <c r="A700" s="31"/>
      <c r="B700" s="59"/>
      <c r="C700" s="28"/>
      <c r="D700" s="60"/>
      <c r="E700" s="57"/>
      <c r="F700" s="57"/>
      <c r="G700" s="57"/>
      <c r="H700" s="57"/>
    </row>
    <row r="701" spans="1:8" ht="15">
      <c r="A701" s="31"/>
      <c r="B701" s="59"/>
      <c r="C701" s="28"/>
      <c r="D701" s="60"/>
      <c r="E701" s="57"/>
      <c r="F701" s="57"/>
      <c r="G701" s="57"/>
      <c r="H701" s="57"/>
    </row>
    <row r="702" spans="1:8" ht="15">
      <c r="A702" s="31"/>
      <c r="B702" s="59"/>
      <c r="C702" s="28"/>
      <c r="D702" s="60"/>
      <c r="E702" s="57"/>
      <c r="F702" s="57"/>
      <c r="G702" s="57"/>
      <c r="H702" s="57"/>
    </row>
    <row r="703" spans="1:8" ht="15">
      <c r="A703" s="31"/>
      <c r="B703" s="59"/>
      <c r="C703" s="28"/>
      <c r="D703" s="60"/>
      <c r="E703" s="57"/>
      <c r="F703" s="57"/>
      <c r="G703" s="57"/>
      <c r="H703" s="57"/>
    </row>
    <row r="704" spans="1:8" ht="15">
      <c r="A704" s="31"/>
      <c r="B704" s="59"/>
      <c r="C704" s="28"/>
      <c r="D704" s="60"/>
      <c r="E704" s="57"/>
      <c r="F704" s="57"/>
      <c r="G704" s="57"/>
      <c r="H704" s="57"/>
    </row>
    <row r="705" spans="1:8" ht="15">
      <c r="A705" s="31"/>
      <c r="B705" s="59"/>
      <c r="C705" s="28"/>
      <c r="D705" s="60"/>
      <c r="E705" s="57"/>
      <c r="F705" s="57"/>
      <c r="G705" s="57"/>
      <c r="H705" s="57"/>
    </row>
    <row r="706" spans="1:8" ht="15">
      <c r="A706" s="31"/>
      <c r="B706" s="59"/>
      <c r="C706" s="28"/>
      <c r="D706" s="60"/>
      <c r="E706" s="57"/>
      <c r="F706" s="57"/>
      <c r="G706" s="57"/>
      <c r="H706" s="57"/>
    </row>
    <row r="707" spans="1:8" ht="15">
      <c r="A707" s="31"/>
      <c r="B707" s="59"/>
      <c r="C707" s="28"/>
      <c r="D707" s="60"/>
      <c r="E707" s="57"/>
      <c r="F707" s="57"/>
      <c r="G707" s="57"/>
      <c r="H707" s="57"/>
    </row>
    <row r="708" spans="1:8" ht="15">
      <c r="A708" s="31"/>
      <c r="B708" s="59"/>
      <c r="C708" s="28"/>
      <c r="D708" s="60"/>
      <c r="E708" s="57"/>
      <c r="F708" s="57"/>
      <c r="G708" s="57"/>
      <c r="H708" s="57"/>
    </row>
    <row r="709" spans="1:8" ht="15">
      <c r="A709" s="31"/>
      <c r="B709" s="59"/>
      <c r="C709" s="28"/>
      <c r="D709" s="60"/>
      <c r="E709" s="57"/>
      <c r="F709" s="57"/>
      <c r="G709" s="57"/>
      <c r="H709" s="57"/>
    </row>
    <row r="710" spans="1:8" ht="15">
      <c r="A710" s="31"/>
      <c r="B710" s="59"/>
      <c r="C710" s="28"/>
      <c r="D710" s="60"/>
      <c r="E710" s="57"/>
      <c r="F710" s="57"/>
      <c r="G710" s="57"/>
      <c r="H710" s="57"/>
    </row>
    <row r="711" spans="1:8" ht="15">
      <c r="A711" s="31"/>
      <c r="B711" s="59"/>
      <c r="C711" s="28"/>
      <c r="D711" s="60"/>
      <c r="E711" s="57"/>
      <c r="F711" s="57"/>
      <c r="G711" s="57"/>
      <c r="H711" s="57"/>
    </row>
    <row r="712" spans="1:8" ht="15">
      <c r="A712" s="31"/>
      <c r="B712" s="59"/>
      <c r="C712" s="28"/>
      <c r="D712" s="60"/>
      <c r="E712" s="57"/>
      <c r="F712" s="57"/>
      <c r="G712" s="57"/>
      <c r="H712" s="57"/>
    </row>
    <row r="713" spans="1:8" ht="15">
      <c r="A713" s="31"/>
      <c r="B713" s="59"/>
      <c r="C713" s="28"/>
      <c r="D713" s="60"/>
      <c r="E713" s="57"/>
      <c r="F713" s="57"/>
      <c r="G713" s="57"/>
      <c r="H713" s="57"/>
    </row>
    <row r="714" spans="1:8" ht="15">
      <c r="A714" s="31"/>
      <c r="B714" s="59"/>
      <c r="C714" s="28"/>
      <c r="D714" s="60"/>
      <c r="E714" s="57"/>
      <c r="F714" s="57"/>
      <c r="G714" s="57"/>
      <c r="H714" s="57"/>
    </row>
    <row r="715" spans="1:8" ht="15">
      <c r="A715" s="31"/>
      <c r="B715" s="59"/>
      <c r="C715" s="28"/>
      <c r="D715" s="60"/>
      <c r="E715" s="57"/>
      <c r="F715" s="57"/>
      <c r="G715" s="57"/>
      <c r="H715" s="57"/>
    </row>
    <row r="716" spans="1:8" ht="15">
      <c r="A716" s="31"/>
      <c r="B716" s="59"/>
      <c r="C716" s="28"/>
      <c r="D716" s="60"/>
      <c r="E716" s="57"/>
      <c r="F716" s="57"/>
      <c r="G716" s="57"/>
      <c r="H716" s="57"/>
    </row>
    <row r="717" spans="1:8" ht="15">
      <c r="A717" s="31"/>
      <c r="B717" s="59"/>
      <c r="C717" s="28"/>
      <c r="D717" s="60"/>
      <c r="E717" s="57"/>
      <c r="F717" s="57"/>
      <c r="G717" s="57"/>
      <c r="H717" s="57"/>
    </row>
    <row r="718" spans="1:8" ht="15">
      <c r="A718" s="31"/>
      <c r="B718" s="59"/>
      <c r="C718" s="28"/>
      <c r="D718" s="60"/>
      <c r="E718" s="57"/>
      <c r="F718" s="57"/>
      <c r="G718" s="57"/>
      <c r="H718" s="57"/>
    </row>
    <row r="719" spans="1:8" ht="15">
      <c r="A719" s="31"/>
      <c r="B719" s="59"/>
      <c r="C719" s="28"/>
      <c r="D719" s="60"/>
      <c r="E719" s="57"/>
      <c r="F719" s="57"/>
      <c r="G719" s="57"/>
      <c r="H719" s="57"/>
    </row>
    <row r="720" spans="1:8" ht="15">
      <c r="A720" s="31"/>
      <c r="B720" s="59"/>
      <c r="C720" s="28"/>
      <c r="D720" s="60"/>
      <c r="E720" s="57"/>
      <c r="F720" s="57"/>
      <c r="G720" s="57"/>
      <c r="H720" s="57"/>
    </row>
    <row r="721" spans="1:8" ht="15">
      <c r="A721" s="31"/>
      <c r="B721" s="59"/>
      <c r="C721" s="28"/>
      <c r="D721" s="60"/>
      <c r="E721" s="57"/>
      <c r="F721" s="57"/>
      <c r="G721" s="57"/>
      <c r="H721" s="57"/>
    </row>
    <row r="722" spans="1:8" ht="15">
      <c r="A722" s="31"/>
      <c r="B722" s="59"/>
      <c r="C722" s="28"/>
      <c r="D722" s="60"/>
      <c r="E722" s="57"/>
      <c r="F722" s="57"/>
      <c r="G722" s="57"/>
      <c r="H722" s="57"/>
    </row>
    <row r="723" spans="1:8" ht="15">
      <c r="A723" s="31"/>
      <c r="B723" s="59"/>
      <c r="C723" s="28"/>
      <c r="D723" s="60"/>
      <c r="E723" s="57"/>
      <c r="F723" s="57"/>
      <c r="G723" s="57"/>
      <c r="H723" s="57"/>
    </row>
    <row r="724" spans="1:8" ht="15">
      <c r="A724" s="31"/>
      <c r="B724" s="59"/>
      <c r="C724" s="28"/>
      <c r="D724" s="60"/>
      <c r="E724" s="57"/>
      <c r="F724" s="57"/>
      <c r="G724" s="57"/>
      <c r="H724" s="57"/>
    </row>
    <row r="725" spans="1:8" ht="15">
      <c r="A725" s="31"/>
      <c r="B725" s="59"/>
      <c r="C725" s="28"/>
      <c r="D725" s="60"/>
      <c r="E725" s="57"/>
      <c r="F725" s="57"/>
      <c r="G725" s="57"/>
      <c r="H725" s="57"/>
    </row>
    <row r="726" spans="1:8" ht="15">
      <c r="A726" s="31"/>
      <c r="B726" s="59"/>
      <c r="C726" s="28"/>
      <c r="D726" s="60"/>
      <c r="E726" s="57"/>
      <c r="F726" s="57"/>
      <c r="G726" s="57"/>
      <c r="H726" s="57"/>
    </row>
    <row r="727" spans="1:8" ht="15">
      <c r="A727" s="31"/>
      <c r="B727" s="59"/>
      <c r="C727" s="28"/>
      <c r="D727" s="60"/>
      <c r="E727" s="57"/>
      <c r="F727" s="57"/>
      <c r="G727" s="57"/>
      <c r="H727" s="57"/>
    </row>
    <row r="728" spans="1:8" ht="15">
      <c r="A728" s="31"/>
      <c r="B728" s="59"/>
      <c r="C728" s="28"/>
      <c r="D728" s="60"/>
      <c r="E728" s="57"/>
      <c r="F728" s="57"/>
      <c r="G728" s="57"/>
      <c r="H728" s="57"/>
    </row>
    <row r="729" spans="1:8" ht="15">
      <c r="A729" s="31"/>
      <c r="B729" s="59"/>
      <c r="C729" s="28"/>
      <c r="D729" s="60"/>
      <c r="E729" s="57"/>
      <c r="F729" s="57"/>
      <c r="G729" s="57"/>
      <c r="H729" s="57"/>
    </row>
    <row r="730" spans="1:8" ht="15">
      <c r="A730" s="31"/>
      <c r="B730" s="59"/>
      <c r="C730" s="28"/>
      <c r="D730" s="60"/>
      <c r="E730" s="57"/>
      <c r="F730" s="57"/>
      <c r="G730" s="57"/>
      <c r="H730" s="57"/>
    </row>
    <row r="731" spans="1:8" ht="15">
      <c r="A731" s="31"/>
      <c r="B731" s="59"/>
      <c r="C731" s="28"/>
      <c r="D731" s="60"/>
      <c r="E731" s="57"/>
      <c r="F731" s="57"/>
      <c r="G731" s="57"/>
      <c r="H731" s="57"/>
    </row>
    <row r="732" spans="1:8" ht="15">
      <c r="A732" s="31"/>
      <c r="B732" s="59"/>
      <c r="C732" s="28"/>
      <c r="D732" s="60"/>
      <c r="E732" s="57"/>
      <c r="F732" s="57"/>
      <c r="G732" s="57"/>
      <c r="H732" s="57"/>
    </row>
    <row r="733" spans="1:8" ht="15">
      <c r="A733" s="31"/>
      <c r="B733" s="59"/>
      <c r="C733" s="28"/>
      <c r="D733" s="60"/>
      <c r="E733" s="57"/>
      <c r="F733" s="57"/>
      <c r="G733" s="57"/>
      <c r="H733" s="57"/>
    </row>
    <row r="734" spans="1:8" ht="15">
      <c r="A734" s="31"/>
      <c r="B734" s="59"/>
      <c r="C734" s="28"/>
      <c r="D734" s="60"/>
      <c r="E734" s="57"/>
      <c r="F734" s="57"/>
      <c r="G734" s="57"/>
      <c r="H734" s="57"/>
    </row>
    <row r="735" spans="1:8" ht="15">
      <c r="A735" s="31"/>
      <c r="B735" s="59"/>
      <c r="C735" s="28"/>
      <c r="D735" s="60"/>
      <c r="E735" s="57"/>
      <c r="F735" s="57"/>
      <c r="G735" s="57"/>
      <c r="H735" s="57"/>
    </row>
    <row r="736" spans="1:8" ht="15">
      <c r="A736" s="31"/>
      <c r="B736" s="59"/>
      <c r="C736" s="28"/>
      <c r="D736" s="60"/>
      <c r="E736" s="57"/>
      <c r="F736" s="57"/>
      <c r="G736" s="57"/>
      <c r="H736" s="57"/>
    </row>
    <row r="737" spans="1:8" ht="15">
      <c r="A737" s="31"/>
      <c r="B737" s="59"/>
      <c r="C737" s="28"/>
      <c r="D737" s="60"/>
      <c r="E737" s="57"/>
      <c r="F737" s="57"/>
      <c r="G737" s="57"/>
      <c r="H737" s="57"/>
    </row>
    <row r="738" spans="1:8" ht="15">
      <c r="A738" s="31"/>
      <c r="B738" s="59"/>
      <c r="C738" s="28"/>
      <c r="D738" s="60"/>
      <c r="E738" s="57"/>
      <c r="F738" s="57"/>
      <c r="G738" s="57"/>
      <c r="H738" s="57"/>
    </row>
    <row r="739" spans="1:8" ht="15">
      <c r="A739" s="31"/>
      <c r="B739" s="59"/>
      <c r="C739" s="28"/>
      <c r="D739" s="60"/>
      <c r="E739" s="57"/>
      <c r="F739" s="57"/>
      <c r="G739" s="57"/>
      <c r="H739" s="57"/>
    </row>
    <row r="740" spans="1:8" ht="15">
      <c r="A740" s="31"/>
      <c r="B740" s="59"/>
      <c r="C740" s="28"/>
      <c r="D740" s="60"/>
      <c r="E740" s="57"/>
      <c r="F740" s="57"/>
      <c r="G740" s="57"/>
      <c r="H740" s="57"/>
    </row>
    <row r="741" spans="1:8" ht="15">
      <c r="A741" s="31"/>
      <c r="B741" s="59"/>
      <c r="C741" s="28"/>
      <c r="D741" s="60"/>
      <c r="E741" s="57"/>
      <c r="F741" s="57"/>
      <c r="G741" s="57"/>
      <c r="H741" s="57"/>
    </row>
    <row r="742" spans="1:8" ht="15">
      <c r="A742" s="31"/>
      <c r="B742" s="59"/>
      <c r="C742" s="28"/>
      <c r="D742" s="60"/>
      <c r="E742" s="57"/>
      <c r="F742" s="57"/>
      <c r="G742" s="57"/>
      <c r="H742" s="57"/>
    </row>
    <row r="743" spans="1:8" ht="15">
      <c r="A743" s="31"/>
      <c r="B743" s="59"/>
      <c r="C743" s="28"/>
      <c r="D743" s="60"/>
      <c r="E743" s="57"/>
      <c r="F743" s="57"/>
      <c r="G743" s="57"/>
      <c r="H743" s="57"/>
    </row>
    <row r="744" spans="1:8" ht="15">
      <c r="A744" s="31"/>
      <c r="B744" s="59"/>
      <c r="C744" s="28"/>
      <c r="D744" s="60"/>
      <c r="E744" s="57"/>
      <c r="F744" s="57"/>
      <c r="G744" s="57"/>
      <c r="H744" s="57"/>
    </row>
    <row r="745" spans="1:8" ht="15">
      <c r="A745" s="31"/>
      <c r="B745" s="59"/>
      <c r="C745" s="28"/>
      <c r="D745" s="60"/>
      <c r="E745" s="57"/>
      <c r="F745" s="57"/>
      <c r="G745" s="57"/>
      <c r="H745" s="57"/>
    </row>
    <row r="746" spans="1:8" ht="15">
      <c r="A746" s="31"/>
      <c r="B746" s="59"/>
      <c r="C746" s="28"/>
      <c r="D746" s="60"/>
      <c r="E746" s="57"/>
      <c r="F746" s="57"/>
      <c r="G746" s="57"/>
      <c r="H746" s="57"/>
    </row>
    <row r="747" spans="1:8" ht="15">
      <c r="A747" s="31"/>
      <c r="B747" s="59"/>
      <c r="C747" s="28"/>
      <c r="D747" s="60"/>
      <c r="E747" s="57"/>
      <c r="F747" s="57"/>
      <c r="G747" s="57"/>
      <c r="H747" s="57"/>
    </row>
    <row r="748" spans="1:8" ht="15">
      <c r="A748" s="31"/>
      <c r="B748" s="59"/>
      <c r="C748" s="28"/>
      <c r="D748" s="60"/>
      <c r="E748" s="57"/>
      <c r="F748" s="57"/>
      <c r="G748" s="57"/>
      <c r="H748" s="57"/>
    </row>
    <row r="749" spans="1:8" ht="15">
      <c r="A749" s="31"/>
      <c r="B749" s="59"/>
      <c r="C749" s="28"/>
      <c r="D749" s="60"/>
      <c r="E749" s="57"/>
      <c r="F749" s="57"/>
      <c r="G749" s="57"/>
      <c r="H749" s="57"/>
    </row>
    <row r="750" spans="1:8" ht="15">
      <c r="A750" s="31"/>
      <c r="B750" s="59"/>
      <c r="C750" s="28"/>
      <c r="D750" s="60"/>
      <c r="E750" s="57"/>
      <c r="F750" s="57"/>
      <c r="G750" s="57"/>
      <c r="H750" s="57"/>
    </row>
    <row r="751" spans="1:8" ht="15">
      <c r="A751" s="31"/>
      <c r="B751" s="59"/>
      <c r="C751" s="28"/>
      <c r="D751" s="60"/>
      <c r="E751" s="57"/>
      <c r="F751" s="57"/>
      <c r="G751" s="57"/>
      <c r="H751" s="57"/>
    </row>
    <row r="752" spans="1:8" ht="15">
      <c r="A752" s="31"/>
      <c r="B752" s="59"/>
      <c r="C752" s="28"/>
      <c r="D752" s="60"/>
      <c r="E752" s="57"/>
      <c r="F752" s="57"/>
      <c r="G752" s="57"/>
      <c r="H752" s="57"/>
    </row>
    <row r="753" spans="1:8" ht="15">
      <c r="A753" s="31"/>
      <c r="B753" s="59"/>
      <c r="C753" s="28"/>
      <c r="D753" s="60"/>
      <c r="E753" s="57"/>
      <c r="F753" s="57"/>
      <c r="G753" s="57"/>
      <c r="H753" s="57"/>
    </row>
  </sheetData>
  <sheetProtection password="CE28" sheet="1" objects="1" scenarios="1"/>
  <mergeCells count="109">
    <mergeCell ref="A2:P2"/>
    <mergeCell ref="G458:G459"/>
    <mergeCell ref="H458:H459"/>
    <mergeCell ref="C448:C453"/>
    <mergeCell ref="E458:E459"/>
    <mergeCell ref="F458:F459"/>
    <mergeCell ref="B448:B453"/>
    <mergeCell ref="J462:J463"/>
    <mergeCell ref="K462:K463"/>
    <mergeCell ref="E462:E463"/>
    <mergeCell ref="F462:F463"/>
    <mergeCell ref="G462:G463"/>
    <mergeCell ref="A464:A538"/>
    <mergeCell ref="B464:B538"/>
    <mergeCell ref="H462:H463"/>
    <mergeCell ref="C462:C463"/>
    <mergeCell ref="L462:L463"/>
    <mergeCell ref="M462:M463"/>
    <mergeCell ref="I458:I459"/>
    <mergeCell ref="J458:J459"/>
    <mergeCell ref="K458:K459"/>
    <mergeCell ref="A460:K460"/>
    <mergeCell ref="A462:A463"/>
    <mergeCell ref="B462:B463"/>
    <mergeCell ref="D462:D463"/>
    <mergeCell ref="I462:I463"/>
    <mergeCell ref="B439:B447"/>
    <mergeCell ref="A448:A453"/>
    <mergeCell ref="A303:A318"/>
    <mergeCell ref="B303:B318"/>
    <mergeCell ref="A406:A419"/>
    <mergeCell ref="A402:A405"/>
    <mergeCell ref="A420:A438"/>
    <mergeCell ref="B379:B393"/>
    <mergeCell ref="A394:A399"/>
    <mergeCell ref="A368:A378"/>
    <mergeCell ref="A56:A74"/>
    <mergeCell ref="B56:B74"/>
    <mergeCell ref="A75:A96"/>
    <mergeCell ref="B75:B96"/>
    <mergeCell ref="A285:A302"/>
    <mergeCell ref="A240:A251"/>
    <mergeCell ref="B116:B134"/>
    <mergeCell ref="B177:B188"/>
    <mergeCell ref="B97:B115"/>
    <mergeCell ref="A135:A151"/>
    <mergeCell ref="H4:H5"/>
    <mergeCell ref="D4:D5"/>
    <mergeCell ref="G4:G5"/>
    <mergeCell ref="F4:F5"/>
    <mergeCell ref="B4:B5"/>
    <mergeCell ref="A31:A55"/>
    <mergeCell ref="A4:A5"/>
    <mergeCell ref="B31:B55"/>
    <mergeCell ref="A97:A115"/>
    <mergeCell ref="A6:A30"/>
    <mergeCell ref="B6:B30"/>
    <mergeCell ref="I4:I5"/>
    <mergeCell ref="M4:M5"/>
    <mergeCell ref="E4:E5"/>
    <mergeCell ref="L4:L5"/>
    <mergeCell ref="J4:J5"/>
    <mergeCell ref="A319:A327"/>
    <mergeCell ref="B319:B327"/>
    <mergeCell ref="K4:K5"/>
    <mergeCell ref="B202:B214"/>
    <mergeCell ref="A202:A214"/>
    <mergeCell ref="A189:A201"/>
    <mergeCell ref="B189:B201"/>
    <mergeCell ref="C4:C5"/>
    <mergeCell ref="B152:B163"/>
    <mergeCell ref="B285:B302"/>
    <mergeCell ref="B240:B251"/>
    <mergeCell ref="A252:A271"/>
    <mergeCell ref="B252:B271"/>
    <mergeCell ref="B135:B151"/>
    <mergeCell ref="B215:B225"/>
    <mergeCell ref="B164:B176"/>
    <mergeCell ref="A177:A188"/>
    <mergeCell ref="A152:A163"/>
    <mergeCell ref="A164:A176"/>
    <mergeCell ref="B368:B378"/>
    <mergeCell ref="A379:A393"/>
    <mergeCell ref="B402:B405"/>
    <mergeCell ref="B394:B399"/>
    <mergeCell ref="A328:A348"/>
    <mergeCell ref="B328:B348"/>
    <mergeCell ref="A349:A367"/>
    <mergeCell ref="B349:B367"/>
    <mergeCell ref="A1:P1"/>
    <mergeCell ref="N4:N5"/>
    <mergeCell ref="O4:O5"/>
    <mergeCell ref="P4:P5"/>
    <mergeCell ref="A272:A284"/>
    <mergeCell ref="A226:A239"/>
    <mergeCell ref="B226:B239"/>
    <mergeCell ref="A215:A225"/>
    <mergeCell ref="A116:A134"/>
    <mergeCell ref="B272:B284"/>
    <mergeCell ref="N462:N463"/>
    <mergeCell ref="O462:O463"/>
    <mergeCell ref="P462:P463"/>
    <mergeCell ref="A400:A401"/>
    <mergeCell ref="B400:B401"/>
    <mergeCell ref="B406:B419"/>
    <mergeCell ref="A455:A456"/>
    <mergeCell ref="B455:B456"/>
    <mergeCell ref="B420:B438"/>
    <mergeCell ref="A439:A447"/>
  </mergeCells>
  <printOptions/>
  <pageMargins left="0.35433070866141736" right="0.15748031496062992" top="0.35433070866141736" bottom="0.15748031496062992" header="0.15748031496062992" footer="0.15748031496062992"/>
  <pageSetup fitToHeight="9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администрации г.Перми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Dohody-09</dc:creator>
  <cp:keywords/>
  <dc:description/>
  <cp:lastModifiedBy>Леготкина Наталья Юрьевна</cp:lastModifiedBy>
  <cp:lastPrinted>2013-02-11T11:47:41Z</cp:lastPrinted>
  <dcterms:created xsi:type="dcterms:W3CDTF">2011-02-09T07:28:13Z</dcterms:created>
  <dcterms:modified xsi:type="dcterms:W3CDTF">2013-02-11T15:45:13Z</dcterms:modified>
  <cp:category/>
  <cp:version/>
  <cp:contentType/>
  <cp:contentStatus/>
</cp:coreProperties>
</file>