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 refMode="R1C1"/>
</workbook>
</file>

<file path=xl/sharedStrings.xml><?xml version="1.0" encoding="utf-8"?>
<sst xmlns="http://schemas.openxmlformats.org/spreadsheetml/2006/main" count="270" uniqueCount="147">
  <si>
    <t>приложение 3</t>
  </si>
  <si>
    <t>Оперативный анализ исполнения бюджета города Перми по расходам на 1 мая 2008 года</t>
  </si>
  <si>
    <t>тыс.руб.</t>
  </si>
  <si>
    <t>КВСР</t>
  </si>
  <si>
    <t>Наименование ГРБС</t>
  </si>
  <si>
    <t>Источники финансирования</t>
  </si>
  <si>
    <t>Ассигнования годовые*</t>
  </si>
  <si>
    <t>Кассовый план 1 полугодия</t>
  </si>
  <si>
    <t>Кассовый расход за отчетный период</t>
  </si>
  <si>
    <t>%  выполнения кассового плана за отчетный период</t>
  </si>
  <si>
    <t>Отклонение от установленного уровня выполнения плана  (63,3%)**</t>
  </si>
  <si>
    <t>163</t>
  </si>
  <si>
    <t>Департамент имущественных отношений администрации города Перми</t>
  </si>
  <si>
    <t>Итого по КВСР 163 в т.ч.:</t>
  </si>
  <si>
    <t>х</t>
  </si>
  <si>
    <t>расходы местного бюджета</t>
  </si>
  <si>
    <t>расходы за счет средств по предпринимательской и иной приносящей доход деятельности</t>
  </si>
  <si>
    <t>177</t>
  </si>
  <si>
    <t>ГУ 10-ОГПС МЧС России по Пермскому краю</t>
  </si>
  <si>
    <t>Итого по КВСР 177 в т.ч.:</t>
  </si>
  <si>
    <t>188</t>
  </si>
  <si>
    <t>Управление внутренних дел города Перми</t>
  </si>
  <si>
    <t>Итого по КВСР 188 в т.ч.:</t>
  </si>
  <si>
    <t>расходы по выполнению госполномочий</t>
  </si>
  <si>
    <t>902</t>
  </si>
  <si>
    <t>Департамент финансов администрации города Перми</t>
  </si>
  <si>
    <t>Итого по КВСР 902 в т.ч.:</t>
  </si>
  <si>
    <t>расходы местного бюджета без учета зарезервированных средств</t>
  </si>
  <si>
    <t>расходы местного бюджета с учетом зарезервированных средств</t>
  </si>
  <si>
    <t>обслуживание муниципального долга</t>
  </si>
  <si>
    <t>судебные иски</t>
  </si>
  <si>
    <t>резервный фонд</t>
  </si>
  <si>
    <t>904</t>
  </si>
  <si>
    <t>Департамент планирования и развития территорий администрации города Перми</t>
  </si>
  <si>
    <t>Итого по КВСР 904 в т.ч.:</t>
  </si>
  <si>
    <t>915</t>
  </si>
  <si>
    <t>Управление  по экологии и природопользованию администрации города Перми</t>
  </si>
  <si>
    <t>Итого по КВСР 915 в т.ч.:</t>
  </si>
  <si>
    <t>920</t>
  </si>
  <si>
    <t>Управление здравоохранения администрации города Перми</t>
  </si>
  <si>
    <t>Итого по КВСР 920 в т.ч.:</t>
  </si>
  <si>
    <t>расходы,переданные из краевого бюджета на выполнение полномочий городского округа</t>
  </si>
  <si>
    <t>925</t>
  </si>
  <si>
    <t>Комитет по культуре администрации города Перми</t>
  </si>
  <si>
    <t>Итого по КВСР 925 в т.ч.:</t>
  </si>
  <si>
    <t>926</t>
  </si>
  <si>
    <t>Комитет по молодежной политике</t>
  </si>
  <si>
    <t>Итого по КВСР 926 в т.ч.:</t>
  </si>
  <si>
    <t>930</t>
  </si>
  <si>
    <t>Департамент образования администрации города Перми</t>
  </si>
  <si>
    <t>Итого по КВСР 930 в т.ч.:</t>
  </si>
  <si>
    <t>931</t>
  </si>
  <si>
    <t>Администрация Ленинского района</t>
  </si>
  <si>
    <t>Итого по КВСР 931 в т.ч.:</t>
  </si>
  <si>
    <t>932</t>
  </si>
  <si>
    <t>Администрация Свердловского района</t>
  </si>
  <si>
    <t>Итого по КВСР 932 в т.ч.:</t>
  </si>
  <si>
    <t>933</t>
  </si>
  <si>
    <t>Администрация Мотовилихинского района</t>
  </si>
  <si>
    <t>Итого по КВСР 933 в т.ч.:</t>
  </si>
  <si>
    <t>934</t>
  </si>
  <si>
    <t>Администрация Дзержинского района</t>
  </si>
  <si>
    <t>Итого по КВСР 934 в т.ч.:</t>
  </si>
  <si>
    <t>935</t>
  </si>
  <si>
    <t>Администрация Индустриального района</t>
  </si>
  <si>
    <t>Итого по КВСР 935 в т.ч.:</t>
  </si>
  <si>
    <t>936</t>
  </si>
  <si>
    <t>Администрация Кировского района</t>
  </si>
  <si>
    <t>Итого по КВСР 936 в т.ч.:</t>
  </si>
  <si>
    <t>937</t>
  </si>
  <si>
    <t>Администрация Орджоникидзевского района</t>
  </si>
  <si>
    <t>Итого по КВСР 937 в т.ч.:</t>
  </si>
  <si>
    <t>938</t>
  </si>
  <si>
    <t>Администрация поселка Новые Ляды</t>
  </si>
  <si>
    <t>Итого по КВСР 938 в т.ч.:</t>
  </si>
  <si>
    <t>942</t>
  </si>
  <si>
    <t>Управление жилищно-коммунального хозяйства администрации города Перми</t>
  </si>
  <si>
    <t>Итого по КВСР 942 в т.ч.:</t>
  </si>
  <si>
    <t>944</t>
  </si>
  <si>
    <t>Управление внешнего благоустройства администрации города Перми</t>
  </si>
  <si>
    <t>Итого по КВСР 944 в т.ч.:</t>
  </si>
  <si>
    <t>945</t>
  </si>
  <si>
    <t>Комитет по транспорту администрации города Перми</t>
  </si>
  <si>
    <t>Итого по КВСР 945 в т.ч.:</t>
  </si>
  <si>
    <t>951</t>
  </si>
  <si>
    <t>Департамент промышленной политики, инвестиций и предпринимательства администрации города Перми</t>
  </si>
  <si>
    <t>Итого по КВСР 951 в т.ч.:</t>
  </si>
  <si>
    <t>955</t>
  </si>
  <si>
    <t>Комитет социальной защиты населения администрации города Перми</t>
  </si>
  <si>
    <t>Итого по КВСР 955 в т.ч.:</t>
  </si>
  <si>
    <t>964</t>
  </si>
  <si>
    <t>Департамент общественной безопасности администрации города Перми</t>
  </si>
  <si>
    <t>Итого по КВСР 964 в т.ч.:</t>
  </si>
  <si>
    <t>965</t>
  </si>
  <si>
    <t>Управление по развитию потребительского рынка администрации города Перми</t>
  </si>
  <si>
    <t>Итого по КВСР 965 в т.ч.:</t>
  </si>
  <si>
    <t>966</t>
  </si>
  <si>
    <t>Территориальная избирательная комиссия Ленинского района</t>
  </si>
  <si>
    <t>Итого по КВСР 966 в т.ч.:</t>
  </si>
  <si>
    <t>967</t>
  </si>
  <si>
    <t>Территориальная избирательная комиссия Свердловского района</t>
  </si>
  <si>
    <t>Итого по КВСР 967 в т.ч.:</t>
  </si>
  <si>
    <t>968</t>
  </si>
  <si>
    <t>Территориальная избирательная комиссия Мотовилихинского района</t>
  </si>
  <si>
    <t>Итого по КВСР 968 в т.ч.:</t>
  </si>
  <si>
    <t>969</t>
  </si>
  <si>
    <t>Территориальная избирательная комиссия Дзержинского района</t>
  </si>
  <si>
    <t>Итого по КВСР 969 в т.ч.:</t>
  </si>
  <si>
    <t>970</t>
  </si>
  <si>
    <t>Территориальная избирательная комиссия Индустриального района</t>
  </si>
  <si>
    <t>Итого по КВСР 970 в т.ч.:</t>
  </si>
  <si>
    <t>971</t>
  </si>
  <si>
    <t>Территориальная избирательная комиссия Кировского района</t>
  </si>
  <si>
    <t>Итого по КВСР 971 в т.ч.:</t>
  </si>
  <si>
    <t>972</t>
  </si>
  <si>
    <t>Территориальная избирательная комиссия Орджоникидзевского района</t>
  </si>
  <si>
    <t>Итого по КВСР 972 в т.ч.:</t>
  </si>
  <si>
    <t>975</t>
  </si>
  <si>
    <t>Администрация города Перми</t>
  </si>
  <si>
    <t>Итого по КВСР 975 в т.ч.:</t>
  </si>
  <si>
    <t>976</t>
  </si>
  <si>
    <t>Комитет по физической культуре и спорту администрации города Перми</t>
  </si>
  <si>
    <t>Итого по КВСР 976 в т.ч.:</t>
  </si>
  <si>
    <t>977</t>
  </si>
  <si>
    <t>Контрольно-счетная палата города Перми</t>
  </si>
  <si>
    <t>Итого по КВСР 977 в т.ч.:</t>
  </si>
  <si>
    <t>978</t>
  </si>
  <si>
    <t>Городская избирательная комиссия города Перми</t>
  </si>
  <si>
    <t>Итого по КВСР 978 в т.ч.:</t>
  </si>
  <si>
    <t>985</t>
  </si>
  <si>
    <t>Пермская городская Дума</t>
  </si>
  <si>
    <t>Итого по КВСР 985 в т.ч.:</t>
  </si>
  <si>
    <t>991</t>
  </si>
  <si>
    <t>Управление жилищных отношений администрации города Перми</t>
  </si>
  <si>
    <t>Итого по КВСР 991 в т.ч.:</t>
  </si>
  <si>
    <t>992</t>
  </si>
  <si>
    <t>Департамент земельных отношений администрации города Перми</t>
  </si>
  <si>
    <t>Итого по КВСР 992 в т.ч.:</t>
  </si>
  <si>
    <t xml:space="preserve">Нераспределенные средства по программам </t>
  </si>
  <si>
    <t>Нераспределенные средства, переданные из краевого бюджета на выполнение полномочий городского округа</t>
  </si>
  <si>
    <t>Всего расходов без учета зарезервированных средств</t>
  </si>
  <si>
    <t>в том числе:</t>
  </si>
  <si>
    <t>ВСЕГО РАСХОДОВ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</si>
  <si>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</si>
  <si>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</si>
  <si>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* -   показатели "ассигнований годовых" приведены без учета изменений по решению ПГД от 22.04.2008г.  </t>
  </si>
  <si>
    <t>** -   расчётный уровень установлен исходя из 63,3% исполнения кассового плана по расходам за 1 полугодие 2008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</si>
</sst>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164" fontId="2" fillId="0" borderId="2" xfId="18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vertical="center" wrapText="1"/>
    </xf>
    <xf numFmtId="165" fontId="4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 indent="4"/>
    </xf>
    <xf numFmtId="165" fontId="2" fillId="0" borderId="2" xfId="0" applyNumberFormat="1" applyFont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vertical="center" wrapText="1"/>
    </xf>
    <xf numFmtId="165" fontId="1" fillId="2" borderId="2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164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/>
    </xf>
    <xf numFmtId="165" fontId="5" fillId="2" borderId="2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wrapText="1" indent="2"/>
    </xf>
    <xf numFmtId="0" fontId="9" fillId="0" borderId="0" xfId="0" applyFont="1" applyAlignment="1">
      <alignment horizontal="left" wrapText="1" indent="2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tabSelected="1" workbookViewId="0" topLeftCell="A112">
      <selection activeCell="A101" sqref="A101:IV101"/>
    </sheetView>
  </sheetViews>
  <sheetFormatPr defaultColWidth="9.00390625" defaultRowHeight="15.75"/>
  <cols>
    <col min="1" max="1" width="5.875" style="0" customWidth="1"/>
    <col min="2" max="2" width="27.625" style="0" customWidth="1"/>
    <col min="3" max="3" width="34.50390625" style="0" customWidth="1"/>
    <col min="4" max="4" width="12.25390625" style="0" customWidth="1"/>
    <col min="5" max="5" width="13.875" style="0" customWidth="1"/>
    <col min="6" max="6" width="11.75390625" style="0" customWidth="1"/>
    <col min="7" max="7" width="12.125" style="0" customWidth="1"/>
    <col min="8" max="8" width="14.00390625" style="0" customWidth="1"/>
  </cols>
  <sheetData>
    <row r="1" spans="1:8" ht="15.75">
      <c r="A1" s="1"/>
      <c r="B1" s="2"/>
      <c r="C1" s="1"/>
      <c r="D1" s="3"/>
      <c r="E1" s="3"/>
      <c r="F1" s="4"/>
      <c r="G1" s="5"/>
      <c r="H1" s="6" t="s">
        <v>0</v>
      </c>
    </row>
    <row r="2" spans="1:8" ht="15.75">
      <c r="A2" s="7" t="s">
        <v>1</v>
      </c>
      <c r="B2" s="7"/>
      <c r="C2" s="7"/>
      <c r="D2" s="7"/>
      <c r="E2" s="7"/>
      <c r="F2" s="7"/>
      <c r="G2" s="7"/>
      <c r="H2" s="7"/>
    </row>
    <row r="3" spans="1:8" ht="15.75">
      <c r="A3" s="8"/>
      <c r="B3" s="8"/>
      <c r="C3" s="8"/>
      <c r="D3" s="9"/>
      <c r="E3" s="9"/>
      <c r="F3" s="10"/>
      <c r="G3" s="10"/>
      <c r="H3" s="11" t="s">
        <v>2</v>
      </c>
    </row>
    <row r="4" spans="1:8" ht="76.5">
      <c r="A4" s="12" t="s">
        <v>3</v>
      </c>
      <c r="B4" s="12" t="s">
        <v>4</v>
      </c>
      <c r="C4" s="12" t="s">
        <v>5</v>
      </c>
      <c r="D4" s="110" t="s">
        <v>6</v>
      </c>
      <c r="E4" s="110" t="s">
        <v>7</v>
      </c>
      <c r="F4" s="111" t="s">
        <v>8</v>
      </c>
      <c r="G4" s="111" t="s">
        <v>9</v>
      </c>
      <c r="H4" s="112" t="s">
        <v>10</v>
      </c>
    </row>
    <row r="5" spans="1:8" ht="38.25">
      <c r="A5" s="12" t="s">
        <v>11</v>
      </c>
      <c r="B5" s="13" t="s">
        <v>12</v>
      </c>
      <c r="C5" s="14" t="s">
        <v>13</v>
      </c>
      <c r="D5" s="15">
        <f>D6+D7</f>
        <v>170060.30000000002</v>
      </c>
      <c r="E5" s="15">
        <f>E6+E7</f>
        <v>75686.3</v>
      </c>
      <c r="F5" s="15">
        <f>F6+F7</f>
        <v>46045.5</v>
      </c>
      <c r="G5" s="16">
        <f>SUM(F5/E5)*100</f>
        <v>60.837298163604245</v>
      </c>
      <c r="H5" s="17" t="s">
        <v>14</v>
      </c>
    </row>
    <row r="6" spans="1:8" ht="15.75">
      <c r="A6" s="18"/>
      <c r="B6" s="19"/>
      <c r="C6" s="20" t="s">
        <v>15</v>
      </c>
      <c r="D6" s="21">
        <v>163537.1</v>
      </c>
      <c r="E6" s="21">
        <v>73146.7</v>
      </c>
      <c r="F6" s="22">
        <v>45976.3</v>
      </c>
      <c r="G6" s="23">
        <f aca="true" t="shared" si="0" ref="G6:G65">SUM(F6/E6)*100</f>
        <v>62.854920317663</v>
      </c>
      <c r="H6" s="24">
        <f>G6-63.3</f>
        <v>-0.4450796823369956</v>
      </c>
    </row>
    <row r="7" spans="1:8" ht="38.25">
      <c r="A7" s="25"/>
      <c r="B7" s="26"/>
      <c r="C7" s="27" t="s">
        <v>16</v>
      </c>
      <c r="D7" s="28">
        <v>6523.2</v>
      </c>
      <c r="E7" s="28">
        <v>2539.6</v>
      </c>
      <c r="F7" s="29">
        <v>69.2</v>
      </c>
      <c r="G7" s="30">
        <f t="shared" si="0"/>
        <v>2.724838557253111</v>
      </c>
      <c r="H7" s="24">
        <f>G7-63.3</f>
        <v>-60.57516144274689</v>
      </c>
    </row>
    <row r="8" spans="1:8" ht="25.5">
      <c r="A8" s="31" t="s">
        <v>17</v>
      </c>
      <c r="B8" s="32" t="s">
        <v>18</v>
      </c>
      <c r="C8" s="32" t="s">
        <v>19</v>
      </c>
      <c r="D8" s="33">
        <f>D9</f>
        <v>55.8</v>
      </c>
      <c r="E8" s="33">
        <f>E9</f>
        <v>0</v>
      </c>
      <c r="F8" s="33">
        <f>F9</f>
        <v>39.1</v>
      </c>
      <c r="G8" s="34">
        <v>0</v>
      </c>
      <c r="H8" s="17" t="s">
        <v>14</v>
      </c>
    </row>
    <row r="9" spans="1:8" ht="15.75">
      <c r="A9" s="35"/>
      <c r="B9" s="36"/>
      <c r="C9" s="20" t="s">
        <v>15</v>
      </c>
      <c r="D9" s="28">
        <v>55.8</v>
      </c>
      <c r="E9" s="28">
        <v>0</v>
      </c>
      <c r="F9" s="29">
        <v>39.1</v>
      </c>
      <c r="G9" s="30">
        <v>0</v>
      </c>
      <c r="H9" s="24">
        <f>G9-63.3</f>
        <v>-63.3</v>
      </c>
    </row>
    <row r="10" spans="1:8" ht="25.5">
      <c r="A10" s="31" t="s">
        <v>20</v>
      </c>
      <c r="B10" s="32" t="s">
        <v>21</v>
      </c>
      <c r="C10" s="32" t="s">
        <v>22</v>
      </c>
      <c r="D10" s="37">
        <f>SUM(D11:D12)</f>
        <v>1045556.2</v>
      </c>
      <c r="E10" s="37">
        <f>SUM(E11:E12)</f>
        <v>539784.1</v>
      </c>
      <c r="F10" s="37">
        <f>SUM(F11:F12)</f>
        <v>285736.1</v>
      </c>
      <c r="G10" s="16">
        <f>F10/E10*100</f>
        <v>52.93525689252425</v>
      </c>
      <c r="H10" s="38" t="s">
        <v>14</v>
      </c>
    </row>
    <row r="11" spans="1:8" ht="15.75">
      <c r="A11" s="39"/>
      <c r="B11" s="40"/>
      <c r="C11" s="41" t="s">
        <v>15</v>
      </c>
      <c r="D11" s="42">
        <v>835794.7</v>
      </c>
      <c r="E11" s="42">
        <v>429333.2</v>
      </c>
      <c r="F11" s="42">
        <v>241296</v>
      </c>
      <c r="G11" s="23">
        <f t="shared" si="0"/>
        <v>56.20250192624283</v>
      </c>
      <c r="H11" s="24">
        <f>G11-63.3</f>
        <v>-7.097498073757166</v>
      </c>
    </row>
    <row r="12" spans="1:8" ht="15.75">
      <c r="A12" s="43"/>
      <c r="B12" s="44"/>
      <c r="C12" s="41" t="s">
        <v>23</v>
      </c>
      <c r="D12" s="45">
        <v>209761.5</v>
      </c>
      <c r="E12" s="45">
        <v>110450.9</v>
      </c>
      <c r="F12" s="45">
        <v>44440.1</v>
      </c>
      <c r="G12" s="23">
        <f>F12/E12*100</f>
        <v>40.23516331691276</v>
      </c>
      <c r="H12" s="24">
        <f>G12-63.3</f>
        <v>-23.064836683087236</v>
      </c>
    </row>
    <row r="13" spans="1:8" ht="25.5">
      <c r="A13" s="31" t="s">
        <v>24</v>
      </c>
      <c r="B13" s="32" t="s">
        <v>25</v>
      </c>
      <c r="C13" s="32" t="s">
        <v>26</v>
      </c>
      <c r="D13" s="37">
        <f>D15</f>
        <v>773373.1</v>
      </c>
      <c r="E13" s="37">
        <f>E15</f>
        <v>369179.89999999997</v>
      </c>
      <c r="F13" s="37">
        <f>F15</f>
        <v>161065.2</v>
      </c>
      <c r="G13" s="16">
        <f t="shared" si="0"/>
        <v>43.62783564327311</v>
      </c>
      <c r="H13" s="38" t="s">
        <v>14</v>
      </c>
    </row>
    <row r="14" spans="1:8" ht="25.5">
      <c r="A14" s="39"/>
      <c r="B14" s="40"/>
      <c r="C14" s="41" t="s">
        <v>27</v>
      </c>
      <c r="D14" s="42">
        <v>487010</v>
      </c>
      <c r="E14" s="42">
        <v>242754.8</v>
      </c>
      <c r="F14" s="42">
        <v>152834.5</v>
      </c>
      <c r="G14" s="23">
        <f t="shared" si="0"/>
        <v>62.95838434502634</v>
      </c>
      <c r="H14" s="24">
        <f>G14-63.3</f>
        <v>-0.3416156549736584</v>
      </c>
    </row>
    <row r="15" spans="1:8" ht="25.5">
      <c r="A15" s="46"/>
      <c r="B15" s="47"/>
      <c r="C15" s="48" t="s">
        <v>28</v>
      </c>
      <c r="D15" s="49">
        <f>D14+D16+D17+D18</f>
        <v>773373.1</v>
      </c>
      <c r="E15" s="49">
        <f>E18+E17+E14+E16</f>
        <v>369179.89999999997</v>
      </c>
      <c r="F15" s="49">
        <f>F18+F17+F14+F16</f>
        <v>161065.2</v>
      </c>
      <c r="G15" s="50">
        <f t="shared" si="0"/>
        <v>43.62783564327311</v>
      </c>
      <c r="H15" s="51">
        <f>G15-63.3</f>
        <v>-19.67216435672689</v>
      </c>
    </row>
    <row r="16" spans="1:8" ht="15.75" hidden="1">
      <c r="A16" s="46"/>
      <c r="B16" s="47"/>
      <c r="C16" s="52" t="s">
        <v>29</v>
      </c>
      <c r="D16" s="53">
        <v>123128.1</v>
      </c>
      <c r="E16" s="53">
        <v>41042.7</v>
      </c>
      <c r="F16" s="53">
        <v>0</v>
      </c>
      <c r="G16" s="54">
        <f t="shared" si="0"/>
        <v>0</v>
      </c>
      <c r="H16" s="55">
        <f>G16-63.3</f>
        <v>-63.3</v>
      </c>
    </row>
    <row r="17" spans="1:8" ht="15.75" hidden="1">
      <c r="A17" s="46"/>
      <c r="B17" s="47"/>
      <c r="C17" s="52" t="s">
        <v>30</v>
      </c>
      <c r="D17" s="53">
        <v>111200</v>
      </c>
      <c r="E17" s="53">
        <v>55600</v>
      </c>
      <c r="F17" s="53">
        <v>8230.7</v>
      </c>
      <c r="G17" s="54">
        <f t="shared" si="0"/>
        <v>14.803417266187052</v>
      </c>
      <c r="H17" s="55">
        <f>G17-63.3</f>
        <v>-48.49658273381294</v>
      </c>
    </row>
    <row r="18" spans="1:8" ht="15.75" hidden="1">
      <c r="A18" s="56"/>
      <c r="B18" s="57"/>
      <c r="C18" s="52" t="s">
        <v>31</v>
      </c>
      <c r="D18" s="53">
        <v>52035</v>
      </c>
      <c r="E18" s="53">
        <v>29782.4</v>
      </c>
      <c r="F18" s="53">
        <v>0</v>
      </c>
      <c r="G18" s="54">
        <f t="shared" si="0"/>
        <v>0</v>
      </c>
      <c r="H18" s="55">
        <f>G18-63.3</f>
        <v>-63.3</v>
      </c>
    </row>
    <row r="19" spans="1:8" ht="38.25">
      <c r="A19" s="31" t="s">
        <v>32</v>
      </c>
      <c r="B19" s="32" t="s">
        <v>33</v>
      </c>
      <c r="C19" s="32" t="s">
        <v>34</v>
      </c>
      <c r="D19" s="37">
        <f>D20+D21</f>
        <v>540938.5</v>
      </c>
      <c r="E19" s="37">
        <f>E20+E21</f>
        <v>162141.69999999998</v>
      </c>
      <c r="F19" s="37">
        <f>F20+F21</f>
        <v>56153.2</v>
      </c>
      <c r="G19" s="16">
        <f t="shared" si="0"/>
        <v>34.632176670159495</v>
      </c>
      <c r="H19" s="38" t="s">
        <v>14</v>
      </c>
    </row>
    <row r="20" spans="1:8" ht="15.75">
      <c r="A20" s="39"/>
      <c r="B20" s="40"/>
      <c r="C20" s="41" t="s">
        <v>15</v>
      </c>
      <c r="D20" s="42">
        <v>536298.7</v>
      </c>
      <c r="E20" s="42">
        <v>159826.9</v>
      </c>
      <c r="F20" s="42">
        <v>55541.1</v>
      </c>
      <c r="G20" s="23">
        <f t="shared" si="0"/>
        <v>34.750783503903286</v>
      </c>
      <c r="H20" s="24">
        <f>G20-63.3</f>
        <v>-28.54921649609671</v>
      </c>
    </row>
    <row r="21" spans="1:8" ht="38.25">
      <c r="A21" s="56"/>
      <c r="B21" s="57"/>
      <c r="C21" s="41" t="s">
        <v>16</v>
      </c>
      <c r="D21" s="42">
        <v>4639.8</v>
      </c>
      <c r="E21" s="42">
        <v>2314.8</v>
      </c>
      <c r="F21" s="42">
        <v>612.1</v>
      </c>
      <c r="G21" s="23">
        <f t="shared" si="0"/>
        <v>26.4428892344911</v>
      </c>
      <c r="H21" s="24">
        <f>G21-63.3</f>
        <v>-36.85711076550889</v>
      </c>
    </row>
    <row r="22" spans="1:8" ht="38.25">
      <c r="A22" s="31" t="s">
        <v>35</v>
      </c>
      <c r="B22" s="32" t="s">
        <v>36</v>
      </c>
      <c r="C22" s="32" t="s">
        <v>37</v>
      </c>
      <c r="D22" s="37">
        <f>D23+D24</f>
        <v>59641.5</v>
      </c>
      <c r="E22" s="37">
        <f>E23+E24</f>
        <v>27915.899999999998</v>
      </c>
      <c r="F22" s="37">
        <f>F23+F24</f>
        <v>11493</v>
      </c>
      <c r="G22" s="16">
        <f t="shared" si="0"/>
        <v>41.170085865044655</v>
      </c>
      <c r="H22" s="38" t="s">
        <v>14</v>
      </c>
    </row>
    <row r="23" spans="1:8" ht="15.75">
      <c r="A23" s="39"/>
      <c r="B23" s="40"/>
      <c r="C23" s="41" t="s">
        <v>15</v>
      </c>
      <c r="D23" s="42">
        <v>59126.4</v>
      </c>
      <c r="E23" s="42">
        <v>27661.3</v>
      </c>
      <c r="F23" s="42">
        <v>11493</v>
      </c>
      <c r="G23" s="23">
        <f t="shared" si="0"/>
        <v>41.54902336477317</v>
      </c>
      <c r="H23" s="24">
        <f>G23-63.3</f>
        <v>-21.750976635226827</v>
      </c>
    </row>
    <row r="24" spans="1:8" ht="38.25">
      <c r="A24" s="56"/>
      <c r="B24" s="57"/>
      <c r="C24" s="41" t="s">
        <v>16</v>
      </c>
      <c r="D24" s="42">
        <v>515.1</v>
      </c>
      <c r="E24" s="42">
        <v>254.6</v>
      </c>
      <c r="F24" s="42">
        <v>0</v>
      </c>
      <c r="G24" s="23">
        <f t="shared" si="0"/>
        <v>0</v>
      </c>
      <c r="H24" s="24">
        <f>G24-63.3</f>
        <v>-63.3</v>
      </c>
    </row>
    <row r="25" spans="1:8" ht="25.5">
      <c r="A25" s="31" t="s">
        <v>38</v>
      </c>
      <c r="B25" s="32" t="s">
        <v>39</v>
      </c>
      <c r="C25" s="32" t="s">
        <v>40</v>
      </c>
      <c r="D25" s="37">
        <f>D26+D27+D28+D29</f>
        <v>3078505.1</v>
      </c>
      <c r="E25" s="37">
        <f>E26+E27+E28+E29</f>
        <v>1396730.7999999998</v>
      </c>
      <c r="F25" s="37">
        <f>F26+F27+F28+F29</f>
        <v>563448.7</v>
      </c>
      <c r="G25" s="16">
        <f t="shared" si="0"/>
        <v>40.34053663025116</v>
      </c>
      <c r="H25" s="38" t="s">
        <v>14</v>
      </c>
    </row>
    <row r="26" spans="1:8" ht="15.75">
      <c r="A26" s="39"/>
      <c r="B26" s="40"/>
      <c r="C26" s="41" t="s">
        <v>15</v>
      </c>
      <c r="D26" s="45">
        <v>2068668.6</v>
      </c>
      <c r="E26" s="45">
        <v>961098.6</v>
      </c>
      <c r="F26" s="42">
        <v>405566.3</v>
      </c>
      <c r="G26" s="23">
        <f t="shared" si="0"/>
        <v>42.19819901933059</v>
      </c>
      <c r="H26" s="24">
        <f>G26-63.3</f>
        <v>-21.10180098066941</v>
      </c>
    </row>
    <row r="27" spans="1:8" ht="15.75">
      <c r="A27" s="46"/>
      <c r="B27" s="47"/>
      <c r="C27" s="41" t="s">
        <v>23</v>
      </c>
      <c r="D27" s="45">
        <v>30309.6</v>
      </c>
      <c r="E27" s="42">
        <v>7330.1</v>
      </c>
      <c r="F27" s="42">
        <v>4575.8</v>
      </c>
      <c r="G27" s="23">
        <f>F27/E27*100</f>
        <v>62.42479638749813</v>
      </c>
      <c r="H27" s="24">
        <f>G27-63.3</f>
        <v>-0.8752036125018705</v>
      </c>
    </row>
    <row r="28" spans="1:8" ht="25.5">
      <c r="A28" s="46"/>
      <c r="B28" s="47"/>
      <c r="C28" s="41" t="s">
        <v>41</v>
      </c>
      <c r="D28" s="42">
        <v>459145.8</v>
      </c>
      <c r="E28" s="42">
        <v>192659.2</v>
      </c>
      <c r="F28" s="42">
        <v>25739.4</v>
      </c>
      <c r="G28" s="23">
        <f>F28/E28*100</f>
        <v>13.360067933428562</v>
      </c>
      <c r="H28" s="24">
        <f>G28-63.3</f>
        <v>-49.93993206657144</v>
      </c>
    </row>
    <row r="29" spans="1:8" ht="38.25">
      <c r="A29" s="56"/>
      <c r="B29" s="57"/>
      <c r="C29" s="41" t="s">
        <v>16</v>
      </c>
      <c r="D29" s="42">
        <v>520381.1</v>
      </c>
      <c r="E29" s="42">
        <v>235642.9</v>
      </c>
      <c r="F29" s="42">
        <v>127567.2</v>
      </c>
      <c r="G29" s="23">
        <f t="shared" si="0"/>
        <v>54.135813130800884</v>
      </c>
      <c r="H29" s="24">
        <f>G29-63.3</f>
        <v>-9.164186869199114</v>
      </c>
    </row>
    <row r="30" spans="1:8" ht="25.5">
      <c r="A30" s="31" t="s">
        <v>42</v>
      </c>
      <c r="B30" s="32" t="s">
        <v>43</v>
      </c>
      <c r="C30" s="32" t="s">
        <v>44</v>
      </c>
      <c r="D30" s="37">
        <f>D31+D33+D34+D32</f>
        <v>581517.8999999999</v>
      </c>
      <c r="E30" s="37">
        <f>E31+E33+E34+E32</f>
        <v>286529.3</v>
      </c>
      <c r="F30" s="37">
        <f>F31+F33+F34+F32</f>
        <v>123405.3</v>
      </c>
      <c r="G30" s="16">
        <f t="shared" si="0"/>
        <v>43.06899852824825</v>
      </c>
      <c r="H30" s="38" t="s">
        <v>14</v>
      </c>
    </row>
    <row r="31" spans="1:8" ht="15.75">
      <c r="A31" s="39"/>
      <c r="B31" s="40"/>
      <c r="C31" s="41" t="s">
        <v>15</v>
      </c>
      <c r="D31" s="42">
        <v>504483.7</v>
      </c>
      <c r="E31" s="42">
        <v>241035.7</v>
      </c>
      <c r="F31" s="42">
        <v>111165.1</v>
      </c>
      <c r="G31" s="23">
        <f t="shared" si="0"/>
        <v>46.11976566126926</v>
      </c>
      <c r="H31" s="24">
        <f>G31-63.3</f>
        <v>-17.180234338730735</v>
      </c>
    </row>
    <row r="32" spans="1:8" ht="15.75">
      <c r="A32" s="46"/>
      <c r="B32" s="47"/>
      <c r="C32" s="41" t="s">
        <v>23</v>
      </c>
      <c r="D32" s="42">
        <v>711.2</v>
      </c>
      <c r="E32" s="42">
        <v>0</v>
      </c>
      <c r="F32" s="42">
        <v>0</v>
      </c>
      <c r="G32" s="23">
        <v>0</v>
      </c>
      <c r="H32" s="24">
        <f>G32-63.3</f>
        <v>-63.3</v>
      </c>
    </row>
    <row r="33" spans="1:8" ht="25.5">
      <c r="A33" s="46"/>
      <c r="B33" s="47"/>
      <c r="C33" s="41" t="s">
        <v>41</v>
      </c>
      <c r="D33" s="42">
        <v>1255.8</v>
      </c>
      <c r="E33" s="42">
        <v>627.8</v>
      </c>
      <c r="F33" s="42">
        <v>58.8</v>
      </c>
      <c r="G33" s="23">
        <f t="shared" si="0"/>
        <v>9.36604014017203</v>
      </c>
      <c r="H33" s="24">
        <f>G33-63.3</f>
        <v>-53.933959859827965</v>
      </c>
    </row>
    <row r="34" spans="1:8" ht="38.25">
      <c r="A34" s="56"/>
      <c r="B34" s="57"/>
      <c r="C34" s="41" t="s">
        <v>16</v>
      </c>
      <c r="D34" s="42">
        <v>75067.2</v>
      </c>
      <c r="E34" s="42">
        <v>44865.8</v>
      </c>
      <c r="F34" s="42">
        <v>12181.4</v>
      </c>
      <c r="G34" s="23">
        <f t="shared" si="0"/>
        <v>27.1507473398446</v>
      </c>
      <c r="H34" s="24">
        <f>G34-63.3</f>
        <v>-36.1492526601554</v>
      </c>
    </row>
    <row r="35" spans="1:8" ht="15.75">
      <c r="A35" s="31" t="s">
        <v>45</v>
      </c>
      <c r="B35" s="32" t="s">
        <v>46</v>
      </c>
      <c r="C35" s="32" t="s">
        <v>47</v>
      </c>
      <c r="D35" s="37">
        <f>D36+D37</f>
        <v>43823</v>
      </c>
      <c r="E35" s="37">
        <f>E36+E37</f>
        <v>15377.8</v>
      </c>
      <c r="F35" s="37">
        <f>F36+F37</f>
        <v>4226.2</v>
      </c>
      <c r="G35" s="16">
        <f t="shared" si="0"/>
        <v>27.482474736308184</v>
      </c>
      <c r="H35" s="38" t="s">
        <v>14</v>
      </c>
    </row>
    <row r="36" spans="1:8" ht="15.75">
      <c r="A36" s="58"/>
      <c r="B36" s="59"/>
      <c r="C36" s="41" t="s">
        <v>15</v>
      </c>
      <c r="D36" s="42">
        <v>43811.3</v>
      </c>
      <c r="E36" s="42">
        <v>15377.8</v>
      </c>
      <c r="F36" s="42">
        <v>4226.2</v>
      </c>
      <c r="G36" s="23">
        <f t="shared" si="0"/>
        <v>27.482474736308184</v>
      </c>
      <c r="H36" s="24">
        <f>G36-63.3</f>
        <v>-35.81752526369181</v>
      </c>
    </row>
    <row r="37" spans="1:8" ht="15.75">
      <c r="A37" s="60"/>
      <c r="B37" s="61"/>
      <c r="C37" s="41" t="s">
        <v>23</v>
      </c>
      <c r="D37" s="42">
        <v>11.7</v>
      </c>
      <c r="E37" s="42">
        <v>0</v>
      </c>
      <c r="F37" s="42">
        <v>0</v>
      </c>
      <c r="G37" s="23">
        <v>0</v>
      </c>
      <c r="H37" s="24">
        <f>G37-63.3</f>
        <v>-63.3</v>
      </c>
    </row>
    <row r="38" spans="1:8" ht="25.5">
      <c r="A38" s="31" t="s">
        <v>48</v>
      </c>
      <c r="B38" s="32" t="s">
        <v>49</v>
      </c>
      <c r="C38" s="32" t="s">
        <v>50</v>
      </c>
      <c r="D38" s="37">
        <f>D39+D40+D41+D42</f>
        <v>6620049.8</v>
      </c>
      <c r="E38" s="37">
        <f>E39+E40+E41+E42</f>
        <v>3323721.5</v>
      </c>
      <c r="F38" s="37">
        <f>F39+F40+F41+F42</f>
        <v>1715361.5</v>
      </c>
      <c r="G38" s="16">
        <f t="shared" si="0"/>
        <v>51.609664046762035</v>
      </c>
      <c r="H38" s="38" t="s">
        <v>14</v>
      </c>
    </row>
    <row r="39" spans="1:8" ht="15.75">
      <c r="A39" s="39"/>
      <c r="B39" s="40"/>
      <c r="C39" s="41" t="s">
        <v>15</v>
      </c>
      <c r="D39" s="42">
        <v>3904570.5</v>
      </c>
      <c r="E39" s="42">
        <v>1883550</v>
      </c>
      <c r="F39" s="42">
        <v>1023773.7</v>
      </c>
      <c r="G39" s="23">
        <f t="shared" si="0"/>
        <v>54.353412439276894</v>
      </c>
      <c r="H39" s="24">
        <f>G39-63.3</f>
        <v>-8.946587560723103</v>
      </c>
    </row>
    <row r="40" spans="1:8" ht="15.75">
      <c r="A40" s="46"/>
      <c r="B40" s="47"/>
      <c r="C40" s="41" t="s">
        <v>23</v>
      </c>
      <c r="D40" s="42">
        <v>1547476</v>
      </c>
      <c r="E40" s="42">
        <v>924906.6</v>
      </c>
      <c r="F40" s="42">
        <v>549899.6</v>
      </c>
      <c r="G40" s="23">
        <f t="shared" si="0"/>
        <v>59.454608714004195</v>
      </c>
      <c r="H40" s="24">
        <f>G40-63.3</f>
        <v>-3.8453912859958024</v>
      </c>
    </row>
    <row r="41" spans="1:8" ht="25.5">
      <c r="A41" s="46"/>
      <c r="B41" s="47"/>
      <c r="C41" s="41" t="s">
        <v>41</v>
      </c>
      <c r="D41" s="42">
        <v>596522.2</v>
      </c>
      <c r="E41" s="42">
        <v>253734.5</v>
      </c>
      <c r="F41" s="42">
        <v>2276.6</v>
      </c>
      <c r="G41" s="23">
        <f t="shared" si="0"/>
        <v>0.8972370726093613</v>
      </c>
      <c r="H41" s="24">
        <f>G41-63.3</f>
        <v>-62.40276292739063</v>
      </c>
    </row>
    <row r="42" spans="1:8" ht="38.25">
      <c r="A42" s="56"/>
      <c r="B42" s="57"/>
      <c r="C42" s="41" t="s">
        <v>16</v>
      </c>
      <c r="D42" s="42">
        <v>571481.1</v>
      </c>
      <c r="E42" s="42">
        <v>261530.4</v>
      </c>
      <c r="F42" s="42">
        <v>139411.6</v>
      </c>
      <c r="G42" s="23">
        <f t="shared" si="0"/>
        <v>53.30607837559229</v>
      </c>
      <c r="H42" s="24">
        <f>G42-63.3</f>
        <v>-9.993921624407704</v>
      </c>
    </row>
    <row r="43" spans="1:8" ht="15.75">
      <c r="A43" s="31" t="s">
        <v>51</v>
      </c>
      <c r="B43" s="32" t="s">
        <v>52</v>
      </c>
      <c r="C43" s="32" t="s">
        <v>53</v>
      </c>
      <c r="D43" s="37">
        <f>D44+D45</f>
        <v>68964.40000000001</v>
      </c>
      <c r="E43" s="37">
        <f>E44+E45</f>
        <v>31128.4</v>
      </c>
      <c r="F43" s="37">
        <f>F44+F45</f>
        <v>11205.9</v>
      </c>
      <c r="G43" s="16">
        <f t="shared" si="0"/>
        <v>35.99895914984387</v>
      </c>
      <c r="H43" s="38" t="s">
        <v>14</v>
      </c>
    </row>
    <row r="44" spans="1:8" ht="15.75">
      <c r="A44" s="39"/>
      <c r="B44" s="40"/>
      <c r="C44" s="41" t="s">
        <v>15</v>
      </c>
      <c r="D44" s="42">
        <v>60826.8</v>
      </c>
      <c r="E44" s="42">
        <v>27110</v>
      </c>
      <c r="F44" s="42">
        <v>9624.1</v>
      </c>
      <c r="G44" s="23">
        <f t="shared" si="0"/>
        <v>35.50018443378827</v>
      </c>
      <c r="H44" s="24">
        <f>G44-63.3</f>
        <v>-27.799815566211727</v>
      </c>
    </row>
    <row r="45" spans="1:8" ht="15.75">
      <c r="A45" s="46"/>
      <c r="B45" s="47"/>
      <c r="C45" s="41" t="s">
        <v>23</v>
      </c>
      <c r="D45" s="42">
        <v>8137.6</v>
      </c>
      <c r="E45" s="42">
        <v>4018.4</v>
      </c>
      <c r="F45" s="42">
        <v>1581.8</v>
      </c>
      <c r="G45" s="23">
        <f t="shared" si="0"/>
        <v>39.3639259406729</v>
      </c>
      <c r="H45" s="24">
        <f>G45-63.3</f>
        <v>-23.936074059327098</v>
      </c>
    </row>
    <row r="46" spans="1:8" ht="25.5">
      <c r="A46" s="31" t="s">
        <v>54</v>
      </c>
      <c r="B46" s="32" t="s">
        <v>55</v>
      </c>
      <c r="C46" s="32" t="s">
        <v>56</v>
      </c>
      <c r="D46" s="37">
        <f>D47+D48</f>
        <v>131372.5</v>
      </c>
      <c r="E46" s="37">
        <f>E47+E48</f>
        <v>60743.100000000006</v>
      </c>
      <c r="F46" s="37">
        <f>F47+F48</f>
        <v>23729.199999999997</v>
      </c>
      <c r="G46" s="16">
        <f t="shared" si="0"/>
        <v>39.064848517774024</v>
      </c>
      <c r="H46" s="38" t="s">
        <v>14</v>
      </c>
    </row>
    <row r="47" spans="1:8" ht="15.75">
      <c r="A47" s="39"/>
      <c r="B47" s="40"/>
      <c r="C47" s="41" t="s">
        <v>15</v>
      </c>
      <c r="D47" s="42">
        <v>102136.9</v>
      </c>
      <c r="E47" s="42">
        <v>49543.3</v>
      </c>
      <c r="F47" s="42">
        <v>18754.1</v>
      </c>
      <c r="G47" s="23">
        <f t="shared" si="0"/>
        <v>37.85395805285477</v>
      </c>
      <c r="H47" s="24">
        <f>G47-63.3</f>
        <v>-25.446041947145225</v>
      </c>
    </row>
    <row r="48" spans="1:8" ht="15.75">
      <c r="A48" s="46"/>
      <c r="B48" s="47"/>
      <c r="C48" s="41" t="s">
        <v>23</v>
      </c>
      <c r="D48" s="42">
        <v>29235.6</v>
      </c>
      <c r="E48" s="42">
        <v>11199.8</v>
      </c>
      <c r="F48" s="42">
        <v>4975.1</v>
      </c>
      <c r="G48" s="23">
        <f t="shared" si="0"/>
        <v>44.42132895230272</v>
      </c>
      <c r="H48" s="24">
        <f>G48-63.3</f>
        <v>-18.878671047697274</v>
      </c>
    </row>
    <row r="49" spans="1:8" ht="25.5">
      <c r="A49" s="31" t="s">
        <v>57</v>
      </c>
      <c r="B49" s="32" t="s">
        <v>58</v>
      </c>
      <c r="C49" s="32" t="s">
        <v>59</v>
      </c>
      <c r="D49" s="37">
        <f>D50+D51</f>
        <v>103960.4</v>
      </c>
      <c r="E49" s="37">
        <f>E50+E51</f>
        <v>50349.399999999994</v>
      </c>
      <c r="F49" s="37">
        <f>F50+F51</f>
        <v>19062.9</v>
      </c>
      <c r="G49" s="16">
        <f t="shared" si="0"/>
        <v>37.86122575442806</v>
      </c>
      <c r="H49" s="38" t="s">
        <v>14</v>
      </c>
    </row>
    <row r="50" spans="1:8" ht="15.75">
      <c r="A50" s="39"/>
      <c r="B50" s="40"/>
      <c r="C50" s="41" t="s">
        <v>15</v>
      </c>
      <c r="D50" s="42">
        <v>77858.5</v>
      </c>
      <c r="E50" s="42">
        <v>39420.6</v>
      </c>
      <c r="F50" s="42">
        <v>13936.3</v>
      </c>
      <c r="G50" s="23">
        <f t="shared" si="0"/>
        <v>35.352835826953424</v>
      </c>
      <c r="H50" s="24">
        <f>G50-63.3</f>
        <v>-27.947164173046573</v>
      </c>
    </row>
    <row r="51" spans="1:8" ht="15.75">
      <c r="A51" s="46"/>
      <c r="B51" s="47"/>
      <c r="C51" s="41" t="s">
        <v>23</v>
      </c>
      <c r="D51" s="42">
        <v>26101.9</v>
      </c>
      <c r="E51" s="42">
        <v>10928.8</v>
      </c>
      <c r="F51" s="42">
        <v>5126.6</v>
      </c>
      <c r="G51" s="23">
        <f>F51/E51*100</f>
        <v>46.90908425444697</v>
      </c>
      <c r="H51" s="24">
        <f>G51-63.3</f>
        <v>-16.39091574555303</v>
      </c>
    </row>
    <row r="52" spans="1:8" ht="25.5">
      <c r="A52" s="31" t="s">
        <v>60</v>
      </c>
      <c r="B52" s="32" t="s">
        <v>61</v>
      </c>
      <c r="C52" s="32" t="s">
        <v>62</v>
      </c>
      <c r="D52" s="37">
        <f>D53+D54</f>
        <v>97345.3</v>
      </c>
      <c r="E52" s="37">
        <f>E53+E54</f>
        <v>37873.8</v>
      </c>
      <c r="F52" s="37">
        <f>F53+F54</f>
        <v>15749.2</v>
      </c>
      <c r="G52" s="16">
        <f t="shared" si="0"/>
        <v>41.58336369733166</v>
      </c>
      <c r="H52" s="38" t="s">
        <v>14</v>
      </c>
    </row>
    <row r="53" spans="1:8" ht="15.75">
      <c r="A53" s="39"/>
      <c r="B53" s="40"/>
      <c r="C53" s="41" t="s">
        <v>15</v>
      </c>
      <c r="D53" s="42">
        <v>73602.6</v>
      </c>
      <c r="E53" s="42">
        <v>27850.6</v>
      </c>
      <c r="F53" s="42">
        <v>11142.4</v>
      </c>
      <c r="G53" s="23">
        <f t="shared" si="0"/>
        <v>40.00775566774145</v>
      </c>
      <c r="H53" s="24">
        <f>G53-63.3</f>
        <v>-23.292244332258548</v>
      </c>
    </row>
    <row r="54" spans="1:8" ht="15.75">
      <c r="A54" s="46"/>
      <c r="B54" s="47"/>
      <c r="C54" s="41" t="s">
        <v>23</v>
      </c>
      <c r="D54" s="42">
        <v>23742.7</v>
      </c>
      <c r="E54" s="42">
        <v>10023.2</v>
      </c>
      <c r="F54" s="42">
        <v>4606.8</v>
      </c>
      <c r="G54" s="23">
        <f>F54/E54*100</f>
        <v>45.96136962247586</v>
      </c>
      <c r="H54" s="24">
        <f>G54-63.3</f>
        <v>-17.33863037752414</v>
      </c>
    </row>
    <row r="55" spans="1:8" ht="25.5">
      <c r="A55" s="31" t="s">
        <v>63</v>
      </c>
      <c r="B55" s="32" t="s">
        <v>64</v>
      </c>
      <c r="C55" s="32" t="s">
        <v>65</v>
      </c>
      <c r="D55" s="37">
        <f>D56+D57</f>
        <v>86171.29999999999</v>
      </c>
      <c r="E55" s="37">
        <f>E56+E57</f>
        <v>42220.1</v>
      </c>
      <c r="F55" s="37">
        <f>F56+F57</f>
        <v>16189.099999999999</v>
      </c>
      <c r="G55" s="16">
        <f t="shared" si="0"/>
        <v>38.34453258045338</v>
      </c>
      <c r="H55" s="38" t="s">
        <v>14</v>
      </c>
    </row>
    <row r="56" spans="1:8" ht="15.75">
      <c r="A56" s="39"/>
      <c r="B56" s="40"/>
      <c r="C56" s="41" t="s">
        <v>15</v>
      </c>
      <c r="D56" s="42">
        <v>62783.7</v>
      </c>
      <c r="E56" s="42">
        <v>32276.7</v>
      </c>
      <c r="F56" s="42">
        <v>12009.8</v>
      </c>
      <c r="G56" s="23">
        <f t="shared" si="0"/>
        <v>37.20888442746625</v>
      </c>
      <c r="H56" s="24">
        <f>G56-63.3</f>
        <v>-26.091115572533745</v>
      </c>
    </row>
    <row r="57" spans="1:8" ht="15.75">
      <c r="A57" s="46"/>
      <c r="B57" s="47"/>
      <c r="C57" s="41" t="s">
        <v>23</v>
      </c>
      <c r="D57" s="42">
        <v>23387.6</v>
      </c>
      <c r="E57" s="42">
        <v>9943.4</v>
      </c>
      <c r="F57" s="42">
        <v>4179.3</v>
      </c>
      <c r="G57" s="23">
        <f>F57/E57*100</f>
        <v>42.03089486493553</v>
      </c>
      <c r="H57" s="24">
        <f>G57-63.3</f>
        <v>-21.269105135064464</v>
      </c>
    </row>
    <row r="58" spans="1:8" ht="15.75">
      <c r="A58" s="31" t="s">
        <v>66</v>
      </c>
      <c r="B58" s="32" t="s">
        <v>67</v>
      </c>
      <c r="C58" s="32" t="s">
        <v>68</v>
      </c>
      <c r="D58" s="37">
        <f>D59+D60</f>
        <v>92293.6</v>
      </c>
      <c r="E58" s="37">
        <f>E59+E60</f>
        <v>39127.2</v>
      </c>
      <c r="F58" s="37">
        <f>F59+F60</f>
        <v>16160.2</v>
      </c>
      <c r="G58" s="16">
        <f t="shared" si="0"/>
        <v>41.30170316301703</v>
      </c>
      <c r="H58" s="38" t="s">
        <v>14</v>
      </c>
    </row>
    <row r="59" spans="1:8" ht="15.75">
      <c r="A59" s="39"/>
      <c r="B59" s="40"/>
      <c r="C59" s="41" t="s">
        <v>15</v>
      </c>
      <c r="D59" s="42">
        <v>68877.1</v>
      </c>
      <c r="E59" s="42">
        <v>28625.4</v>
      </c>
      <c r="F59" s="42">
        <v>11688</v>
      </c>
      <c r="G59" s="23">
        <f t="shared" si="0"/>
        <v>40.830870485652596</v>
      </c>
      <c r="H59" s="24">
        <f>G59-63.3</f>
        <v>-22.4691295143474</v>
      </c>
    </row>
    <row r="60" spans="1:8" ht="15.75">
      <c r="A60" s="46"/>
      <c r="B60" s="47"/>
      <c r="C60" s="41" t="s">
        <v>23</v>
      </c>
      <c r="D60" s="42">
        <v>23416.5</v>
      </c>
      <c r="E60" s="42">
        <v>10501.8</v>
      </c>
      <c r="F60" s="42">
        <v>4472.2</v>
      </c>
      <c r="G60" s="23">
        <f>F60/E60*100</f>
        <v>42.58508065284047</v>
      </c>
      <c r="H60" s="24">
        <f>G60-63.3</f>
        <v>-20.71491934715953</v>
      </c>
    </row>
    <row r="61" spans="1:8" ht="25.5">
      <c r="A61" s="31" t="s">
        <v>69</v>
      </c>
      <c r="B61" s="32" t="s">
        <v>70</v>
      </c>
      <c r="C61" s="32" t="s">
        <v>71</v>
      </c>
      <c r="D61" s="37">
        <f>D62+D63</f>
        <v>83229.4</v>
      </c>
      <c r="E61" s="37">
        <f>E62+E63</f>
        <v>30532</v>
      </c>
      <c r="F61" s="37">
        <f>F62+F63</f>
        <v>13189.599999999999</v>
      </c>
      <c r="G61" s="16">
        <f t="shared" si="0"/>
        <v>43.19926634350845</v>
      </c>
      <c r="H61" s="38" t="s">
        <v>14</v>
      </c>
    </row>
    <row r="62" spans="1:8" ht="15.75">
      <c r="A62" s="39"/>
      <c r="B62" s="40"/>
      <c r="C62" s="41" t="s">
        <v>15</v>
      </c>
      <c r="D62" s="42">
        <v>62890.4</v>
      </c>
      <c r="E62" s="42">
        <v>28741.1</v>
      </c>
      <c r="F62" s="42">
        <v>9337.3</v>
      </c>
      <c r="G62" s="23">
        <f t="shared" si="0"/>
        <v>32.48762225523728</v>
      </c>
      <c r="H62" s="24">
        <f>G62-63.3</f>
        <v>-30.81237774476272</v>
      </c>
    </row>
    <row r="63" spans="1:8" ht="15.75">
      <c r="A63" s="46"/>
      <c r="B63" s="47"/>
      <c r="C63" s="41" t="s">
        <v>23</v>
      </c>
      <c r="D63" s="42">
        <v>20339</v>
      </c>
      <c r="E63" s="42">
        <v>1790.9</v>
      </c>
      <c r="F63" s="42">
        <v>3852.3</v>
      </c>
      <c r="G63" s="62">
        <f>F63/E63*100</f>
        <v>215.10413758445472</v>
      </c>
      <c r="H63" s="24">
        <f>G63-63.3</f>
        <v>151.80413758445474</v>
      </c>
    </row>
    <row r="64" spans="1:8" ht="25.5">
      <c r="A64" s="31" t="s">
        <v>72</v>
      </c>
      <c r="B64" s="32" t="s">
        <v>73</v>
      </c>
      <c r="C64" s="32" t="s">
        <v>74</v>
      </c>
      <c r="D64" s="37">
        <f>D65+D66</f>
        <v>14923.300000000001</v>
      </c>
      <c r="E64" s="37">
        <f>E65+E66</f>
        <v>7833.5</v>
      </c>
      <c r="F64" s="37">
        <f>F65+F66</f>
        <v>2774.3</v>
      </c>
      <c r="G64" s="16">
        <f t="shared" si="0"/>
        <v>35.41584221612306</v>
      </c>
      <c r="H64" s="38" t="s">
        <v>14</v>
      </c>
    </row>
    <row r="65" spans="1:8" ht="15.75">
      <c r="A65" s="39"/>
      <c r="B65" s="40"/>
      <c r="C65" s="41" t="s">
        <v>15</v>
      </c>
      <c r="D65" s="42">
        <v>13962.6</v>
      </c>
      <c r="E65" s="42">
        <v>7400.6</v>
      </c>
      <c r="F65" s="42">
        <v>2665.5</v>
      </c>
      <c r="G65" s="23">
        <f t="shared" si="0"/>
        <v>36.01734994459909</v>
      </c>
      <c r="H65" s="24">
        <f>G65-63.3</f>
        <v>-27.282650055400907</v>
      </c>
    </row>
    <row r="66" spans="1:8" ht="15.75">
      <c r="A66" s="46"/>
      <c r="B66" s="47"/>
      <c r="C66" s="41" t="s">
        <v>23</v>
      </c>
      <c r="D66" s="42">
        <v>960.7</v>
      </c>
      <c r="E66" s="42">
        <v>432.9</v>
      </c>
      <c r="F66" s="42">
        <v>108.8</v>
      </c>
      <c r="G66" s="23">
        <f>F66/E66*100</f>
        <v>25.132825132825133</v>
      </c>
      <c r="H66" s="24">
        <f>G66-63.3</f>
        <v>-38.167174867174865</v>
      </c>
    </row>
    <row r="67" spans="1:8" ht="38.25">
      <c r="A67" s="31" t="s">
        <v>75</v>
      </c>
      <c r="B67" s="32" t="s">
        <v>76</v>
      </c>
      <c r="C67" s="32" t="s">
        <v>77</v>
      </c>
      <c r="D67" s="37">
        <f>D68+D70+D69</f>
        <v>753808.7999999999</v>
      </c>
      <c r="E67" s="37">
        <f>E68+E70+E69</f>
        <v>269733.2</v>
      </c>
      <c r="F67" s="37">
        <f>F68+F70+F69</f>
        <v>160219.1</v>
      </c>
      <c r="G67" s="16">
        <f aca="true" t="shared" si="1" ref="G67:G130">SUM(F67/E67)*100</f>
        <v>59.39910252056476</v>
      </c>
      <c r="H67" s="38" t="s">
        <v>14</v>
      </c>
    </row>
    <row r="68" spans="1:8" ht="15.75">
      <c r="A68" s="39"/>
      <c r="B68" s="40"/>
      <c r="C68" s="41" t="s">
        <v>15</v>
      </c>
      <c r="D68" s="42">
        <v>588825.1</v>
      </c>
      <c r="E68" s="42">
        <v>247016.3</v>
      </c>
      <c r="F68" s="42">
        <v>156592.4</v>
      </c>
      <c r="G68" s="23">
        <f t="shared" si="1"/>
        <v>63.39354933257441</v>
      </c>
      <c r="H68" s="24">
        <f>G68-63.3</f>
        <v>0.09354933257441189</v>
      </c>
    </row>
    <row r="69" spans="1:8" ht="15.75">
      <c r="A69" s="46"/>
      <c r="B69" s="47"/>
      <c r="C69" s="41" t="s">
        <v>23</v>
      </c>
      <c r="D69" s="42">
        <v>89260.6</v>
      </c>
      <c r="E69" s="42">
        <v>0</v>
      </c>
      <c r="F69" s="42">
        <v>0</v>
      </c>
      <c r="G69" s="23">
        <v>0</v>
      </c>
      <c r="H69" s="24">
        <f>G69-63.3</f>
        <v>-63.3</v>
      </c>
    </row>
    <row r="70" spans="1:8" ht="25.5">
      <c r="A70" s="46"/>
      <c r="B70" s="47"/>
      <c r="C70" s="41" t="s">
        <v>41</v>
      </c>
      <c r="D70" s="42">
        <v>75723.1</v>
      </c>
      <c r="E70" s="42">
        <v>22716.9</v>
      </c>
      <c r="F70" s="42">
        <v>3626.7</v>
      </c>
      <c r="G70" s="23">
        <f t="shared" si="1"/>
        <v>15.964766319348147</v>
      </c>
      <c r="H70" s="24">
        <f>G70-63.3</f>
        <v>-47.335233680651854</v>
      </c>
    </row>
    <row r="71" spans="1:8" ht="38.25">
      <c r="A71" s="31" t="s">
        <v>78</v>
      </c>
      <c r="B71" s="32" t="s">
        <v>79</v>
      </c>
      <c r="C71" s="32" t="s">
        <v>80</v>
      </c>
      <c r="D71" s="37">
        <f>D72+D73</f>
        <v>2170690.3</v>
      </c>
      <c r="E71" s="37">
        <f>E72+E73</f>
        <v>672284.3</v>
      </c>
      <c r="F71" s="37">
        <f>F72+F73</f>
        <v>336981</v>
      </c>
      <c r="G71" s="16">
        <f t="shared" si="1"/>
        <v>50.12477608059566</v>
      </c>
      <c r="H71" s="38" t="s">
        <v>14</v>
      </c>
    </row>
    <row r="72" spans="1:8" ht="15.75">
      <c r="A72" s="39"/>
      <c r="B72" s="40"/>
      <c r="C72" s="41" t="s">
        <v>15</v>
      </c>
      <c r="D72" s="42">
        <v>1301690.3</v>
      </c>
      <c r="E72" s="42">
        <v>621109.3</v>
      </c>
      <c r="F72" s="42">
        <v>336981</v>
      </c>
      <c r="G72" s="23">
        <f t="shared" si="1"/>
        <v>54.25470203070538</v>
      </c>
      <c r="H72" s="24">
        <f>G72-63.3</f>
        <v>-9.045297969294616</v>
      </c>
    </row>
    <row r="73" spans="1:8" ht="25.5">
      <c r="A73" s="46"/>
      <c r="B73" s="47"/>
      <c r="C73" s="41" t="s">
        <v>41</v>
      </c>
      <c r="D73" s="42">
        <f>869000</f>
        <v>869000</v>
      </c>
      <c r="E73" s="42">
        <v>51175</v>
      </c>
      <c r="F73" s="42">
        <v>0</v>
      </c>
      <c r="G73" s="23">
        <f t="shared" si="1"/>
        <v>0</v>
      </c>
      <c r="H73" s="24">
        <f>G73-63.3</f>
        <v>-63.3</v>
      </c>
    </row>
    <row r="74" spans="1:8" ht="25.5">
      <c r="A74" s="31" t="s">
        <v>81</v>
      </c>
      <c r="B74" s="32" t="s">
        <v>82</v>
      </c>
      <c r="C74" s="32" t="s">
        <v>83</v>
      </c>
      <c r="D74" s="37">
        <f>D75+D76</f>
        <v>487010.9</v>
      </c>
      <c r="E74" s="37">
        <f>E75+E76</f>
        <v>134952.9</v>
      </c>
      <c r="F74" s="37">
        <f>F75+F76</f>
        <v>157690.8</v>
      </c>
      <c r="G74" s="16">
        <f t="shared" si="1"/>
        <v>116.8487672365692</v>
      </c>
      <c r="H74" s="38" t="s">
        <v>14</v>
      </c>
    </row>
    <row r="75" spans="1:8" ht="15.75">
      <c r="A75" s="39"/>
      <c r="B75" s="40"/>
      <c r="C75" s="41" t="s">
        <v>15</v>
      </c>
      <c r="D75" s="42">
        <v>454257.7</v>
      </c>
      <c r="E75" s="42">
        <v>118588.7</v>
      </c>
      <c r="F75" s="42">
        <v>156687.8</v>
      </c>
      <c r="G75" s="23">
        <f t="shared" si="1"/>
        <v>132.12709136705269</v>
      </c>
      <c r="H75" s="24">
        <f>G75-63.3</f>
        <v>68.82709136705269</v>
      </c>
    </row>
    <row r="76" spans="1:8" ht="15.75">
      <c r="A76" s="46"/>
      <c r="B76" s="47"/>
      <c r="C76" s="41" t="s">
        <v>23</v>
      </c>
      <c r="D76" s="42">
        <v>32753.2</v>
      </c>
      <c r="E76" s="42">
        <v>16364.2</v>
      </c>
      <c r="F76" s="42">
        <v>1003</v>
      </c>
      <c r="G76" s="23">
        <f t="shared" si="1"/>
        <v>6.129233326407646</v>
      </c>
      <c r="H76" s="24">
        <f>G76-63.3</f>
        <v>-57.170766673592354</v>
      </c>
    </row>
    <row r="77" spans="1:8" ht="51">
      <c r="A77" s="31" t="s">
        <v>84</v>
      </c>
      <c r="B77" s="32" t="s">
        <v>85</v>
      </c>
      <c r="C77" s="32" t="s">
        <v>86</v>
      </c>
      <c r="D77" s="37">
        <f>D78</f>
        <v>90731.9</v>
      </c>
      <c r="E77" s="37">
        <f>E78</f>
        <v>11225.6</v>
      </c>
      <c r="F77" s="37">
        <f>F78</f>
        <v>3422.4</v>
      </c>
      <c r="G77" s="16">
        <f t="shared" si="1"/>
        <v>30.48745724059293</v>
      </c>
      <c r="H77" s="38" t="s">
        <v>14</v>
      </c>
    </row>
    <row r="78" spans="1:8" ht="15.75">
      <c r="A78" s="39"/>
      <c r="B78" s="40"/>
      <c r="C78" s="41" t="s">
        <v>15</v>
      </c>
      <c r="D78" s="42">
        <v>90731.9</v>
      </c>
      <c r="E78" s="42">
        <v>11225.6</v>
      </c>
      <c r="F78" s="42">
        <v>3422.4</v>
      </c>
      <c r="G78" s="23">
        <f t="shared" si="1"/>
        <v>30.48745724059293</v>
      </c>
      <c r="H78" s="24">
        <f>G78-63.3</f>
        <v>-32.812542759407066</v>
      </c>
    </row>
    <row r="79" spans="1:8" ht="38.25">
      <c r="A79" s="31" t="s">
        <v>87</v>
      </c>
      <c r="B79" s="32" t="s">
        <v>88</v>
      </c>
      <c r="C79" s="32" t="s">
        <v>89</v>
      </c>
      <c r="D79" s="37">
        <f>D80+D81</f>
        <v>193352.8</v>
      </c>
      <c r="E79" s="37">
        <f>E80+E81</f>
        <v>111750.5</v>
      </c>
      <c r="F79" s="37">
        <f>F80+F81</f>
        <v>40879.2</v>
      </c>
      <c r="G79" s="16">
        <f t="shared" si="1"/>
        <v>36.58077592493993</v>
      </c>
      <c r="H79" s="38" t="s">
        <v>14</v>
      </c>
    </row>
    <row r="80" spans="1:8" ht="15.75">
      <c r="A80" s="39"/>
      <c r="B80" s="40"/>
      <c r="C80" s="41" t="s">
        <v>15</v>
      </c>
      <c r="D80" s="42">
        <v>193352.8</v>
      </c>
      <c r="E80" s="42">
        <v>98880.5</v>
      </c>
      <c r="F80" s="42">
        <v>40879.2</v>
      </c>
      <c r="G80" s="23">
        <f t="shared" si="1"/>
        <v>41.34202395821218</v>
      </c>
      <c r="H80" s="24">
        <f>G80-63.3</f>
        <v>-21.957976041787816</v>
      </c>
    </row>
    <row r="81" spans="1:8" ht="15.75">
      <c r="A81" s="46"/>
      <c r="B81" s="47"/>
      <c r="C81" s="41" t="s">
        <v>23</v>
      </c>
      <c r="D81" s="42">
        <v>0</v>
      </c>
      <c r="E81" s="42">
        <v>12870</v>
      </c>
      <c r="F81" s="42">
        <v>0</v>
      </c>
      <c r="G81" s="23">
        <f t="shared" si="1"/>
        <v>0</v>
      </c>
      <c r="H81" s="24">
        <f>G81-63.3</f>
        <v>-63.3</v>
      </c>
    </row>
    <row r="82" spans="1:8" ht="38.25">
      <c r="A82" s="31" t="s">
        <v>90</v>
      </c>
      <c r="B82" s="32" t="s">
        <v>91</v>
      </c>
      <c r="C82" s="32" t="s">
        <v>92</v>
      </c>
      <c r="D82" s="37">
        <f>D83+D85+D84</f>
        <v>209973.8</v>
      </c>
      <c r="E82" s="37">
        <f>E83+E85+E84</f>
        <v>82067.40000000001</v>
      </c>
      <c r="F82" s="37">
        <f>F83+F85+F84</f>
        <v>23446.5</v>
      </c>
      <c r="G82" s="16">
        <f t="shared" si="1"/>
        <v>28.569809693008423</v>
      </c>
      <c r="H82" s="38" t="s">
        <v>14</v>
      </c>
    </row>
    <row r="83" spans="1:8" ht="15.75">
      <c r="A83" s="39"/>
      <c r="B83" s="40"/>
      <c r="C83" s="41" t="s">
        <v>15</v>
      </c>
      <c r="D83" s="42">
        <v>208949.2</v>
      </c>
      <c r="E83" s="42">
        <v>81501.3</v>
      </c>
      <c r="F83" s="42">
        <v>23259.6</v>
      </c>
      <c r="G83" s="23">
        <f t="shared" si="1"/>
        <v>28.538931280850733</v>
      </c>
      <c r="H83" s="24">
        <f>G83-63.3</f>
        <v>-34.761068719149264</v>
      </c>
    </row>
    <row r="84" spans="1:8" ht="15.75">
      <c r="A84" s="46"/>
      <c r="B84" s="47"/>
      <c r="C84" s="41" t="s">
        <v>23</v>
      </c>
      <c r="D84" s="42">
        <v>480.3</v>
      </c>
      <c r="E84" s="42">
        <v>238.8</v>
      </c>
      <c r="F84" s="42">
        <v>16.2</v>
      </c>
      <c r="G84" s="23">
        <f>F84/E84*100</f>
        <v>6.783919597989948</v>
      </c>
      <c r="H84" s="24">
        <f>G84-63.3</f>
        <v>-56.51608040201005</v>
      </c>
    </row>
    <row r="85" spans="1:8" ht="38.25">
      <c r="A85" s="56"/>
      <c r="B85" s="57"/>
      <c r="C85" s="41" t="s">
        <v>16</v>
      </c>
      <c r="D85" s="42">
        <v>544.3</v>
      </c>
      <c r="E85" s="42">
        <v>327.3</v>
      </c>
      <c r="F85" s="42">
        <v>170.7</v>
      </c>
      <c r="G85" s="23">
        <f t="shared" si="1"/>
        <v>52.15398716773601</v>
      </c>
      <c r="H85" s="24">
        <f>G85-63.3</f>
        <v>-11.146012832263985</v>
      </c>
    </row>
    <row r="86" spans="1:8" ht="38.25">
      <c r="A86" s="31" t="s">
        <v>93</v>
      </c>
      <c r="B86" s="32" t="s">
        <v>94</v>
      </c>
      <c r="C86" s="32" t="s">
        <v>95</v>
      </c>
      <c r="D86" s="37">
        <f>D87+D88</f>
        <v>85374.09999999999</v>
      </c>
      <c r="E86" s="37">
        <f>E87+E88</f>
        <v>58599.9</v>
      </c>
      <c r="F86" s="37">
        <f>F87+F88</f>
        <v>3178.8</v>
      </c>
      <c r="G86" s="16">
        <f t="shared" si="1"/>
        <v>5.424582635806545</v>
      </c>
      <c r="H86" s="38" t="s">
        <v>14</v>
      </c>
    </row>
    <row r="87" spans="1:8" ht="15.75">
      <c r="A87" s="39"/>
      <c r="B87" s="40"/>
      <c r="C87" s="41" t="s">
        <v>15</v>
      </c>
      <c r="D87" s="42">
        <v>85098.7</v>
      </c>
      <c r="E87" s="42">
        <v>58599.9</v>
      </c>
      <c r="F87" s="42">
        <v>3121</v>
      </c>
      <c r="G87" s="23">
        <f t="shared" si="1"/>
        <v>5.3259476552007765</v>
      </c>
      <c r="H87" s="24">
        <f>G87-63.3</f>
        <v>-57.97405234479922</v>
      </c>
    </row>
    <row r="88" spans="1:8" ht="15.75">
      <c r="A88" s="46"/>
      <c r="B88" s="47"/>
      <c r="C88" s="41" t="s">
        <v>23</v>
      </c>
      <c r="D88" s="42">
        <v>275.4</v>
      </c>
      <c r="E88" s="42">
        <v>0</v>
      </c>
      <c r="F88" s="42">
        <v>57.8</v>
      </c>
      <c r="G88" s="23">
        <v>0</v>
      </c>
      <c r="H88" s="24">
        <f>G88-63.3</f>
        <v>-63.3</v>
      </c>
    </row>
    <row r="89" spans="1:8" ht="25.5">
      <c r="A89" s="31" t="s">
        <v>96</v>
      </c>
      <c r="B89" s="32" t="s">
        <v>97</v>
      </c>
      <c r="C89" s="32" t="s">
        <v>98</v>
      </c>
      <c r="D89" s="37">
        <f>D90</f>
        <v>905.2</v>
      </c>
      <c r="E89" s="37">
        <f>E90</f>
        <v>488.9</v>
      </c>
      <c r="F89" s="37">
        <f>F90</f>
        <v>227.3</v>
      </c>
      <c r="G89" s="16">
        <f t="shared" si="1"/>
        <v>46.49212517897321</v>
      </c>
      <c r="H89" s="38" t="s">
        <v>14</v>
      </c>
    </row>
    <row r="90" spans="1:8" ht="15.75">
      <c r="A90" s="63"/>
      <c r="B90" s="64"/>
      <c r="C90" s="41" t="s">
        <v>23</v>
      </c>
      <c r="D90" s="42">
        <v>905.2</v>
      </c>
      <c r="E90" s="42">
        <v>488.9</v>
      </c>
      <c r="F90" s="42">
        <v>227.3</v>
      </c>
      <c r="G90" s="23">
        <f>F90/E90*100</f>
        <v>46.49212517897321</v>
      </c>
      <c r="H90" s="24">
        <f>G90-63.3</f>
        <v>-16.807874821026786</v>
      </c>
    </row>
    <row r="91" spans="1:8" ht="25.5">
      <c r="A91" s="31" t="s">
        <v>99</v>
      </c>
      <c r="B91" s="32" t="s">
        <v>100</v>
      </c>
      <c r="C91" s="32" t="s">
        <v>101</v>
      </c>
      <c r="D91" s="37">
        <f>D92</f>
        <v>1075.7</v>
      </c>
      <c r="E91" s="37">
        <f>E92</f>
        <v>596.1</v>
      </c>
      <c r="F91" s="37">
        <f>F92</f>
        <v>351.4</v>
      </c>
      <c r="G91" s="16">
        <f t="shared" si="1"/>
        <v>58.949840630766644</v>
      </c>
      <c r="H91" s="38" t="s">
        <v>14</v>
      </c>
    </row>
    <row r="92" spans="1:8" ht="15.75">
      <c r="A92" s="56"/>
      <c r="B92" s="57"/>
      <c r="C92" s="41" t="s">
        <v>23</v>
      </c>
      <c r="D92" s="42">
        <v>1075.7</v>
      </c>
      <c r="E92" s="42">
        <v>596.1</v>
      </c>
      <c r="F92" s="42">
        <v>351.4</v>
      </c>
      <c r="G92" s="23">
        <f>F92/E92*100</f>
        <v>58.949840630766644</v>
      </c>
      <c r="H92" s="24">
        <f>G92-63.3</f>
        <v>-4.350159369233353</v>
      </c>
    </row>
    <row r="93" spans="1:8" ht="25.5">
      <c r="A93" s="31" t="s">
        <v>102</v>
      </c>
      <c r="B93" s="32" t="s">
        <v>103</v>
      </c>
      <c r="C93" s="32" t="s">
        <v>104</v>
      </c>
      <c r="D93" s="37">
        <f>D94</f>
        <v>1075.7</v>
      </c>
      <c r="E93" s="37">
        <f>E94</f>
        <v>637</v>
      </c>
      <c r="F93" s="37">
        <f>F94</f>
        <v>251.9</v>
      </c>
      <c r="G93" s="16">
        <f t="shared" si="1"/>
        <v>39.5447409733124</v>
      </c>
      <c r="H93" s="38" t="s">
        <v>14</v>
      </c>
    </row>
    <row r="94" spans="1:8" ht="15.75">
      <c r="A94" s="56"/>
      <c r="B94" s="57"/>
      <c r="C94" s="41" t="s">
        <v>23</v>
      </c>
      <c r="D94" s="42">
        <v>1075.7</v>
      </c>
      <c r="E94" s="42">
        <v>637</v>
      </c>
      <c r="F94" s="42">
        <v>251.9</v>
      </c>
      <c r="G94" s="23">
        <f t="shared" si="1"/>
        <v>39.5447409733124</v>
      </c>
      <c r="H94" s="24">
        <f>G94-63.3</f>
        <v>-23.755259026687597</v>
      </c>
    </row>
    <row r="95" spans="1:8" ht="25.5">
      <c r="A95" s="31" t="s">
        <v>105</v>
      </c>
      <c r="B95" s="32" t="s">
        <v>106</v>
      </c>
      <c r="C95" s="32" t="s">
        <v>107</v>
      </c>
      <c r="D95" s="37">
        <f>D96</f>
        <v>1704</v>
      </c>
      <c r="E95" s="37">
        <f>E96</f>
        <v>887</v>
      </c>
      <c r="F95" s="37">
        <f>F96</f>
        <v>461</v>
      </c>
      <c r="G95" s="16">
        <f t="shared" si="1"/>
        <v>51.97294250281848</v>
      </c>
      <c r="H95" s="38" t="s">
        <v>14</v>
      </c>
    </row>
    <row r="96" spans="1:8" ht="15.75">
      <c r="A96" s="56"/>
      <c r="B96" s="57"/>
      <c r="C96" s="41" t="s">
        <v>23</v>
      </c>
      <c r="D96" s="42">
        <v>1704</v>
      </c>
      <c r="E96" s="42">
        <v>887</v>
      </c>
      <c r="F96" s="42">
        <v>461</v>
      </c>
      <c r="G96" s="23">
        <f t="shared" si="1"/>
        <v>51.97294250281848</v>
      </c>
      <c r="H96" s="24">
        <f>G96-63.3</f>
        <v>-11.327057497181514</v>
      </c>
    </row>
    <row r="97" spans="1:8" ht="25.5">
      <c r="A97" s="31" t="s">
        <v>108</v>
      </c>
      <c r="B97" s="32" t="s">
        <v>109</v>
      </c>
      <c r="C97" s="32" t="s">
        <v>110</v>
      </c>
      <c r="D97" s="37">
        <f>D99+D98</f>
        <v>1075</v>
      </c>
      <c r="E97" s="37">
        <f>E99+E98</f>
        <v>555.8</v>
      </c>
      <c r="F97" s="37">
        <f>F99+F98</f>
        <v>356.5</v>
      </c>
      <c r="G97" s="16">
        <f t="shared" si="1"/>
        <v>64.14177761784815</v>
      </c>
      <c r="H97" s="38" t="s">
        <v>14</v>
      </c>
    </row>
    <row r="98" spans="1:8" ht="15.75">
      <c r="A98" s="56"/>
      <c r="B98" s="57"/>
      <c r="C98" s="65"/>
      <c r="D98" s="42"/>
      <c r="E98" s="42"/>
      <c r="F98" s="42"/>
      <c r="G98" s="66"/>
      <c r="H98" s="67"/>
    </row>
    <row r="99" spans="1:8" ht="15.75">
      <c r="A99" s="56"/>
      <c r="B99" s="57"/>
      <c r="C99" s="41" t="s">
        <v>23</v>
      </c>
      <c r="D99" s="42">
        <v>1075</v>
      </c>
      <c r="E99" s="42">
        <v>555.8</v>
      </c>
      <c r="F99" s="42">
        <v>356.5</v>
      </c>
      <c r="G99" s="23">
        <f t="shared" si="1"/>
        <v>64.14177761784815</v>
      </c>
      <c r="H99" s="24">
        <f>G99-63.3</f>
        <v>0.8417776178481517</v>
      </c>
    </row>
    <row r="100" spans="1:8" ht="25.5">
      <c r="A100" s="31" t="s">
        <v>111</v>
      </c>
      <c r="B100" s="32" t="s">
        <v>112</v>
      </c>
      <c r="C100" s="32" t="s">
        <v>113</v>
      </c>
      <c r="D100" s="37">
        <f>D102+D101</f>
        <v>1003.6</v>
      </c>
      <c r="E100" s="37">
        <f>E102+E101</f>
        <v>589.3</v>
      </c>
      <c r="F100" s="37">
        <f>F102+F101</f>
        <v>352.1</v>
      </c>
      <c r="G100" s="16">
        <f t="shared" si="1"/>
        <v>59.748854573222474</v>
      </c>
      <c r="H100" s="38" t="s">
        <v>14</v>
      </c>
    </row>
    <row r="101" spans="1:8" ht="15.75">
      <c r="A101" s="56"/>
      <c r="B101" s="57"/>
      <c r="C101" s="65"/>
      <c r="D101" s="42"/>
      <c r="E101" s="42"/>
      <c r="F101" s="42"/>
      <c r="G101" s="66"/>
      <c r="H101" s="67"/>
    </row>
    <row r="102" spans="1:8" ht="15.75">
      <c r="A102" s="56"/>
      <c r="B102" s="57"/>
      <c r="C102" s="41" t="s">
        <v>23</v>
      </c>
      <c r="D102" s="42">
        <v>1003.6</v>
      </c>
      <c r="E102" s="42">
        <v>589.3</v>
      </c>
      <c r="F102" s="42">
        <v>352.1</v>
      </c>
      <c r="G102" s="23">
        <f t="shared" si="1"/>
        <v>59.748854573222474</v>
      </c>
      <c r="H102" s="24">
        <f>G102-63.3</f>
        <v>-3.5511454267775235</v>
      </c>
    </row>
    <row r="103" spans="1:8" ht="38.25">
      <c r="A103" s="31" t="s">
        <v>114</v>
      </c>
      <c r="B103" s="32" t="s">
        <v>115</v>
      </c>
      <c r="C103" s="32" t="s">
        <v>116</v>
      </c>
      <c r="D103" s="37">
        <f>D104</f>
        <v>990</v>
      </c>
      <c r="E103" s="37">
        <f>E104</f>
        <v>587</v>
      </c>
      <c r="F103" s="37">
        <f>F104</f>
        <v>384.8</v>
      </c>
      <c r="G103" s="16">
        <f t="shared" si="1"/>
        <v>65.55366269165248</v>
      </c>
      <c r="H103" s="38" t="s">
        <v>14</v>
      </c>
    </row>
    <row r="104" spans="1:8" ht="15.75">
      <c r="A104" s="56"/>
      <c r="B104" s="57"/>
      <c r="C104" s="41" t="s">
        <v>23</v>
      </c>
      <c r="D104" s="42">
        <v>990</v>
      </c>
      <c r="E104" s="42">
        <v>587</v>
      </c>
      <c r="F104" s="42">
        <v>384.8</v>
      </c>
      <c r="G104" s="23">
        <f t="shared" si="1"/>
        <v>65.55366269165248</v>
      </c>
      <c r="H104" s="24">
        <f>G104-63.3</f>
        <v>2.2536626916524796</v>
      </c>
    </row>
    <row r="105" spans="1:8" ht="15.75">
      <c r="A105" s="31" t="s">
        <v>117</v>
      </c>
      <c r="B105" s="32" t="s">
        <v>118</v>
      </c>
      <c r="C105" s="32" t="s">
        <v>119</v>
      </c>
      <c r="D105" s="37">
        <f>SUM(D106:D108)</f>
        <v>514388.89999999997</v>
      </c>
      <c r="E105" s="37">
        <f>SUM(E106:E108)</f>
        <v>305619.39999999997</v>
      </c>
      <c r="F105" s="37">
        <f>SUM(F106:F108)</f>
        <v>88914.5</v>
      </c>
      <c r="G105" s="16">
        <f t="shared" si="1"/>
        <v>29.09321201468232</v>
      </c>
      <c r="H105" s="38" t="s">
        <v>14</v>
      </c>
    </row>
    <row r="106" spans="1:8" ht="15.75">
      <c r="A106" s="39"/>
      <c r="B106" s="40"/>
      <c r="C106" s="41" t="s">
        <v>15</v>
      </c>
      <c r="D106" s="42">
        <v>507922.3</v>
      </c>
      <c r="E106" s="42">
        <v>302489.8</v>
      </c>
      <c r="F106" s="42">
        <v>88149.7</v>
      </c>
      <c r="G106" s="23">
        <f t="shared" si="1"/>
        <v>29.141379312624753</v>
      </c>
      <c r="H106" s="24">
        <f>G106-63.3</f>
        <v>-34.15862068737525</v>
      </c>
    </row>
    <row r="107" spans="1:8" ht="15.75">
      <c r="A107" s="46"/>
      <c r="B107" s="47"/>
      <c r="C107" s="41" t="s">
        <v>23</v>
      </c>
      <c r="D107" s="42">
        <v>5956.5</v>
      </c>
      <c r="E107" s="42">
        <v>2913.3</v>
      </c>
      <c r="F107" s="42">
        <v>571.2</v>
      </c>
      <c r="G107" s="23">
        <f t="shared" si="1"/>
        <v>19.606631654824426</v>
      </c>
      <c r="H107" s="24">
        <f aca="true" t="shared" si="2" ref="H107:H112">G107-63.3</f>
        <v>-43.69336834517557</v>
      </c>
    </row>
    <row r="108" spans="1:8" ht="38.25">
      <c r="A108" s="56"/>
      <c r="B108" s="57"/>
      <c r="C108" s="41" t="s">
        <v>16</v>
      </c>
      <c r="D108" s="42">
        <v>510.1</v>
      </c>
      <c r="E108" s="42">
        <v>216.3</v>
      </c>
      <c r="F108" s="42">
        <v>193.6</v>
      </c>
      <c r="G108" s="23">
        <f t="shared" si="1"/>
        <v>89.5053166897827</v>
      </c>
      <c r="H108" s="24">
        <f t="shared" si="2"/>
        <v>26.205316689782705</v>
      </c>
    </row>
    <row r="109" spans="1:8" ht="25.5">
      <c r="A109" s="31" t="s">
        <v>120</v>
      </c>
      <c r="B109" s="32" t="s">
        <v>121</v>
      </c>
      <c r="C109" s="32" t="s">
        <v>122</v>
      </c>
      <c r="D109" s="37">
        <f>D110+D112+D111</f>
        <v>103767.6</v>
      </c>
      <c r="E109" s="37">
        <f>E110+E112+E111</f>
        <v>37978</v>
      </c>
      <c r="F109" s="37">
        <f>F110+F112+F111</f>
        <v>23032.8</v>
      </c>
      <c r="G109" s="16">
        <f t="shared" si="1"/>
        <v>60.647743430407075</v>
      </c>
      <c r="H109" s="38" t="s">
        <v>14</v>
      </c>
    </row>
    <row r="110" spans="1:8" ht="15.75">
      <c r="A110" s="39"/>
      <c r="B110" s="40"/>
      <c r="C110" s="41" t="s">
        <v>15</v>
      </c>
      <c r="D110" s="42">
        <v>99922.8</v>
      </c>
      <c r="E110" s="42">
        <v>35949.4</v>
      </c>
      <c r="F110" s="42">
        <v>21976.6</v>
      </c>
      <c r="G110" s="23">
        <f t="shared" si="1"/>
        <v>61.1320355833477</v>
      </c>
      <c r="H110" s="24">
        <f t="shared" si="2"/>
        <v>-2.1679644166522962</v>
      </c>
    </row>
    <row r="111" spans="1:8" ht="15.75">
      <c r="A111" s="46"/>
      <c r="B111" s="47"/>
      <c r="C111" s="41" t="s">
        <v>23</v>
      </c>
      <c r="D111" s="42">
        <v>77</v>
      </c>
      <c r="E111" s="42">
        <v>0</v>
      </c>
      <c r="F111" s="42">
        <v>0</v>
      </c>
      <c r="G111" s="23">
        <v>0</v>
      </c>
      <c r="H111" s="24">
        <f t="shared" si="2"/>
        <v>-63.3</v>
      </c>
    </row>
    <row r="112" spans="1:8" ht="38.25">
      <c r="A112" s="56"/>
      <c r="B112" s="57"/>
      <c r="C112" s="41" t="s">
        <v>16</v>
      </c>
      <c r="D112" s="42">
        <v>3767.8</v>
      </c>
      <c r="E112" s="42">
        <v>2028.6</v>
      </c>
      <c r="F112" s="42">
        <v>1056.2</v>
      </c>
      <c r="G112" s="23">
        <f t="shared" si="1"/>
        <v>52.06546386670611</v>
      </c>
      <c r="H112" s="24">
        <f t="shared" si="2"/>
        <v>-11.234536133293886</v>
      </c>
    </row>
    <row r="113" spans="1:8" ht="25.5">
      <c r="A113" s="31" t="s">
        <v>123</v>
      </c>
      <c r="B113" s="32" t="s">
        <v>124</v>
      </c>
      <c r="C113" s="32" t="s">
        <v>125</v>
      </c>
      <c r="D113" s="37">
        <f>D114</f>
        <v>20116.6</v>
      </c>
      <c r="E113" s="37">
        <f>E114</f>
        <v>8226.1</v>
      </c>
      <c r="F113" s="37">
        <f>F114</f>
        <v>4557.6</v>
      </c>
      <c r="G113" s="16">
        <f t="shared" si="1"/>
        <v>55.404140479692686</v>
      </c>
      <c r="H113" s="38" t="s">
        <v>14</v>
      </c>
    </row>
    <row r="114" spans="1:8" ht="15.75">
      <c r="A114" s="39"/>
      <c r="B114" s="40"/>
      <c r="C114" s="41" t="s">
        <v>15</v>
      </c>
      <c r="D114" s="42">
        <v>20116.6</v>
      </c>
      <c r="E114" s="42">
        <v>8226.1</v>
      </c>
      <c r="F114" s="42">
        <v>4557.6</v>
      </c>
      <c r="G114" s="23">
        <f t="shared" si="1"/>
        <v>55.404140479692686</v>
      </c>
      <c r="H114" s="24">
        <f>G114-63.3</f>
        <v>-7.895859520307312</v>
      </c>
    </row>
    <row r="115" spans="1:8" ht="25.5">
      <c r="A115" s="31" t="s">
        <v>126</v>
      </c>
      <c r="B115" s="32" t="s">
        <v>127</v>
      </c>
      <c r="C115" s="32" t="s">
        <v>128</v>
      </c>
      <c r="D115" s="37">
        <f>D116</f>
        <v>4442.9</v>
      </c>
      <c r="E115" s="37">
        <f>E116</f>
        <v>2315</v>
      </c>
      <c r="F115" s="37">
        <f>F116</f>
        <v>1361.4</v>
      </c>
      <c r="G115" s="16">
        <f t="shared" si="1"/>
        <v>58.80777537796976</v>
      </c>
      <c r="H115" s="38" t="s">
        <v>14</v>
      </c>
    </row>
    <row r="116" spans="1:8" ht="15.75">
      <c r="A116" s="39"/>
      <c r="B116" s="40"/>
      <c r="C116" s="41" t="s">
        <v>15</v>
      </c>
      <c r="D116" s="42">
        <v>4442.9</v>
      </c>
      <c r="E116" s="42">
        <v>2315</v>
      </c>
      <c r="F116" s="42">
        <v>1361.4</v>
      </c>
      <c r="G116" s="23">
        <f t="shared" si="1"/>
        <v>58.80777537796976</v>
      </c>
      <c r="H116" s="24">
        <f>G116-63.3</f>
        <v>-4.4922246220302355</v>
      </c>
    </row>
    <row r="117" spans="1:8" ht="15.75">
      <c r="A117" s="31" t="s">
        <v>129</v>
      </c>
      <c r="B117" s="32" t="s">
        <v>130</v>
      </c>
      <c r="C117" s="32" t="s">
        <v>131</v>
      </c>
      <c r="D117" s="37">
        <f>D118</f>
        <v>126779.3</v>
      </c>
      <c r="E117" s="37">
        <f>E118</f>
        <v>56089.1</v>
      </c>
      <c r="F117" s="37">
        <f>F118</f>
        <v>27166.4</v>
      </c>
      <c r="G117" s="16">
        <f t="shared" si="1"/>
        <v>48.43436603546857</v>
      </c>
      <c r="H117" s="38" t="s">
        <v>14</v>
      </c>
    </row>
    <row r="118" spans="1:8" ht="15.75">
      <c r="A118" s="68"/>
      <c r="B118" s="69"/>
      <c r="C118" s="41" t="s">
        <v>15</v>
      </c>
      <c r="D118" s="42">
        <v>126779.3</v>
      </c>
      <c r="E118" s="42">
        <v>56089.1</v>
      </c>
      <c r="F118" s="42">
        <v>27166.4</v>
      </c>
      <c r="G118" s="23">
        <f t="shared" si="1"/>
        <v>48.43436603546857</v>
      </c>
      <c r="H118" s="24">
        <f>G118-63.3</f>
        <v>-14.865633964531426</v>
      </c>
    </row>
    <row r="119" spans="1:8" ht="25.5">
      <c r="A119" s="31" t="s">
        <v>132</v>
      </c>
      <c r="B119" s="32" t="s">
        <v>133</v>
      </c>
      <c r="C119" s="32" t="s">
        <v>134</v>
      </c>
      <c r="D119" s="37">
        <f>D120+D121+D122</f>
        <v>506828</v>
      </c>
      <c r="E119" s="37">
        <f>E120+E121+E122</f>
        <v>243036.3</v>
      </c>
      <c r="F119" s="37">
        <f>F120+F121+F122</f>
        <v>52364.3</v>
      </c>
      <c r="G119" s="16">
        <f t="shared" si="1"/>
        <v>21.545876068718954</v>
      </c>
      <c r="H119" s="38" t="s">
        <v>14</v>
      </c>
    </row>
    <row r="120" spans="1:8" ht="15.75">
      <c r="A120" s="39"/>
      <c r="B120" s="40"/>
      <c r="C120" s="41" t="s">
        <v>15</v>
      </c>
      <c r="D120" s="42">
        <v>293921.7</v>
      </c>
      <c r="E120" s="42">
        <v>126609.9</v>
      </c>
      <c r="F120" s="42">
        <v>28537.1</v>
      </c>
      <c r="G120" s="23">
        <f t="shared" si="1"/>
        <v>22.539390679559812</v>
      </c>
      <c r="H120" s="24">
        <f>G120-63.3</f>
        <v>-40.76060932044018</v>
      </c>
    </row>
    <row r="121" spans="1:8" ht="15.75">
      <c r="A121" s="46"/>
      <c r="B121" s="47"/>
      <c r="C121" s="41" t="s">
        <v>23</v>
      </c>
      <c r="D121" s="42">
        <v>202290.8</v>
      </c>
      <c r="E121" s="42">
        <v>105810.9</v>
      </c>
      <c r="F121" s="42">
        <v>19125.2</v>
      </c>
      <c r="G121" s="23">
        <f t="shared" si="1"/>
        <v>18.07488642474452</v>
      </c>
      <c r="H121" s="24">
        <f>G121-63.3</f>
        <v>-45.22511357525548</v>
      </c>
    </row>
    <row r="122" spans="1:8" ht="25.5">
      <c r="A122" s="56"/>
      <c r="B122" s="57"/>
      <c r="C122" s="41" t="s">
        <v>41</v>
      </c>
      <c r="D122" s="42">
        <v>10615.5</v>
      </c>
      <c r="E122" s="42">
        <v>10615.5</v>
      </c>
      <c r="F122" s="42">
        <v>4702</v>
      </c>
      <c r="G122" s="23">
        <f>F122/E122*100</f>
        <v>44.293721445056754</v>
      </c>
      <c r="H122" s="24">
        <f>G122-63.3</f>
        <v>-19.006278554943243</v>
      </c>
    </row>
    <row r="123" spans="1:8" ht="25.5">
      <c r="A123" s="31" t="s">
        <v>135</v>
      </c>
      <c r="B123" s="32" t="s">
        <v>136</v>
      </c>
      <c r="C123" s="32" t="s">
        <v>137</v>
      </c>
      <c r="D123" s="37">
        <f>D124</f>
        <v>65219.1</v>
      </c>
      <c r="E123" s="37">
        <f>E124</f>
        <v>23855</v>
      </c>
      <c r="F123" s="37">
        <f>F124</f>
        <v>8490.8</v>
      </c>
      <c r="G123" s="16">
        <f t="shared" si="1"/>
        <v>35.59337665059736</v>
      </c>
      <c r="H123" s="38" t="s">
        <v>14</v>
      </c>
    </row>
    <row r="124" spans="1:8" ht="15.75">
      <c r="A124" s="58"/>
      <c r="B124" s="59"/>
      <c r="C124" s="70" t="s">
        <v>15</v>
      </c>
      <c r="D124" s="42">
        <v>65219.1</v>
      </c>
      <c r="E124" s="42">
        <v>23855</v>
      </c>
      <c r="F124" s="42">
        <v>8490.8</v>
      </c>
      <c r="G124" s="23">
        <f t="shared" si="1"/>
        <v>35.59337665059736</v>
      </c>
      <c r="H124" s="24">
        <f>G124-63.3</f>
        <v>-27.70662334940264</v>
      </c>
    </row>
    <row r="125" spans="1:8" ht="15.75">
      <c r="A125" s="71" t="s">
        <v>138</v>
      </c>
      <c r="B125" s="71"/>
      <c r="C125" s="71"/>
      <c r="D125" s="37">
        <v>72000</v>
      </c>
      <c r="E125" s="72" t="s">
        <v>14</v>
      </c>
      <c r="F125" s="72" t="s">
        <v>14</v>
      </c>
      <c r="G125" s="72" t="s">
        <v>14</v>
      </c>
      <c r="H125" s="72" t="s">
        <v>14</v>
      </c>
    </row>
    <row r="126" spans="1:8" ht="33" customHeight="1">
      <c r="A126" s="71" t="s">
        <v>139</v>
      </c>
      <c r="B126" s="71"/>
      <c r="C126" s="71"/>
      <c r="D126" s="22">
        <v>0</v>
      </c>
      <c r="E126" s="72" t="s">
        <v>14</v>
      </c>
      <c r="F126" s="72" t="s">
        <v>14</v>
      </c>
      <c r="G126" s="72" t="s">
        <v>14</v>
      </c>
      <c r="H126" s="72" t="s">
        <v>14</v>
      </c>
    </row>
    <row r="127" spans="1:8" ht="30.75" customHeight="1">
      <c r="A127" s="73" t="s">
        <v>140</v>
      </c>
      <c r="B127" s="74"/>
      <c r="C127" s="75"/>
      <c r="D127" s="76">
        <f>D129+D130+D131+D132</f>
        <v>18717732.5</v>
      </c>
      <c r="E127" s="76">
        <f>E129+E130+E131+E132</f>
        <v>8392523.5</v>
      </c>
      <c r="F127" s="76">
        <f>F129+F130+F131+F132</f>
        <v>4010894.1</v>
      </c>
      <c r="G127" s="77">
        <f t="shared" si="1"/>
        <v>47.79127636639922</v>
      </c>
      <c r="H127" s="78">
        <f>G127-63.3</f>
        <v>-15.50872363360078</v>
      </c>
    </row>
    <row r="128" spans="1:8" ht="15.75">
      <c r="A128" s="79"/>
      <c r="B128" s="80"/>
      <c r="C128" s="75" t="s">
        <v>141</v>
      </c>
      <c r="D128" s="81"/>
      <c r="E128" s="81"/>
      <c r="F128" s="81"/>
      <c r="G128" s="77"/>
      <c r="H128" s="78"/>
    </row>
    <row r="129" spans="1:8" ht="15.75">
      <c r="A129" s="82"/>
      <c r="B129" s="83"/>
      <c r="C129" s="75" t="s">
        <v>15</v>
      </c>
      <c r="D129" s="76">
        <f>D6+D11+D14+D20+D23+D26+D31+D36+D39+D44+D47+D50+D53+D56+D59+D62+D65+D68+D72+D75+D78+D80+D83+D87+D106+D110+D114+D116+D118+D120+D124+D9++D125+D98+D101</f>
        <v>13239525.8</v>
      </c>
      <c r="E129" s="76">
        <f>E6+E11+E14+E20+E23+E26+E31+E36+E39+E44+E47+E50+E53+E56+E59+E62+E65+E68+E72+E75+E78+E80+E83+E87+E106+E110+E114+E116+E118+E120+E124+E9+E98+E101</f>
        <v>6067209.199999999</v>
      </c>
      <c r="F129" s="76">
        <f>F6+F11+F14+F20+F23+F26+F31+F36+F39+F44+F47+F50+F53+F56+F59+F62+F65+F68+F72+F75+F78+F80+F83+F87+F106+F110+F114+F116+F118+F120+F124+F9+F98+F101</f>
        <v>3042251.8</v>
      </c>
      <c r="G129" s="77">
        <f t="shared" si="1"/>
        <v>50.14252351806165</v>
      </c>
      <c r="H129" s="78">
        <f>G129-63.3</f>
        <v>-13.157476481938346</v>
      </c>
    </row>
    <row r="130" spans="1:8" ht="15.75">
      <c r="A130" s="82"/>
      <c r="B130" s="83"/>
      <c r="C130" s="75" t="s">
        <v>23</v>
      </c>
      <c r="D130" s="76">
        <f>D12+D27+D40+D45+D48+D51+D54+D57+D60+D63+D66+D69+D76+D81+D84+D88+D90+D92+D94+D96+D99+D102+D104+D107+D121+D32+D37+D111</f>
        <v>2282514.6000000006</v>
      </c>
      <c r="E130" s="76">
        <f>E12+E27+E40+E45+E48+E51+E54+E57+E60+E63+E66+E69+E76+E81+E84+E88+E90+E92+E94+E96+E99+E102+E104+E107+E121+E32+E37+E111</f>
        <v>1244065.0999999999</v>
      </c>
      <c r="F130" s="76">
        <f>F12+F27+F40+F45+F48+F51+F54+F57+F60+F63+F66+F69+F76+F81+F84+F88+F90+F92+F94+F96+F99+F102+F104+F107+F121+F32+F37+F111</f>
        <v>650976.8000000002</v>
      </c>
      <c r="G130" s="77">
        <f t="shared" si="1"/>
        <v>52.326586446320235</v>
      </c>
      <c r="H130" s="78">
        <f>G130-63.3</f>
        <v>-10.973413553679762</v>
      </c>
    </row>
    <row r="131" spans="1:8" ht="25.5">
      <c r="A131" s="82"/>
      <c r="B131" s="83"/>
      <c r="C131" s="84" t="s">
        <v>41</v>
      </c>
      <c r="D131" s="76">
        <f>D28+D33+D41+D70+D73+D122</f>
        <v>2012262.4</v>
      </c>
      <c r="E131" s="76">
        <f>E28+E33+E41+E70+E73+E122</f>
        <v>531528.9</v>
      </c>
      <c r="F131" s="76">
        <f>F28+F33+F41+F70+F73+F122</f>
        <v>36403.5</v>
      </c>
      <c r="G131" s="77">
        <f aca="true" t="shared" si="3" ref="G131:G138">SUM(F131/E131)*100</f>
        <v>6.848827975299179</v>
      </c>
      <c r="H131" s="78">
        <f>G131-63.3</f>
        <v>-56.45117202470082</v>
      </c>
    </row>
    <row r="132" spans="1:8" ht="38.25">
      <c r="A132" s="85"/>
      <c r="B132" s="86"/>
      <c r="C132" s="75" t="s">
        <v>16</v>
      </c>
      <c r="D132" s="76">
        <f>D7+D21+D24+D29+D34+D42+D85+D108+D112</f>
        <v>1183429.7000000002</v>
      </c>
      <c r="E132" s="76">
        <f>E7+E21+E24+E29+E34+E42+E85+E108+E112</f>
        <v>549720.3</v>
      </c>
      <c r="F132" s="76">
        <f>F7+F21+F24+F29+F34+F42+F85+F108+F112</f>
        <v>281262</v>
      </c>
      <c r="G132" s="77">
        <f t="shared" si="3"/>
        <v>51.16456496149041</v>
      </c>
      <c r="H132" s="78">
        <f>G132-63.3</f>
        <v>-12.135435038509584</v>
      </c>
    </row>
    <row r="133" spans="1:8" ht="15.75">
      <c r="A133" s="87" t="s">
        <v>142</v>
      </c>
      <c r="B133" s="88"/>
      <c r="C133" s="89"/>
      <c r="D133" s="90">
        <f>D135+D136+D137+D138</f>
        <v>19004095.599999998</v>
      </c>
      <c r="E133" s="90">
        <f>E135+E136+E137+E138</f>
        <v>8518948.6</v>
      </c>
      <c r="F133" s="90">
        <f>F135+F136+F137+F138</f>
        <v>4019124.8000000003</v>
      </c>
      <c r="G133" s="77">
        <f t="shared" si="3"/>
        <v>47.1786483134785</v>
      </c>
      <c r="H133" s="78">
        <f>G133-63.3</f>
        <v>-16.1213516865215</v>
      </c>
    </row>
    <row r="134" spans="1:8" ht="15.75">
      <c r="A134" s="91"/>
      <c r="B134" s="92"/>
      <c r="C134" s="93" t="s">
        <v>141</v>
      </c>
      <c r="D134" s="94"/>
      <c r="E134" s="94"/>
      <c r="F134" s="95"/>
      <c r="G134" s="77"/>
      <c r="H134" s="96"/>
    </row>
    <row r="135" spans="1:8" ht="27">
      <c r="A135" s="97"/>
      <c r="B135" s="98"/>
      <c r="C135" s="99" t="s">
        <v>143</v>
      </c>
      <c r="D135" s="100">
        <f>D129+D16+D17+D18</f>
        <v>13525888.9</v>
      </c>
      <c r="E135" s="100">
        <f>E129+E16+E17+E18</f>
        <v>6193634.3</v>
      </c>
      <c r="F135" s="100">
        <f>F129+F17</f>
        <v>3050482.5</v>
      </c>
      <c r="G135" s="77">
        <f t="shared" si="3"/>
        <v>49.2518988407178</v>
      </c>
      <c r="H135" s="96">
        <f>G135-63.3</f>
        <v>-14.048101159282197</v>
      </c>
    </row>
    <row r="136" spans="1:8" ht="15.75">
      <c r="A136" s="97"/>
      <c r="B136" s="98"/>
      <c r="C136" s="99" t="s">
        <v>23</v>
      </c>
      <c r="D136" s="100">
        <f aca="true" t="shared" si="4" ref="D136:F138">D130</f>
        <v>2282514.6000000006</v>
      </c>
      <c r="E136" s="100">
        <f t="shared" si="4"/>
        <v>1244065.0999999999</v>
      </c>
      <c r="F136" s="100">
        <f t="shared" si="4"/>
        <v>650976.8000000002</v>
      </c>
      <c r="G136" s="77">
        <f t="shared" si="3"/>
        <v>52.326586446320235</v>
      </c>
      <c r="H136" s="96">
        <f>G136-63.3</f>
        <v>-10.973413553679762</v>
      </c>
    </row>
    <row r="137" spans="1:8" ht="40.5">
      <c r="A137" s="97"/>
      <c r="B137" s="98"/>
      <c r="C137" s="101" t="s">
        <v>144</v>
      </c>
      <c r="D137" s="100">
        <f t="shared" si="4"/>
        <v>2012262.4</v>
      </c>
      <c r="E137" s="100">
        <f t="shared" si="4"/>
        <v>531528.9</v>
      </c>
      <c r="F137" s="100">
        <f t="shared" si="4"/>
        <v>36403.5</v>
      </c>
      <c r="G137" s="77">
        <f t="shared" si="3"/>
        <v>6.848827975299179</v>
      </c>
      <c r="H137" s="96">
        <f>G137-63.3</f>
        <v>-56.45117202470082</v>
      </c>
    </row>
    <row r="138" spans="1:8" ht="40.5">
      <c r="A138" s="102"/>
      <c r="B138" s="103"/>
      <c r="C138" s="99" t="s">
        <v>16</v>
      </c>
      <c r="D138" s="100">
        <f t="shared" si="4"/>
        <v>1183429.7000000002</v>
      </c>
      <c r="E138" s="100">
        <f t="shared" si="4"/>
        <v>549720.3</v>
      </c>
      <c r="F138" s="100">
        <f t="shared" si="4"/>
        <v>281262</v>
      </c>
      <c r="G138" s="77">
        <f t="shared" si="3"/>
        <v>51.16456496149041</v>
      </c>
      <c r="H138" s="96">
        <f>G138-63.3</f>
        <v>-12.135435038509584</v>
      </c>
    </row>
    <row r="139" spans="1:8" ht="15.75">
      <c r="A139" s="104"/>
      <c r="B139" s="104"/>
      <c r="C139" s="104"/>
      <c r="D139" s="105"/>
      <c r="E139" s="104"/>
      <c r="F139" s="104"/>
      <c r="G139" s="104"/>
      <c r="H139" s="104"/>
    </row>
    <row r="140" spans="1:8" ht="15.75">
      <c r="A140" s="106"/>
      <c r="B140" s="107"/>
      <c r="C140" s="107"/>
      <c r="D140" s="107"/>
      <c r="E140" s="107"/>
      <c r="F140" s="107"/>
      <c r="G140" s="107"/>
      <c r="H140" s="107"/>
    </row>
    <row r="141" spans="1:8" ht="15.75">
      <c r="A141" s="108" t="s">
        <v>145</v>
      </c>
      <c r="B141" s="109"/>
      <c r="C141" s="109"/>
      <c r="D141" s="109"/>
      <c r="E141" s="109"/>
      <c r="F141" s="109"/>
      <c r="G141" s="109"/>
      <c r="H141" s="109"/>
    </row>
    <row r="142" spans="1:8" ht="15.75">
      <c r="A142" s="108" t="s">
        <v>146</v>
      </c>
      <c r="B142" s="109"/>
      <c r="C142" s="109"/>
      <c r="D142" s="109"/>
      <c r="E142" s="109"/>
      <c r="F142" s="109"/>
      <c r="G142" s="109"/>
      <c r="H142" s="109"/>
    </row>
  </sheetData>
  <mergeCells count="48">
    <mergeCell ref="A134:B138"/>
    <mergeCell ref="A141:H141"/>
    <mergeCell ref="A142:H142"/>
    <mergeCell ref="A126:C126"/>
    <mergeCell ref="A127:B127"/>
    <mergeCell ref="A128:B132"/>
    <mergeCell ref="A133:B133"/>
    <mergeCell ref="A116:B116"/>
    <mergeCell ref="A120:B122"/>
    <mergeCell ref="A124:B124"/>
    <mergeCell ref="A125:C125"/>
    <mergeCell ref="A104:B104"/>
    <mergeCell ref="A106:B108"/>
    <mergeCell ref="A110:B112"/>
    <mergeCell ref="A114:B114"/>
    <mergeCell ref="A98:B98"/>
    <mergeCell ref="A99:B99"/>
    <mergeCell ref="A101:B101"/>
    <mergeCell ref="A102:B102"/>
    <mergeCell ref="A90:B90"/>
    <mergeCell ref="A92:B92"/>
    <mergeCell ref="A94:B94"/>
    <mergeCell ref="A96:B96"/>
    <mergeCell ref="A78:B78"/>
    <mergeCell ref="A80:B81"/>
    <mergeCell ref="A83:B85"/>
    <mergeCell ref="A87:B88"/>
    <mergeCell ref="A65:B66"/>
    <mergeCell ref="A68:B70"/>
    <mergeCell ref="A72:B73"/>
    <mergeCell ref="A75:B76"/>
    <mergeCell ref="A53:B54"/>
    <mergeCell ref="A56:B57"/>
    <mergeCell ref="A59:B60"/>
    <mergeCell ref="A62:B63"/>
    <mergeCell ref="A39:B42"/>
    <mergeCell ref="A44:B45"/>
    <mergeCell ref="A47:B48"/>
    <mergeCell ref="A50:B51"/>
    <mergeCell ref="A23:B24"/>
    <mergeCell ref="A26:B29"/>
    <mergeCell ref="A31:B34"/>
    <mergeCell ref="A36:B36"/>
    <mergeCell ref="A6:B7"/>
    <mergeCell ref="A11:B11"/>
    <mergeCell ref="A14:B18"/>
    <mergeCell ref="A20:B21"/>
    <mergeCell ref="A2:H2"/>
  </mergeCells>
  <printOptions/>
  <pageMargins left="0.32" right="0.28" top="0.72" bottom="0.2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Roga i kopita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Новикова</dc:creator>
  <cp:keywords/>
  <dc:description/>
  <cp:lastModifiedBy>Наталия Новикова</cp:lastModifiedBy>
  <cp:lastPrinted>2008-06-18T09:28:22Z</cp:lastPrinted>
  <dcterms:created xsi:type="dcterms:W3CDTF">2008-06-18T09:26:39Z</dcterms:created>
  <dcterms:modified xsi:type="dcterms:W3CDTF">2008-06-18T09:37:40Z</dcterms:modified>
  <cp:category/>
  <cp:version/>
  <cp:contentType/>
  <cp:contentStatus/>
</cp:coreProperties>
</file>