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Доходы на 01.02.ДФ" sheetId="1" r:id="rId1"/>
    <sheet name="Лист2" sheetId="2" r:id="rId2"/>
    <sheet name="Лист3" sheetId="3" r:id="rId3"/>
  </sheets>
  <definedNames>
    <definedName name="_xlnm.Print_Titles" localSheetId="0">'Доходы на 01.02.ДФ'!$4:$5</definedName>
  </definedNames>
  <calcPr fullCalcOnLoad="1"/>
</workbook>
</file>

<file path=xl/sharedStrings.xml><?xml version="1.0" encoding="utf-8"?>
<sst xmlns="http://schemas.openxmlformats.org/spreadsheetml/2006/main" count="310" uniqueCount="146">
  <si>
    <t>(тыс. рублей)</t>
  </si>
  <si>
    <t>Код адм.</t>
  </si>
  <si>
    <t xml:space="preserve">Администраторы доходов    </t>
  </si>
  <si>
    <t>Код вида доходов</t>
  </si>
  <si>
    <t>Вид дохода</t>
  </si>
  <si>
    <t>План на январь</t>
  </si>
  <si>
    <t>НАЛОГОВЫЕ ДОХОДЫ</t>
  </si>
  <si>
    <t>182</t>
  </si>
  <si>
    <t>УФНС РФ по ПК</t>
  </si>
  <si>
    <t>1 01 02000 01 0000 110</t>
  </si>
  <si>
    <t>1 05 02000 02 0000 110</t>
  </si>
  <si>
    <t>1 05 03000 01 0000 110</t>
  </si>
  <si>
    <t>Единый сельскохозяйственный налог</t>
  </si>
  <si>
    <t>1 06 01020 04 0000 110</t>
  </si>
  <si>
    <t>Налог на имущество физических лиц</t>
  </si>
  <si>
    <t>1 06 02010 02 0000 110</t>
  </si>
  <si>
    <t>Налог на имущество организаций</t>
  </si>
  <si>
    <t>1 06 06000 00 0000 110</t>
  </si>
  <si>
    <t>Земельный налог</t>
  </si>
  <si>
    <t>1 08 03010 01 0000 110</t>
  </si>
  <si>
    <t>Государственная пошлина (мировые судьи)</t>
  </si>
  <si>
    <t>1 09 00000 00 0000 000</t>
  </si>
  <si>
    <t>Задолженность по отмененным налогам</t>
  </si>
  <si>
    <t>ИТОГО ПО АДМИНИСТРАТОРУ</t>
  </si>
  <si>
    <t>188, 835, 187</t>
  </si>
  <si>
    <t>1 08 07140 01 0000 110</t>
  </si>
  <si>
    <t xml:space="preserve"> 1 08 07110-120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</si>
  <si>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 </t>
  </si>
  <si>
    <t>1 08 07130 01 0000 110</t>
  </si>
  <si>
    <t>965</t>
  </si>
  <si>
    <t>1 08 07150 01 0000 110</t>
  </si>
  <si>
    <t>Государственная пошлина за выдачу разрешения на установку рекламной конструкции</t>
  </si>
  <si>
    <t>НЕНАЛОГОВЫЕ ДОХОДЫ</t>
  </si>
  <si>
    <t>1 11 05034 04 0000 120</t>
  </si>
  <si>
    <t>Доходы от сдачи в аренду муниципального имущества</t>
  </si>
  <si>
    <t>1 11 09044 04 0000 120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</si>
  <si>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</si>
  <si>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>163</t>
  </si>
  <si>
    <t>Доходы от сдачи в аренду объектов нежилого фонда</t>
  </si>
  <si>
    <t>1 11 07014 04 0000 120</t>
  </si>
  <si>
    <t>Доходы от перечисления части прибыли муниципальных унитарных предприятий</t>
  </si>
  <si>
    <t>1 14 02032 04 0000 410</t>
  </si>
  <si>
    <t>1 14 02032 04 0000 440</t>
  </si>
  <si>
    <t>1 14 02033 04 0000 410</t>
  </si>
  <si>
    <t>992</t>
  </si>
  <si>
    <t>1 11 05010 04 0000 120</t>
  </si>
  <si>
    <t>Доходы, получаемые в виде арендной платы за земельные участки, государственная собственность на которые не разграничена и  которые расположенны в границах городских округов, а также средства от продажи права на заключение договоров аренды указанных земельных участков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</si>
  <si>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</si>
  <si>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</si>
  <si>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1 14 06012 04 0000 420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</si>
  <si>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</si>
  <si>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904</t>
  </si>
  <si>
    <t>2 07 04000 04 0000 180</t>
  </si>
  <si>
    <t>Прочие безвозмездные поступления (по соглашениям)</t>
  </si>
  <si>
    <t>942</t>
  </si>
  <si>
    <t>498</t>
  </si>
  <si>
    <t>Ростехнадзор</t>
  </si>
  <si>
    <t>1 12 01000 01 0000 120</t>
  </si>
  <si>
    <t>Плата за негативное воздействие на окружающую среду</t>
  </si>
  <si>
    <t>991</t>
  </si>
  <si>
    <t>1 14 01040 04 0000 410</t>
  </si>
  <si>
    <t>Доходы от продажи квартир</t>
  </si>
  <si>
    <t>Департамент финансов</t>
  </si>
  <si>
    <t>1 16 00000 00 0000 000</t>
  </si>
  <si>
    <t>Штрафы, санкции, возмещение ущерба</t>
  </si>
  <si>
    <t>1 17 05040 04 0000 180</t>
  </si>
  <si>
    <t>Прочие неналоговые поступления</t>
  </si>
  <si>
    <t>1 17 01040 04 0000 180</t>
  </si>
  <si>
    <t>Невыясненные поступления</t>
  </si>
  <si>
    <t>3 00 00000 00 0000 000</t>
  </si>
  <si>
    <t>ДОХОДЫ ОТ ПРЕДПРИНИМАТЕЛЬСКОЙ И ИНОЙ ПРИНОСЯЩЕЙ ДОХОД ДЕЯТЕЛЬНОСТИ</t>
  </si>
  <si>
    <t>Департамент имущественных отношений</t>
  </si>
  <si>
    <t>915</t>
  </si>
  <si>
    <t>920</t>
  </si>
  <si>
    <t>925</t>
  </si>
  <si>
    <t>Комитет по культуре</t>
  </si>
  <si>
    <t>930</t>
  </si>
  <si>
    <t>Департамент образования</t>
  </si>
  <si>
    <t>964</t>
  </si>
  <si>
    <t>975</t>
  </si>
  <si>
    <t>976</t>
  </si>
  <si>
    <t>БЕЗВОЗМЕЗДНЫЕ ПОСТУПЛЕНИЯ</t>
  </si>
  <si>
    <t>2 02 01001 04 0000 151</t>
  </si>
  <si>
    <t>2 02 02000 00 0000 000</t>
  </si>
  <si>
    <t>2 02 03000 00 0000 000</t>
  </si>
  <si>
    <t>2 02 04000 00 0000 000</t>
  </si>
  <si>
    <t>Иные межбюджетные трансферты</t>
  </si>
  <si>
    <t>Прочие безвозмездные поступления (Лукойл)</t>
  </si>
  <si>
    <t>ВСЕГО ДОХОДОВ</t>
  </si>
  <si>
    <t>1 06 04000 00 0000 110</t>
  </si>
  <si>
    <t xml:space="preserve">Транспортный налог </t>
  </si>
  <si>
    <t>Справочно: Факт  на 01.02.2008 год</t>
  </si>
  <si>
    <t xml:space="preserve">Утвержденный годовой план на 2009 год </t>
  </si>
  <si>
    <t xml:space="preserve">Факт с начала года на 01.02.09г. </t>
  </si>
  <si>
    <t>Отклонение абсолютное факта на 01.02.2009 от плана января</t>
  </si>
  <si>
    <t>% факта января на 01.02.2009 к плану января</t>
  </si>
  <si>
    <t xml:space="preserve">Прочие поступления от использования имущества, находящегося в собственности городских округов </t>
  </si>
  <si>
    <t>1 13 03040 04 0000 130</t>
  </si>
  <si>
    <t>Прочие доходы от оказания платных услуг и компенсации затрат бюджетов городских округов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</si>
  <si>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</si>
  <si>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материальных запасов по указанному имуществу</t>
  </si>
  <si>
    <t>Доходы  от реализации иного имущества, находящегося в собственности городских округов в части реализации основных средств по указанному имуществу</t>
  </si>
  <si>
    <t>Прочие неналоговые доходы бюджетов городских округов</t>
  </si>
  <si>
    <t>Доходы от предпринимательской деятельности</t>
  </si>
  <si>
    <t>Налог на доходы физических лиц</t>
  </si>
  <si>
    <t xml:space="preserve">Единый налог на вмененный доход </t>
  </si>
  <si>
    <t xml:space="preserve">ГУВД    </t>
  </si>
  <si>
    <t>Госпошлина за регистрац трансп. средств</t>
  </si>
  <si>
    <t>321, 086, 085, 318</t>
  </si>
  <si>
    <t xml:space="preserve"> ГУ Фед. регистрационной службы по ПК,   УФС по надpзору в сфере связи, управление россвязькультуры по ПК, министерство юстиции РФ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</si>
  <si>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РФ, а также за выдачу дубликата свидетельства о такой регистрации</t>
  </si>
  <si>
    <t>902</t>
  </si>
  <si>
    <t xml:space="preserve">Дотации бюджетам городских округов на выравнивание уровня бюджетной обеспеченности                                                    </t>
  </si>
  <si>
    <t xml:space="preserve">Субвенции от других бюджетов бюджетной системы РФ    </t>
  </si>
  <si>
    <t>Департамент планирования и развития территорий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</si>
  <si>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</si>
  <si>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 xml:space="preserve">Управление экологии и природопользования </t>
  </si>
  <si>
    <t>Управление здравоохранения</t>
  </si>
  <si>
    <t>Доходы от реализации имущества, находящегося в оперативном управлении учреждений, находящихся в ведении органов местного самоуправления (в части основных средств)</t>
  </si>
  <si>
    <t xml:space="preserve">Субсидии от других бюджетов бюджетной системы РФ      </t>
  </si>
  <si>
    <t xml:space="preserve">Субвенции от других бюджетов бюджетной системы РФ   </t>
  </si>
  <si>
    <t>931-938</t>
  </si>
  <si>
    <t>Администрации районов, Н.-Ляды</t>
  </si>
  <si>
    <t>Управление жилищно-коммунального хозяйства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</si>
  <si>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казенных), плата за найм </t>
  </si>
  <si>
    <t>Управление развития коммунальной инфраструктуры</t>
  </si>
  <si>
    <t>944</t>
  </si>
  <si>
    <t>Управление внешнего благоустройства</t>
  </si>
  <si>
    <t xml:space="preserve">Субсидии от других бюджетов бюджетной системы РФ     </t>
  </si>
  <si>
    <t>Департамент общественной безопасности</t>
  </si>
  <si>
    <t>Управление по развитию потребительского рынка</t>
  </si>
  <si>
    <t>Администрация г. Перми</t>
  </si>
  <si>
    <t>Комитет физкультуры</t>
  </si>
  <si>
    <t xml:space="preserve">Управление жилищных отношений </t>
  </si>
  <si>
    <t>Департамент земельных отношений</t>
  </si>
  <si>
    <t>Иные администраторы</t>
  </si>
  <si>
    <t>ИТОГО СОБСТВЕННЫЕ ДОХОДЫ (налоговые и неналоговые доходы, дотации)</t>
  </si>
  <si>
    <t>в том числе:</t>
  </si>
  <si>
    <t>1 08 00000 00 0000 110</t>
  </si>
  <si>
    <t xml:space="preserve">Государственная пошлина </t>
  </si>
  <si>
    <t>Доходы от реализации имущества, находящегося в оперативном управлении, находящихся в ведении органов местного самоуправления (в части основных средств)</t>
  </si>
  <si>
    <t>Доходы 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</si>
  <si>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2 02 00000 00 0000 000</t>
  </si>
  <si>
    <t xml:space="preserve">Субсидии от других бюджетов бюджетной системы РФ        </t>
  </si>
  <si>
    <t>Оперативный анализ поступления доходов по состоянию на 1 февраля 2009 года</t>
  </si>
  <si>
    <t>Приложение 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</si>
</sst>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.00_р_."/>
    <numFmt numFmtId="166" formatCode="#,##0.0"/>
  </numFmts>
  <fonts count="7">
    <font>
      <sz val="10"/>
      <name val="Arial Cyr"/>
      <family val="0"/>
    </font>
    <font>
      <sz val="12"/>
      <name val="Times New Roman"/>
      <family val="0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Fill="1" applyAlignment="1">
      <alignment horizontal="right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wrapText="1"/>
    </xf>
    <xf numFmtId="4" fontId="4" fillId="0" borderId="1" xfId="0" applyNumberFormat="1" applyFont="1" applyFill="1" applyBorder="1" applyAlignment="1">
      <alignment wrapText="1"/>
    </xf>
    <xf numFmtId="4" fontId="4" fillId="0" borderId="1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wrapText="1"/>
    </xf>
    <xf numFmtId="49" fontId="1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49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166" fontId="1" fillId="0" borderId="1" xfId="0" applyNumberFormat="1" applyFont="1" applyFill="1" applyBorder="1" applyAlignment="1">
      <alignment horizontal="right" wrapText="1"/>
    </xf>
    <xf numFmtId="166" fontId="1" fillId="0" borderId="1" xfId="0" applyNumberFormat="1" applyFont="1" applyFill="1" applyBorder="1" applyAlignment="1">
      <alignment wrapText="1"/>
    </xf>
    <xf numFmtId="166" fontId="1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center" wrapText="1"/>
    </xf>
    <xf numFmtId="166" fontId="4" fillId="0" borderId="1" xfId="0" applyNumberFormat="1" applyFont="1" applyFill="1" applyBorder="1" applyAlignment="1">
      <alignment horizontal="right" wrapText="1"/>
    </xf>
    <xf numFmtId="166" fontId="4" fillId="0" borderId="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wrapText="1"/>
    </xf>
    <xf numFmtId="166" fontId="1" fillId="0" borderId="1" xfId="15" applyNumberFormat="1" applyFont="1" applyFill="1" applyBorder="1" applyAlignment="1">
      <alignment horizontal="right" wrapText="1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wrapText="1"/>
    </xf>
    <xf numFmtId="166" fontId="4" fillId="0" borderId="1" xfId="15" applyNumberFormat="1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wrapText="1"/>
    </xf>
    <xf numFmtId="165" fontId="4" fillId="0" borderId="0" xfId="0" applyNumberFormat="1" applyFont="1" applyFill="1" applyBorder="1" applyAlignment="1">
      <alignment wrapText="1"/>
    </xf>
    <xf numFmtId="166" fontId="1" fillId="0" borderId="0" xfId="0" applyNumberFormat="1" applyFont="1" applyFill="1" applyBorder="1" applyAlignment="1">
      <alignment horizontal="right" wrapText="1"/>
    </xf>
    <xf numFmtId="166" fontId="1" fillId="0" borderId="0" xfId="0" applyNumberFormat="1" applyFont="1" applyFill="1" applyBorder="1" applyAlignment="1">
      <alignment/>
    </xf>
    <xf numFmtId="4" fontId="4" fillId="0" borderId="0" xfId="15" applyNumberFormat="1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wrapText="1"/>
    </xf>
    <xf numFmtId="4" fontId="1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49" fontId="4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66" fontId="1" fillId="0" borderId="1" xfId="0" applyNumberFormat="1" applyFont="1" applyFill="1" applyBorder="1" applyAlignment="1">
      <alignment/>
    </xf>
    <xf numFmtId="166" fontId="1" fillId="0" borderId="1" xfId="0" applyNumberFormat="1" applyFont="1" applyFill="1" applyBorder="1" applyAlignment="1">
      <alignment horizontal="right" wrapText="1"/>
    </xf>
    <xf numFmtId="166" fontId="1" fillId="0" borderId="1" xfId="0" applyNumberFormat="1" applyFont="1" applyFill="1" applyBorder="1" applyAlignment="1">
      <alignment/>
    </xf>
    <xf numFmtId="0" fontId="4" fillId="0" borderId="3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49" fontId="4" fillId="0" borderId="3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4" fontId="4" fillId="0" borderId="1" xfId="15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top" wrapText="1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5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3"/>
  <sheetViews>
    <sheetView tabSelected="1" zoomScale="75" zoomScaleNormal="75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F9" sqref="F9"/>
    </sheetView>
  </sheetViews>
  <sheetFormatPr defaultColWidth="9.00390625" defaultRowHeight="12.75"/>
  <cols>
    <col min="1" max="1" width="7.00390625" style="19" customWidth="1"/>
    <col min="2" max="2" width="19.00390625" style="20" customWidth="1"/>
    <col min="3" max="3" width="25.75390625" style="21" hidden="1" customWidth="1"/>
    <col min="4" max="4" width="69.00390625" style="22" customWidth="1"/>
    <col min="5" max="5" width="14.625" style="22" customWidth="1"/>
    <col min="6" max="6" width="17.25390625" style="22" customWidth="1"/>
    <col min="7" max="7" width="15.875" style="23" customWidth="1"/>
    <col min="8" max="8" width="14.75390625" style="23" customWidth="1"/>
    <col min="9" max="9" width="17.125" style="24" customWidth="1"/>
    <col min="10" max="10" width="14.625" style="24" customWidth="1"/>
    <col min="11" max="16384" width="17.375" style="24" customWidth="1"/>
  </cols>
  <sheetData>
    <row r="1" ht="15.75">
      <c r="J1" s="24" t="s">
        <v>145</v>
      </c>
    </row>
    <row r="2" spans="2:8" ht="20.25">
      <c r="B2" s="73" t="s">
        <v>144</v>
      </c>
      <c r="C2" s="73"/>
      <c r="D2" s="73"/>
      <c r="E2" s="73"/>
      <c r="F2" s="73"/>
      <c r="G2" s="73"/>
      <c r="H2" s="73"/>
    </row>
    <row r="3" spans="8:10" ht="15.75">
      <c r="H3" s="1"/>
      <c r="J3" s="1" t="s">
        <v>0</v>
      </c>
    </row>
    <row r="4" spans="1:10" ht="58.5" customHeight="1">
      <c r="A4" s="74" t="s">
        <v>1</v>
      </c>
      <c r="B4" s="75" t="s">
        <v>2</v>
      </c>
      <c r="C4" s="87" t="s">
        <v>3</v>
      </c>
      <c r="D4" s="75" t="s">
        <v>4</v>
      </c>
      <c r="E4" s="76" t="s">
        <v>91</v>
      </c>
      <c r="F4" s="84" t="s">
        <v>92</v>
      </c>
      <c r="G4" s="84" t="s">
        <v>5</v>
      </c>
      <c r="H4" s="75" t="s">
        <v>93</v>
      </c>
      <c r="I4" s="81" t="s">
        <v>94</v>
      </c>
      <c r="J4" s="83" t="s">
        <v>95</v>
      </c>
    </row>
    <row r="5" spans="1:10" ht="18" customHeight="1">
      <c r="A5" s="74"/>
      <c r="B5" s="75"/>
      <c r="C5" s="88"/>
      <c r="D5" s="75"/>
      <c r="E5" s="76"/>
      <c r="F5" s="85"/>
      <c r="G5" s="85"/>
      <c r="H5" s="86"/>
      <c r="I5" s="82"/>
      <c r="J5" s="82"/>
    </row>
    <row r="6" spans="1:10" ht="18" customHeight="1">
      <c r="A6" s="89" t="s">
        <v>37</v>
      </c>
      <c r="B6" s="66" t="s">
        <v>71</v>
      </c>
      <c r="C6" s="4" t="s">
        <v>33</v>
      </c>
      <c r="D6" s="8" t="s">
        <v>38</v>
      </c>
      <c r="E6" s="25">
        <v>44983.2</v>
      </c>
      <c r="F6" s="25">
        <v>707739.2</v>
      </c>
      <c r="G6" s="25">
        <v>27102.9</v>
      </c>
      <c r="H6" s="25">
        <v>40522.9</v>
      </c>
      <c r="I6" s="27">
        <f>H6-G6</f>
        <v>13420</v>
      </c>
      <c r="J6" s="27">
        <f aca="true" t="shared" si="0" ref="J6:J39">H6/G6*100</f>
        <v>149.51499655018466</v>
      </c>
    </row>
    <row r="7" spans="1:10" ht="31.5">
      <c r="A7" s="90"/>
      <c r="B7" s="67"/>
      <c r="C7" s="4" t="s">
        <v>39</v>
      </c>
      <c r="D7" s="14" t="s">
        <v>40</v>
      </c>
      <c r="E7" s="25"/>
      <c r="F7" s="25">
        <v>6780.6</v>
      </c>
      <c r="G7" s="25"/>
      <c r="H7" s="25"/>
      <c r="I7" s="27">
        <f aca="true" t="shared" si="1" ref="I7:I46">H7-G7</f>
        <v>0</v>
      </c>
      <c r="J7" s="27"/>
    </row>
    <row r="8" spans="1:10" ht="31.5">
      <c r="A8" s="90"/>
      <c r="B8" s="67"/>
      <c r="C8" s="9" t="s">
        <v>35</v>
      </c>
      <c r="D8" s="10" t="s">
        <v>96</v>
      </c>
      <c r="E8" s="25">
        <v>742.5</v>
      </c>
      <c r="F8" s="25"/>
      <c r="G8" s="25"/>
      <c r="H8" s="25">
        <v>141.3</v>
      </c>
      <c r="I8" s="27">
        <f t="shared" si="1"/>
        <v>141.3</v>
      </c>
      <c r="J8" s="27"/>
    </row>
    <row r="9" spans="1:10" ht="31.5">
      <c r="A9" s="90"/>
      <c r="B9" s="67"/>
      <c r="C9" s="4" t="s">
        <v>97</v>
      </c>
      <c r="D9" s="29" t="s">
        <v>98</v>
      </c>
      <c r="E9" s="25">
        <v>1.6</v>
      </c>
      <c r="F9" s="25"/>
      <c r="G9" s="25"/>
      <c r="H9" s="25">
        <v>6.3</v>
      </c>
      <c r="I9" s="27">
        <f t="shared" si="1"/>
        <v>6.3</v>
      </c>
      <c r="J9" s="27"/>
    </row>
    <row r="10" spans="1:10" ht="75.75" customHeight="1">
      <c r="A10" s="90"/>
      <c r="B10" s="67"/>
      <c r="C10" s="9" t="s">
        <v>41</v>
      </c>
      <c r="D10" s="30" t="s">
        <v>99</v>
      </c>
      <c r="E10" s="64">
        <v>6600</v>
      </c>
      <c r="F10" s="64"/>
      <c r="G10" s="64"/>
      <c r="H10" s="64"/>
      <c r="I10" s="65">
        <f t="shared" si="1"/>
        <v>0</v>
      </c>
      <c r="J10" s="65"/>
    </row>
    <row r="11" spans="1:10" ht="78.75">
      <c r="A11" s="90"/>
      <c r="B11" s="67"/>
      <c r="C11" s="9" t="s">
        <v>42</v>
      </c>
      <c r="D11" s="30" t="s">
        <v>100</v>
      </c>
      <c r="E11" s="25"/>
      <c r="F11" s="25"/>
      <c r="G11" s="25"/>
      <c r="H11" s="25">
        <v>5.5</v>
      </c>
      <c r="I11" s="27">
        <f t="shared" si="1"/>
        <v>5.5</v>
      </c>
      <c r="J11" s="27"/>
    </row>
    <row r="12" spans="1:10" ht="47.25">
      <c r="A12" s="90"/>
      <c r="B12" s="67"/>
      <c r="C12" s="9" t="s">
        <v>43</v>
      </c>
      <c r="D12" s="10" t="s">
        <v>101</v>
      </c>
      <c r="E12" s="25">
        <v>200</v>
      </c>
      <c r="F12" s="25"/>
      <c r="G12" s="25"/>
      <c r="H12" s="25">
        <v>36826.3</v>
      </c>
      <c r="I12" s="27">
        <f t="shared" si="1"/>
        <v>36826.3</v>
      </c>
      <c r="J12" s="27"/>
    </row>
    <row r="13" spans="1:10" ht="15.75">
      <c r="A13" s="90"/>
      <c r="B13" s="67"/>
      <c r="C13" s="4" t="s">
        <v>63</v>
      </c>
      <c r="D13" s="14" t="s">
        <v>64</v>
      </c>
      <c r="E13" s="25">
        <v>440</v>
      </c>
      <c r="F13" s="25"/>
      <c r="G13" s="25"/>
      <c r="H13" s="25">
        <v>1.6</v>
      </c>
      <c r="I13" s="27">
        <f t="shared" si="1"/>
        <v>1.6</v>
      </c>
      <c r="J13" s="27"/>
    </row>
    <row r="14" spans="1:10" ht="15.75">
      <c r="A14" s="90"/>
      <c r="B14" s="67"/>
      <c r="C14" s="4" t="s">
        <v>67</v>
      </c>
      <c r="D14" s="14" t="s">
        <v>68</v>
      </c>
      <c r="E14" s="25">
        <v>39259.2</v>
      </c>
      <c r="F14" s="25"/>
      <c r="G14" s="25"/>
      <c r="H14" s="25">
        <v>2733</v>
      </c>
      <c r="I14" s="27">
        <f t="shared" si="1"/>
        <v>2733</v>
      </c>
      <c r="J14" s="27"/>
    </row>
    <row r="15" spans="1:10" ht="15.75">
      <c r="A15" s="90"/>
      <c r="B15" s="67"/>
      <c r="C15" s="4" t="s">
        <v>65</v>
      </c>
      <c r="D15" s="14" t="s">
        <v>102</v>
      </c>
      <c r="E15" s="25"/>
      <c r="F15" s="25"/>
      <c r="G15" s="25"/>
      <c r="H15" s="25"/>
      <c r="I15" s="27">
        <f t="shared" si="1"/>
        <v>0</v>
      </c>
      <c r="J15" s="27"/>
    </row>
    <row r="16" spans="1:10" ht="15.75">
      <c r="A16" s="90"/>
      <c r="B16" s="67"/>
      <c r="C16" s="4" t="s">
        <v>69</v>
      </c>
      <c r="D16" s="14" t="s">
        <v>103</v>
      </c>
      <c r="E16" s="25">
        <v>42.1</v>
      </c>
      <c r="F16" s="25">
        <v>4428.6</v>
      </c>
      <c r="G16" s="25"/>
      <c r="H16" s="25">
        <v>2.3</v>
      </c>
      <c r="I16" s="27">
        <f t="shared" si="1"/>
        <v>2.3</v>
      </c>
      <c r="J16" s="27"/>
    </row>
    <row r="17" spans="1:10" s="33" customFormat="1" ht="15.75">
      <c r="A17" s="91"/>
      <c r="B17" s="68"/>
      <c r="C17" s="13"/>
      <c r="D17" s="16" t="s">
        <v>23</v>
      </c>
      <c r="E17" s="31">
        <f>SUM(E6:E16)</f>
        <v>92268.6</v>
      </c>
      <c r="F17" s="31">
        <f>SUM(F6:F16)</f>
        <v>718948.3999999999</v>
      </c>
      <c r="G17" s="31">
        <f>SUM(G6:G16)</f>
        <v>27102.9</v>
      </c>
      <c r="H17" s="31">
        <f>SUM(H6:H16)</f>
        <v>80239.20000000003</v>
      </c>
      <c r="I17" s="32">
        <f t="shared" si="1"/>
        <v>53136.300000000025</v>
      </c>
      <c r="J17" s="32">
        <f t="shared" si="0"/>
        <v>296.05392780846336</v>
      </c>
    </row>
    <row r="18" spans="1:10" ht="15.75">
      <c r="A18" s="61" t="s">
        <v>7</v>
      </c>
      <c r="B18" s="62" t="s">
        <v>8</v>
      </c>
      <c r="C18" s="4" t="s">
        <v>9</v>
      </c>
      <c r="D18" s="14" t="s">
        <v>104</v>
      </c>
      <c r="E18" s="25">
        <f>323194.4/37.701*45</f>
        <v>385765.5765099069</v>
      </c>
      <c r="F18" s="26">
        <v>6266000</v>
      </c>
      <c r="G18" s="25">
        <v>342694.6</v>
      </c>
      <c r="H18" s="25">
        <v>378401.4</v>
      </c>
      <c r="I18" s="27">
        <f t="shared" si="1"/>
        <v>35706.80000000005</v>
      </c>
      <c r="J18" s="27">
        <f t="shared" si="0"/>
        <v>110.41942300812444</v>
      </c>
    </row>
    <row r="19" spans="1:10" ht="15.75">
      <c r="A19" s="78"/>
      <c r="B19" s="62"/>
      <c r="C19" s="4" t="s">
        <v>10</v>
      </c>
      <c r="D19" s="14" t="s">
        <v>105</v>
      </c>
      <c r="E19" s="25">
        <v>80508.9</v>
      </c>
      <c r="F19" s="25">
        <v>450121</v>
      </c>
      <c r="G19" s="25">
        <v>90024</v>
      </c>
      <c r="H19" s="25">
        <v>92801.1</v>
      </c>
      <c r="I19" s="27">
        <f t="shared" si="1"/>
        <v>2777.100000000006</v>
      </c>
      <c r="J19" s="27">
        <f t="shared" si="0"/>
        <v>103.08484404158891</v>
      </c>
    </row>
    <row r="20" spans="1:10" ht="15.75">
      <c r="A20" s="78"/>
      <c r="B20" s="62"/>
      <c r="C20" s="4" t="s">
        <v>11</v>
      </c>
      <c r="D20" s="14" t="s">
        <v>12</v>
      </c>
      <c r="E20" s="25">
        <v>28.9</v>
      </c>
      <c r="F20" s="25">
        <v>224.9</v>
      </c>
      <c r="G20" s="25">
        <v>2</v>
      </c>
      <c r="H20" s="25">
        <v>2.6</v>
      </c>
      <c r="I20" s="27">
        <f t="shared" si="1"/>
        <v>0.6000000000000001</v>
      </c>
      <c r="J20" s="27">
        <f t="shared" si="0"/>
        <v>130</v>
      </c>
    </row>
    <row r="21" spans="1:10" ht="15.75">
      <c r="A21" s="78"/>
      <c r="B21" s="62"/>
      <c r="C21" s="4" t="s">
        <v>13</v>
      </c>
      <c r="D21" s="14" t="s">
        <v>14</v>
      </c>
      <c r="E21" s="25">
        <v>9327.8</v>
      </c>
      <c r="F21" s="25">
        <v>131957</v>
      </c>
      <c r="G21" s="25">
        <v>2943</v>
      </c>
      <c r="H21" s="25">
        <v>5167</v>
      </c>
      <c r="I21" s="27">
        <f t="shared" si="1"/>
        <v>2224</v>
      </c>
      <c r="J21" s="27">
        <f t="shared" si="0"/>
        <v>175.56914712878014</v>
      </c>
    </row>
    <row r="22" spans="1:10" ht="15.75">
      <c r="A22" s="78"/>
      <c r="B22" s="62"/>
      <c r="C22" s="4" t="s">
        <v>15</v>
      </c>
      <c r="D22" s="5" t="s">
        <v>16</v>
      </c>
      <c r="E22" s="25"/>
      <c r="F22" s="25">
        <v>1672731.1</v>
      </c>
      <c r="G22" s="25">
        <v>15400</v>
      </c>
      <c r="H22" s="25">
        <v>15426.6</v>
      </c>
      <c r="I22" s="27">
        <f t="shared" si="1"/>
        <v>26.600000000000364</v>
      </c>
      <c r="J22" s="27">
        <f t="shared" si="0"/>
        <v>100.17272727272729</v>
      </c>
    </row>
    <row r="23" spans="1:10" ht="15.75">
      <c r="A23" s="78"/>
      <c r="B23" s="62"/>
      <c r="C23" s="4" t="s">
        <v>89</v>
      </c>
      <c r="D23" s="5" t="s">
        <v>90</v>
      </c>
      <c r="E23" s="25"/>
      <c r="F23" s="25">
        <v>466484.1</v>
      </c>
      <c r="G23" s="25">
        <v>106890</v>
      </c>
      <c r="H23" s="25">
        <v>124391.4</v>
      </c>
      <c r="I23" s="27">
        <f t="shared" si="1"/>
        <v>17501.399999999994</v>
      </c>
      <c r="J23" s="27">
        <f t="shared" si="0"/>
        <v>116.37328094302552</v>
      </c>
    </row>
    <row r="24" spans="1:10" ht="15.75">
      <c r="A24" s="78"/>
      <c r="B24" s="62"/>
      <c r="C24" s="4" t="s">
        <v>17</v>
      </c>
      <c r="D24" s="14" t="s">
        <v>18</v>
      </c>
      <c r="E24" s="25">
        <v>118985.1</v>
      </c>
      <c r="F24" s="25">
        <v>2660934</v>
      </c>
      <c r="G24" s="25">
        <v>144980.3</v>
      </c>
      <c r="H24" s="25">
        <v>176245.8</v>
      </c>
      <c r="I24" s="27">
        <f t="shared" si="1"/>
        <v>31265.5</v>
      </c>
      <c r="J24" s="27">
        <f t="shared" si="0"/>
        <v>121.56534370531719</v>
      </c>
    </row>
    <row r="25" spans="1:10" ht="15.75">
      <c r="A25" s="78"/>
      <c r="B25" s="62"/>
      <c r="C25" s="4" t="s">
        <v>19</v>
      </c>
      <c r="D25" s="14" t="s">
        <v>20</v>
      </c>
      <c r="E25" s="25">
        <v>2215.8</v>
      </c>
      <c r="F25" s="25">
        <v>49262.2</v>
      </c>
      <c r="G25" s="25">
        <v>1984.6</v>
      </c>
      <c r="H25" s="25">
        <v>5202.6</v>
      </c>
      <c r="I25" s="27">
        <f t="shared" si="1"/>
        <v>3218.0000000000005</v>
      </c>
      <c r="J25" s="27">
        <f t="shared" si="0"/>
        <v>262.14854378716115</v>
      </c>
    </row>
    <row r="26" spans="1:10" ht="15.75">
      <c r="A26" s="78"/>
      <c r="B26" s="62"/>
      <c r="C26" s="4" t="s">
        <v>21</v>
      </c>
      <c r="D26" s="14" t="s">
        <v>22</v>
      </c>
      <c r="E26" s="25">
        <v>10680.8</v>
      </c>
      <c r="F26" s="25"/>
      <c r="G26" s="25"/>
      <c r="H26" s="25">
        <v>634.1</v>
      </c>
      <c r="I26" s="27">
        <f t="shared" si="1"/>
        <v>634.1</v>
      </c>
      <c r="J26" s="27"/>
    </row>
    <row r="27" spans="1:10" ht="15.75">
      <c r="A27" s="78"/>
      <c r="B27" s="62"/>
      <c r="C27" s="4" t="s">
        <v>63</v>
      </c>
      <c r="D27" s="14" t="s">
        <v>64</v>
      </c>
      <c r="E27" s="25">
        <v>1012.6</v>
      </c>
      <c r="F27" s="25">
        <v>13005.7</v>
      </c>
      <c r="G27" s="25">
        <v>691.4</v>
      </c>
      <c r="H27" s="25">
        <v>846.7</v>
      </c>
      <c r="I27" s="27">
        <f t="shared" si="1"/>
        <v>155.30000000000007</v>
      </c>
      <c r="J27" s="27">
        <f t="shared" si="0"/>
        <v>122.46167196991613</v>
      </c>
    </row>
    <row r="28" spans="1:10" s="33" customFormat="1" ht="15.75">
      <c r="A28" s="78"/>
      <c r="B28" s="62"/>
      <c r="C28" s="3"/>
      <c r="D28" s="16" t="s">
        <v>23</v>
      </c>
      <c r="E28" s="31">
        <f>SUM(E18:E27)</f>
        <v>608525.476509907</v>
      </c>
      <c r="F28" s="31">
        <f>SUM(F18:F27)</f>
        <v>11710719.999999998</v>
      </c>
      <c r="G28" s="31">
        <f>SUM(G18:G27)</f>
        <v>705609.8999999999</v>
      </c>
      <c r="H28" s="31">
        <f>SUM(H18:H27)</f>
        <v>799119.2999999998</v>
      </c>
      <c r="I28" s="32">
        <f t="shared" si="1"/>
        <v>93509.3999999999</v>
      </c>
      <c r="J28" s="32">
        <f t="shared" si="0"/>
        <v>113.25228004879182</v>
      </c>
    </row>
    <row r="29" spans="1:10" ht="15.75">
      <c r="A29" s="79" t="s">
        <v>24</v>
      </c>
      <c r="B29" s="62" t="s">
        <v>106</v>
      </c>
      <c r="C29" s="4" t="s">
        <v>25</v>
      </c>
      <c r="D29" s="14" t="s">
        <v>107</v>
      </c>
      <c r="E29" s="25">
        <v>6041.8</v>
      </c>
      <c r="F29" s="25">
        <v>112500.1</v>
      </c>
      <c r="G29" s="25">
        <v>6332.1</v>
      </c>
      <c r="H29" s="25">
        <v>3754.5</v>
      </c>
      <c r="I29" s="27">
        <f t="shared" si="1"/>
        <v>-2577.6000000000004</v>
      </c>
      <c r="J29" s="27">
        <f t="shared" si="0"/>
        <v>59.2931255033875</v>
      </c>
    </row>
    <row r="30" spans="1:10" ht="15.75">
      <c r="A30" s="79"/>
      <c r="B30" s="62"/>
      <c r="C30" s="4" t="s">
        <v>63</v>
      </c>
      <c r="D30" s="14" t="s">
        <v>64</v>
      </c>
      <c r="E30" s="25">
        <v>3712.3</v>
      </c>
      <c r="F30" s="25">
        <v>82456</v>
      </c>
      <c r="G30" s="25">
        <v>4154.1</v>
      </c>
      <c r="H30" s="25">
        <v>4223.7</v>
      </c>
      <c r="I30" s="27">
        <f t="shared" si="1"/>
        <v>69.59999999999945</v>
      </c>
      <c r="J30" s="27">
        <f t="shared" si="0"/>
        <v>101.67545316675091</v>
      </c>
    </row>
    <row r="31" spans="1:10" ht="15.75">
      <c r="A31" s="79"/>
      <c r="B31" s="62"/>
      <c r="C31" s="4" t="s">
        <v>85</v>
      </c>
      <c r="D31" s="10" t="s">
        <v>86</v>
      </c>
      <c r="E31" s="25"/>
      <c r="F31" s="25">
        <v>243161.8</v>
      </c>
      <c r="G31" s="25"/>
      <c r="H31" s="25"/>
      <c r="I31" s="27">
        <f t="shared" si="1"/>
        <v>0</v>
      </c>
      <c r="J31" s="27"/>
    </row>
    <row r="32" spans="1:10" s="33" customFormat="1" ht="15.75">
      <c r="A32" s="80"/>
      <c r="B32" s="80"/>
      <c r="C32" s="2"/>
      <c r="D32" s="16" t="s">
        <v>23</v>
      </c>
      <c r="E32" s="31">
        <f>SUM(E29:E31)</f>
        <v>9754.1</v>
      </c>
      <c r="F32" s="31">
        <f>SUM(F29:F31)</f>
        <v>438117.9</v>
      </c>
      <c r="G32" s="31">
        <f>SUM(G29:G31)</f>
        <v>10486.2</v>
      </c>
      <c r="H32" s="31">
        <f>SUM(H29:H31)</f>
        <v>7978.2</v>
      </c>
      <c r="I32" s="32">
        <f t="shared" si="1"/>
        <v>-2508.000000000001</v>
      </c>
      <c r="J32" s="32">
        <f t="shared" si="0"/>
        <v>76.08285174801168</v>
      </c>
    </row>
    <row r="33" spans="1:10" ht="79.5" customHeight="1">
      <c r="A33" s="79" t="s">
        <v>108</v>
      </c>
      <c r="B33" s="62" t="s">
        <v>109</v>
      </c>
      <c r="C33" s="34" t="s">
        <v>26</v>
      </c>
      <c r="D33" s="11" t="s">
        <v>27</v>
      </c>
      <c r="E33" s="25">
        <v>73</v>
      </c>
      <c r="F33" s="25">
        <v>353</v>
      </c>
      <c r="G33" s="25">
        <v>21</v>
      </c>
      <c r="H33" s="25"/>
      <c r="I33" s="27">
        <f t="shared" si="1"/>
        <v>-21</v>
      </c>
      <c r="J33" s="27">
        <f t="shared" si="0"/>
        <v>0</v>
      </c>
    </row>
    <row r="34" spans="1:10" ht="64.5" customHeight="1">
      <c r="A34" s="79"/>
      <c r="B34" s="62"/>
      <c r="C34" s="35" t="s">
        <v>28</v>
      </c>
      <c r="D34" s="11" t="s">
        <v>110</v>
      </c>
      <c r="E34" s="25"/>
      <c r="F34" s="25">
        <v>120</v>
      </c>
      <c r="G34" s="25">
        <v>5</v>
      </c>
      <c r="H34" s="25">
        <v>8</v>
      </c>
      <c r="I34" s="27">
        <f t="shared" si="1"/>
        <v>3</v>
      </c>
      <c r="J34" s="27">
        <f t="shared" si="0"/>
        <v>160</v>
      </c>
    </row>
    <row r="35" spans="1:10" ht="21.75" customHeight="1">
      <c r="A35" s="79"/>
      <c r="B35" s="62"/>
      <c r="C35" s="36" t="s">
        <v>63</v>
      </c>
      <c r="D35" s="14" t="s">
        <v>64</v>
      </c>
      <c r="E35" s="25">
        <v>7.8</v>
      </c>
      <c r="F35" s="25">
        <v>1080</v>
      </c>
      <c r="G35" s="25">
        <f>12.1+5.2</f>
        <v>17.3</v>
      </c>
      <c r="H35" s="25">
        <v>40.1</v>
      </c>
      <c r="I35" s="27">
        <f t="shared" si="1"/>
        <v>22.8</v>
      </c>
      <c r="J35" s="27">
        <f t="shared" si="0"/>
        <v>231.79190751445086</v>
      </c>
    </row>
    <row r="36" spans="1:10" s="33" customFormat="1" ht="22.5" customHeight="1">
      <c r="A36" s="80"/>
      <c r="B36" s="80"/>
      <c r="C36" s="2"/>
      <c r="D36" s="16" t="s">
        <v>23</v>
      </c>
      <c r="E36" s="31">
        <f>SUM(E33:E35)</f>
        <v>80.8</v>
      </c>
      <c r="F36" s="31">
        <f>SUM(F33:F35)</f>
        <v>1553</v>
      </c>
      <c r="G36" s="31">
        <f>SUM(G33:G35)</f>
        <v>43.3</v>
      </c>
      <c r="H36" s="31">
        <f>SUM(H33:H35)</f>
        <v>48.1</v>
      </c>
      <c r="I36" s="32">
        <f t="shared" si="1"/>
        <v>4.800000000000004</v>
      </c>
      <c r="J36" s="32">
        <f t="shared" si="0"/>
        <v>111.08545034642034</v>
      </c>
    </row>
    <row r="37" spans="1:10" ht="15.75">
      <c r="A37" s="61" t="s">
        <v>55</v>
      </c>
      <c r="B37" s="62" t="s">
        <v>56</v>
      </c>
      <c r="C37" s="4" t="s">
        <v>57</v>
      </c>
      <c r="D37" s="14" t="s">
        <v>58</v>
      </c>
      <c r="E37" s="25">
        <v>2490.1</v>
      </c>
      <c r="F37" s="25">
        <v>23706.6</v>
      </c>
      <c r="G37" s="25">
        <v>2839.4</v>
      </c>
      <c r="H37" s="25">
        <v>1729.6</v>
      </c>
      <c r="I37" s="27">
        <f t="shared" si="1"/>
        <v>-1109.8000000000002</v>
      </c>
      <c r="J37" s="27">
        <f t="shared" si="0"/>
        <v>60.91427766429527</v>
      </c>
    </row>
    <row r="38" spans="1:10" ht="15.75">
      <c r="A38" s="61"/>
      <c r="B38" s="62"/>
      <c r="C38" s="4" t="s">
        <v>63</v>
      </c>
      <c r="D38" s="14" t="s">
        <v>64</v>
      </c>
      <c r="E38" s="25">
        <v>354</v>
      </c>
      <c r="F38" s="25">
        <v>6205</v>
      </c>
      <c r="G38" s="25">
        <v>205.2</v>
      </c>
      <c r="H38" s="25">
        <v>27.3</v>
      </c>
      <c r="I38" s="27">
        <f t="shared" si="1"/>
        <v>-177.89999999999998</v>
      </c>
      <c r="J38" s="27">
        <f t="shared" si="0"/>
        <v>13.304093567251464</v>
      </c>
    </row>
    <row r="39" spans="1:10" s="33" customFormat="1" ht="15.75">
      <c r="A39" s="61"/>
      <c r="B39" s="78"/>
      <c r="C39" s="13"/>
      <c r="D39" s="16" t="s">
        <v>23</v>
      </c>
      <c r="E39" s="31">
        <f>SUM(E37:E38)</f>
        <v>2844.1</v>
      </c>
      <c r="F39" s="31">
        <f>SUM(F37:F38)</f>
        <v>29911.6</v>
      </c>
      <c r="G39" s="31">
        <f>SUM(G37:G38)</f>
        <v>3044.6</v>
      </c>
      <c r="H39" s="31">
        <f>SUM(H37:H38)</f>
        <v>1756.8999999999999</v>
      </c>
      <c r="I39" s="32">
        <f t="shared" si="1"/>
        <v>-1287.7</v>
      </c>
      <c r="J39" s="32">
        <f t="shared" si="0"/>
        <v>57.70544570715364</v>
      </c>
    </row>
    <row r="40" spans="1:10" ht="15.75">
      <c r="A40" s="69" t="s">
        <v>111</v>
      </c>
      <c r="B40" s="66" t="s">
        <v>62</v>
      </c>
      <c r="C40" s="4" t="s">
        <v>63</v>
      </c>
      <c r="D40" s="14" t="s">
        <v>64</v>
      </c>
      <c r="E40" s="25">
        <v>78.8</v>
      </c>
      <c r="F40" s="25">
        <v>1000</v>
      </c>
      <c r="G40" s="25"/>
      <c r="H40" s="25"/>
      <c r="I40" s="27">
        <f t="shared" si="1"/>
        <v>0</v>
      </c>
      <c r="J40" s="27"/>
    </row>
    <row r="41" spans="1:10" ht="15.75">
      <c r="A41" s="70"/>
      <c r="B41" s="67"/>
      <c r="C41" s="4" t="s">
        <v>67</v>
      </c>
      <c r="D41" s="14" t="s">
        <v>68</v>
      </c>
      <c r="E41" s="25">
        <v>4709.7</v>
      </c>
      <c r="F41" s="25"/>
      <c r="G41" s="25"/>
      <c r="H41" s="25">
        <v>2413.3</v>
      </c>
      <c r="I41" s="27">
        <f t="shared" si="1"/>
        <v>2413.3</v>
      </c>
      <c r="J41" s="27"/>
    </row>
    <row r="42" spans="1:10" ht="31.5">
      <c r="A42" s="70"/>
      <c r="B42" s="67"/>
      <c r="C42" s="4" t="s">
        <v>82</v>
      </c>
      <c r="D42" s="14" t="s">
        <v>112</v>
      </c>
      <c r="E42" s="25">
        <v>6723.6</v>
      </c>
      <c r="F42" s="25">
        <v>0</v>
      </c>
      <c r="G42" s="25">
        <v>0</v>
      </c>
      <c r="H42" s="25">
        <v>0</v>
      </c>
      <c r="I42" s="63">
        <f t="shared" si="1"/>
        <v>0</v>
      </c>
      <c r="J42" s="63"/>
    </row>
    <row r="43" spans="1:10" s="33" customFormat="1" ht="15.75">
      <c r="A43" s="71"/>
      <c r="B43" s="68"/>
      <c r="C43" s="3"/>
      <c r="D43" s="16" t="s">
        <v>23</v>
      </c>
      <c r="E43" s="31">
        <f>SUM(E40:E42)</f>
        <v>11512.1</v>
      </c>
      <c r="F43" s="31">
        <f>SUM(F40:F42)</f>
        <v>1000</v>
      </c>
      <c r="G43" s="31">
        <f>SUM(G40:G42)</f>
        <v>0</v>
      </c>
      <c r="H43" s="31">
        <f>SUM(H40:H42)</f>
        <v>2413.3</v>
      </c>
      <c r="I43" s="32">
        <f t="shared" si="1"/>
        <v>2413.3</v>
      </c>
      <c r="J43" s="32"/>
    </row>
    <row r="44" spans="1:10" s="33" customFormat="1" ht="19.5" customHeight="1">
      <c r="A44" s="6" t="s">
        <v>51</v>
      </c>
      <c r="B44" s="59" t="s">
        <v>114</v>
      </c>
      <c r="C44" s="38"/>
      <c r="D44" s="16" t="s">
        <v>23</v>
      </c>
      <c r="E44" s="31">
        <v>0</v>
      </c>
      <c r="F44" s="31">
        <v>0</v>
      </c>
      <c r="G44" s="31">
        <v>0</v>
      </c>
      <c r="H44" s="31">
        <v>0</v>
      </c>
      <c r="I44" s="32">
        <f t="shared" si="1"/>
        <v>0</v>
      </c>
      <c r="J44" s="32"/>
    </row>
    <row r="45" spans="1:10" ht="15.75">
      <c r="A45" s="72" t="s">
        <v>72</v>
      </c>
      <c r="B45" s="66" t="s">
        <v>116</v>
      </c>
      <c r="C45" s="4" t="s">
        <v>69</v>
      </c>
      <c r="D45" s="14" t="s">
        <v>103</v>
      </c>
      <c r="E45" s="25"/>
      <c r="F45" s="25">
        <v>577.7</v>
      </c>
      <c r="G45" s="25"/>
      <c r="H45" s="25"/>
      <c r="I45" s="27">
        <f t="shared" si="1"/>
        <v>0</v>
      </c>
      <c r="J45" s="27"/>
    </row>
    <row r="46" spans="1:10" s="33" customFormat="1" ht="15.75">
      <c r="A46" s="68"/>
      <c r="B46" s="68"/>
      <c r="C46" s="2"/>
      <c r="D46" s="16" t="s">
        <v>23</v>
      </c>
      <c r="E46" s="31">
        <f>SUM(E45:E45)</f>
        <v>0</v>
      </c>
      <c r="F46" s="31">
        <f>SUM(F45:F45)</f>
        <v>577.7</v>
      </c>
      <c r="G46" s="31">
        <f>SUM(G45:G45)</f>
        <v>0</v>
      </c>
      <c r="H46" s="31">
        <f>SUM(H45:H45)</f>
        <v>0</v>
      </c>
      <c r="I46" s="32">
        <f t="shared" si="1"/>
        <v>0</v>
      </c>
      <c r="J46" s="32"/>
    </row>
    <row r="47" spans="1:10" ht="47.25">
      <c r="A47" s="72" t="s">
        <v>73</v>
      </c>
      <c r="B47" s="66" t="s">
        <v>117</v>
      </c>
      <c r="C47" s="4" t="s">
        <v>41</v>
      </c>
      <c r="D47" s="14" t="s">
        <v>118</v>
      </c>
      <c r="E47" s="37">
        <v>2.5</v>
      </c>
      <c r="F47" s="37"/>
      <c r="G47" s="37"/>
      <c r="H47" s="37">
        <v>0.4</v>
      </c>
      <c r="I47" s="27">
        <f aca="true" t="shared" si="2" ref="I47:I79">H47-G47</f>
        <v>0.4</v>
      </c>
      <c r="J47" s="27"/>
    </row>
    <row r="48" spans="1:10" ht="15.75">
      <c r="A48" s="77"/>
      <c r="B48" s="67"/>
      <c r="C48" s="4" t="s">
        <v>67</v>
      </c>
      <c r="D48" s="14" t="s">
        <v>68</v>
      </c>
      <c r="E48" s="37">
        <v>372.4</v>
      </c>
      <c r="F48" s="37"/>
      <c r="G48" s="37"/>
      <c r="H48" s="37">
        <v>582.9</v>
      </c>
      <c r="I48" s="27">
        <f t="shared" si="2"/>
        <v>582.9</v>
      </c>
      <c r="J48" s="27"/>
    </row>
    <row r="49" spans="1:10" ht="15.75">
      <c r="A49" s="77"/>
      <c r="B49" s="67"/>
      <c r="C49" s="4" t="s">
        <v>83</v>
      </c>
      <c r="D49" s="14" t="s">
        <v>119</v>
      </c>
      <c r="E49" s="37"/>
      <c r="F49" s="37">
        <v>101159.3</v>
      </c>
      <c r="G49" s="37"/>
      <c r="H49" s="37"/>
      <c r="I49" s="27">
        <f t="shared" si="2"/>
        <v>0</v>
      </c>
      <c r="J49" s="27"/>
    </row>
    <row r="50" spans="1:10" ht="15.75">
      <c r="A50" s="77"/>
      <c r="B50" s="67"/>
      <c r="C50" s="4" t="s">
        <v>84</v>
      </c>
      <c r="D50" s="14" t="s">
        <v>120</v>
      </c>
      <c r="E50" s="37">
        <v>1144.1</v>
      </c>
      <c r="F50" s="37">
        <v>335506.5</v>
      </c>
      <c r="G50" s="37">
        <v>69707.9</v>
      </c>
      <c r="H50" s="37">
        <v>18490.7</v>
      </c>
      <c r="I50" s="27">
        <f t="shared" si="2"/>
        <v>-51217.2</v>
      </c>
      <c r="J50" s="27">
        <f aca="true" t="shared" si="3" ref="J50:J61">H50/G50*100</f>
        <v>26.52597481777532</v>
      </c>
    </row>
    <row r="51" spans="1:10" ht="15.75">
      <c r="A51" s="77"/>
      <c r="B51" s="67"/>
      <c r="C51" s="4" t="s">
        <v>69</v>
      </c>
      <c r="D51" s="14" t="s">
        <v>103</v>
      </c>
      <c r="E51" s="37">
        <v>27221.9</v>
      </c>
      <c r="F51" s="37">
        <v>566259.3</v>
      </c>
      <c r="G51" s="37">
        <f>18324+197.1+73.8</f>
        <v>18594.899999999998</v>
      </c>
      <c r="H51" s="37">
        <v>22086.5</v>
      </c>
      <c r="I51" s="27">
        <f t="shared" si="2"/>
        <v>3491.600000000002</v>
      </c>
      <c r="J51" s="27">
        <f t="shared" si="3"/>
        <v>118.77719159554503</v>
      </c>
    </row>
    <row r="52" spans="1:10" s="33" customFormat="1" ht="15.75">
      <c r="A52" s="60"/>
      <c r="B52" s="68"/>
      <c r="C52" s="38"/>
      <c r="D52" s="16" t="s">
        <v>23</v>
      </c>
      <c r="E52" s="31">
        <f>SUM(E47:E51)</f>
        <v>28740.9</v>
      </c>
      <c r="F52" s="31">
        <f>SUM(F47:F51)</f>
        <v>1002925.1000000001</v>
      </c>
      <c r="G52" s="31">
        <f>SUM(G47:G51)</f>
        <v>88302.79999999999</v>
      </c>
      <c r="H52" s="31">
        <f>SUM(H47:H51)</f>
        <v>41160.5</v>
      </c>
      <c r="I52" s="32">
        <f t="shared" si="2"/>
        <v>-47142.29999999999</v>
      </c>
      <c r="J52" s="32">
        <f t="shared" si="3"/>
        <v>46.6129046870541</v>
      </c>
    </row>
    <row r="53" spans="1:10" ht="15.75">
      <c r="A53" s="72" t="s">
        <v>74</v>
      </c>
      <c r="B53" s="66" t="s">
        <v>75</v>
      </c>
      <c r="C53" s="4" t="s">
        <v>83</v>
      </c>
      <c r="D53" s="14" t="s">
        <v>119</v>
      </c>
      <c r="E53" s="25"/>
      <c r="F53" s="25">
        <v>3199</v>
      </c>
      <c r="G53" s="25"/>
      <c r="H53" s="25"/>
      <c r="I53" s="27">
        <f t="shared" si="2"/>
        <v>0</v>
      </c>
      <c r="J53" s="27"/>
    </row>
    <row r="54" spans="1:10" ht="15.75">
      <c r="A54" s="67"/>
      <c r="B54" s="67"/>
      <c r="C54" s="4" t="s">
        <v>69</v>
      </c>
      <c r="D54" s="14" t="s">
        <v>103</v>
      </c>
      <c r="E54" s="25"/>
      <c r="F54" s="25">
        <v>110804.4</v>
      </c>
      <c r="G54" s="25">
        <v>30</v>
      </c>
      <c r="H54" s="25">
        <v>1041.9</v>
      </c>
      <c r="I54" s="27">
        <f t="shared" si="2"/>
        <v>1011.9000000000001</v>
      </c>
      <c r="J54" s="27">
        <f t="shared" si="3"/>
        <v>3473.0000000000005</v>
      </c>
    </row>
    <row r="55" spans="1:10" s="33" customFormat="1" ht="15.75">
      <c r="A55" s="68"/>
      <c r="B55" s="68"/>
      <c r="C55" s="2"/>
      <c r="D55" s="16" t="s">
        <v>23</v>
      </c>
      <c r="E55" s="31">
        <f>SUM(E53:E54)</f>
        <v>0</v>
      </c>
      <c r="F55" s="31">
        <f>SUM(F53:F54)</f>
        <v>114003.4</v>
      </c>
      <c r="G55" s="31">
        <f>SUM(G53:G54)</f>
        <v>30</v>
      </c>
      <c r="H55" s="31">
        <f>SUM(H53:H54)</f>
        <v>1041.9</v>
      </c>
      <c r="I55" s="32">
        <f t="shared" si="2"/>
        <v>1011.9000000000001</v>
      </c>
      <c r="J55" s="32">
        <f t="shared" si="3"/>
        <v>3473.0000000000005</v>
      </c>
    </row>
    <row r="56" spans="1:10" ht="15.75">
      <c r="A56" s="72" t="s">
        <v>76</v>
      </c>
      <c r="B56" s="66" t="s">
        <v>77</v>
      </c>
      <c r="C56" s="4" t="s">
        <v>67</v>
      </c>
      <c r="D56" s="14" t="s">
        <v>68</v>
      </c>
      <c r="E56" s="37">
        <v>18.5</v>
      </c>
      <c r="F56" s="37"/>
      <c r="G56" s="37"/>
      <c r="H56" s="37">
        <v>1217</v>
      </c>
      <c r="I56" s="27">
        <f t="shared" si="2"/>
        <v>1217</v>
      </c>
      <c r="J56" s="27"/>
    </row>
    <row r="57" spans="1:10" ht="15.75">
      <c r="A57" s="77"/>
      <c r="B57" s="92"/>
      <c r="C57" s="4" t="s">
        <v>83</v>
      </c>
      <c r="D57" s="14" t="s">
        <v>119</v>
      </c>
      <c r="E57" s="37"/>
      <c r="F57" s="37">
        <v>248273.4</v>
      </c>
      <c r="G57" s="37"/>
      <c r="H57" s="37"/>
      <c r="I57" s="27">
        <f t="shared" si="2"/>
        <v>0</v>
      </c>
      <c r="J57" s="27"/>
    </row>
    <row r="58" spans="1:10" ht="15.75">
      <c r="A58" s="77"/>
      <c r="B58" s="92"/>
      <c r="C58" s="4" t="s">
        <v>84</v>
      </c>
      <c r="D58" s="14" t="s">
        <v>120</v>
      </c>
      <c r="E58" s="37">
        <v>206195.1</v>
      </c>
      <c r="F58" s="37">
        <v>1847942.6</v>
      </c>
      <c r="G58" s="37">
        <v>391874.7</v>
      </c>
      <c r="H58" s="37">
        <v>251542.8</v>
      </c>
      <c r="I58" s="27">
        <f t="shared" si="2"/>
        <v>-140331.90000000002</v>
      </c>
      <c r="J58" s="27">
        <f t="shared" si="3"/>
        <v>64.18959937959761</v>
      </c>
    </row>
    <row r="59" spans="1:10" ht="15.75">
      <c r="A59" s="77"/>
      <c r="B59" s="92"/>
      <c r="C59" s="4" t="s">
        <v>52</v>
      </c>
      <c r="D59" s="14" t="s">
        <v>87</v>
      </c>
      <c r="E59" s="37"/>
      <c r="F59" s="37">
        <v>32638</v>
      </c>
      <c r="G59" s="37"/>
      <c r="H59" s="37"/>
      <c r="I59" s="27">
        <f t="shared" si="2"/>
        <v>0</v>
      </c>
      <c r="J59" s="27"/>
    </row>
    <row r="60" spans="1:10" ht="15.75">
      <c r="A60" s="77"/>
      <c r="B60" s="92"/>
      <c r="C60" s="4" t="s">
        <v>69</v>
      </c>
      <c r="D60" s="14" t="s">
        <v>103</v>
      </c>
      <c r="E60" s="37">
        <v>28535.2</v>
      </c>
      <c r="F60" s="37">
        <v>642760.8</v>
      </c>
      <c r="G60" s="37">
        <f>26500+2300.2</f>
        <v>28800.2</v>
      </c>
      <c r="H60" s="37">
        <v>32869.4</v>
      </c>
      <c r="I60" s="27">
        <f t="shared" si="2"/>
        <v>4069.2000000000007</v>
      </c>
      <c r="J60" s="27">
        <f t="shared" si="3"/>
        <v>114.1290685481351</v>
      </c>
    </row>
    <row r="61" spans="1:10" s="33" customFormat="1" ht="15.75">
      <c r="A61" s="60"/>
      <c r="B61" s="93"/>
      <c r="C61" s="2"/>
      <c r="D61" s="16" t="s">
        <v>23</v>
      </c>
      <c r="E61" s="31">
        <f>SUM(E56:E60)</f>
        <v>234748.80000000002</v>
      </c>
      <c r="F61" s="31">
        <f>SUM(F56:F60)</f>
        <v>2771614.8</v>
      </c>
      <c r="G61" s="31">
        <f>SUM(G56:G60)</f>
        <v>420674.9</v>
      </c>
      <c r="H61" s="31">
        <f>SUM(H56:H60)</f>
        <v>285629.2</v>
      </c>
      <c r="I61" s="32">
        <f t="shared" si="2"/>
        <v>-135045.7</v>
      </c>
      <c r="J61" s="32">
        <f t="shared" si="3"/>
        <v>67.89784700727331</v>
      </c>
    </row>
    <row r="62" spans="1:10" ht="31.5" customHeight="1">
      <c r="A62" s="61" t="s">
        <v>121</v>
      </c>
      <c r="B62" s="62" t="s">
        <v>122</v>
      </c>
      <c r="C62" s="4" t="s">
        <v>97</v>
      </c>
      <c r="D62" s="29" t="s">
        <v>98</v>
      </c>
      <c r="E62" s="25"/>
      <c r="F62" s="25"/>
      <c r="G62" s="25"/>
      <c r="H62" s="25">
        <v>8.5</v>
      </c>
      <c r="I62" s="27">
        <f t="shared" si="2"/>
        <v>8.5</v>
      </c>
      <c r="J62" s="27"/>
    </row>
    <row r="63" spans="1:10" ht="15.75">
      <c r="A63" s="80"/>
      <c r="B63" s="94"/>
      <c r="C63" s="4" t="s">
        <v>63</v>
      </c>
      <c r="D63" s="14" t="s">
        <v>64</v>
      </c>
      <c r="E63" s="25">
        <v>127.5</v>
      </c>
      <c r="F63" s="25"/>
      <c r="G63" s="25"/>
      <c r="H63" s="25">
        <v>4.4</v>
      </c>
      <c r="I63" s="27">
        <f t="shared" si="2"/>
        <v>4.4</v>
      </c>
      <c r="J63" s="27"/>
    </row>
    <row r="64" spans="1:10" ht="15.75">
      <c r="A64" s="80"/>
      <c r="B64" s="94"/>
      <c r="C64" s="4" t="s">
        <v>67</v>
      </c>
      <c r="D64" s="14" t="s">
        <v>68</v>
      </c>
      <c r="E64" s="25">
        <v>1.8</v>
      </c>
      <c r="F64" s="25"/>
      <c r="G64" s="25"/>
      <c r="H64" s="25">
        <v>10.2</v>
      </c>
      <c r="I64" s="27">
        <f t="shared" si="2"/>
        <v>10.2</v>
      </c>
      <c r="J64" s="27"/>
    </row>
    <row r="65" spans="1:10" ht="15.75">
      <c r="A65" s="80"/>
      <c r="B65" s="94"/>
      <c r="C65" s="4" t="s">
        <v>65</v>
      </c>
      <c r="D65" s="14" t="s">
        <v>102</v>
      </c>
      <c r="E65" s="25"/>
      <c r="F65" s="25">
        <f>3238+1856.9+540+280+321.4+463.4+25</f>
        <v>6724.699999999999</v>
      </c>
      <c r="G65" s="25"/>
      <c r="H65" s="25">
        <v>8</v>
      </c>
      <c r="I65" s="27">
        <f t="shared" si="2"/>
        <v>8</v>
      </c>
      <c r="J65" s="27"/>
    </row>
    <row r="66" spans="1:10" ht="15.75">
      <c r="A66" s="80"/>
      <c r="B66" s="94"/>
      <c r="C66" s="4" t="s">
        <v>84</v>
      </c>
      <c r="D66" s="14" t="s">
        <v>120</v>
      </c>
      <c r="E66" s="25"/>
      <c r="F66" s="25">
        <v>192301.8</v>
      </c>
      <c r="G66" s="25"/>
      <c r="H66" s="25">
        <v>13508.2</v>
      </c>
      <c r="I66" s="27">
        <f t="shared" si="2"/>
        <v>13508.2</v>
      </c>
      <c r="J66" s="27"/>
    </row>
    <row r="67" spans="1:10" s="33" customFormat="1" ht="15.75">
      <c r="A67" s="80"/>
      <c r="B67" s="94"/>
      <c r="C67" s="39"/>
      <c r="D67" s="16" t="s">
        <v>23</v>
      </c>
      <c r="E67" s="40">
        <f>SUM(E62:E66)</f>
        <v>129.3</v>
      </c>
      <c r="F67" s="40">
        <f>SUM(F62:F66)</f>
        <v>199026.5</v>
      </c>
      <c r="G67" s="40">
        <f>SUM(G62:G66)</f>
        <v>0</v>
      </c>
      <c r="H67" s="40">
        <f>SUM(H62:H66)</f>
        <v>13539.300000000001</v>
      </c>
      <c r="I67" s="32">
        <f t="shared" si="2"/>
        <v>13539.300000000001</v>
      </c>
      <c r="J67" s="32"/>
    </row>
    <row r="68" spans="1:10" ht="78.75">
      <c r="A68" s="89" t="s">
        <v>54</v>
      </c>
      <c r="B68" s="66" t="s">
        <v>123</v>
      </c>
      <c r="C68" s="9" t="s">
        <v>35</v>
      </c>
      <c r="D68" s="10" t="s">
        <v>124</v>
      </c>
      <c r="E68" s="25"/>
      <c r="F68" s="25">
        <v>42526.3</v>
      </c>
      <c r="G68" s="25"/>
      <c r="H68" s="25"/>
      <c r="I68" s="27">
        <f t="shared" si="2"/>
        <v>0</v>
      </c>
      <c r="J68" s="27"/>
    </row>
    <row r="69" spans="1:10" ht="15.75">
      <c r="A69" s="67"/>
      <c r="B69" s="95"/>
      <c r="C69" s="4" t="s">
        <v>83</v>
      </c>
      <c r="D69" s="14" t="s">
        <v>119</v>
      </c>
      <c r="E69" s="25"/>
      <c r="F69" s="37">
        <v>188605</v>
      </c>
      <c r="G69" s="25"/>
      <c r="H69" s="25"/>
      <c r="I69" s="27">
        <f t="shared" si="2"/>
        <v>0</v>
      </c>
      <c r="J69" s="27"/>
    </row>
    <row r="70" spans="1:10" ht="15.75" customHeight="1">
      <c r="A70" s="67"/>
      <c r="B70" s="95"/>
      <c r="C70" s="4" t="s">
        <v>69</v>
      </c>
      <c r="D70" s="14" t="s">
        <v>103</v>
      </c>
      <c r="E70" s="25"/>
      <c r="F70" s="25">
        <v>3344.4</v>
      </c>
      <c r="G70" s="25"/>
      <c r="H70" s="25"/>
      <c r="I70" s="27">
        <f t="shared" si="2"/>
        <v>0</v>
      </c>
      <c r="J70" s="27"/>
    </row>
    <row r="71" spans="1:10" s="33" customFormat="1" ht="15.75">
      <c r="A71" s="68"/>
      <c r="B71" s="96"/>
      <c r="C71" s="38"/>
      <c r="D71" s="16" t="s">
        <v>23</v>
      </c>
      <c r="E71" s="40">
        <f>SUM(E68:E70)</f>
        <v>0</v>
      </c>
      <c r="F71" s="40">
        <f>SUM(F68:F70)</f>
        <v>234475.69999999998</v>
      </c>
      <c r="G71" s="40">
        <f>SUM(G68:G70)</f>
        <v>0</v>
      </c>
      <c r="H71" s="40">
        <f>SUM(H68:H70)</f>
        <v>0</v>
      </c>
      <c r="I71" s="32">
        <f t="shared" si="2"/>
        <v>0</v>
      </c>
      <c r="J71" s="32"/>
    </row>
    <row r="72" spans="1:10" s="33" customFormat="1" ht="19.5" customHeight="1">
      <c r="A72" s="66">
        <v>943</v>
      </c>
      <c r="B72" s="66" t="s">
        <v>125</v>
      </c>
      <c r="C72" s="4" t="s">
        <v>83</v>
      </c>
      <c r="D72" s="14" t="s">
        <v>119</v>
      </c>
      <c r="E72" s="40"/>
      <c r="F72" s="37">
        <v>92771</v>
      </c>
      <c r="G72" s="40"/>
      <c r="H72" s="40"/>
      <c r="I72" s="27">
        <f t="shared" si="2"/>
        <v>0</v>
      </c>
      <c r="J72" s="27"/>
    </row>
    <row r="73" spans="1:10" s="33" customFormat="1" ht="18.75" customHeight="1">
      <c r="A73" s="92"/>
      <c r="B73" s="92"/>
      <c r="C73" s="4" t="s">
        <v>69</v>
      </c>
      <c r="D73" s="14" t="s">
        <v>103</v>
      </c>
      <c r="E73" s="40"/>
      <c r="F73" s="37">
        <v>5817.3</v>
      </c>
      <c r="G73" s="40"/>
      <c r="H73" s="40"/>
      <c r="I73" s="27">
        <f t="shared" si="2"/>
        <v>0</v>
      </c>
      <c r="J73" s="27"/>
    </row>
    <row r="74" spans="1:10" s="33" customFormat="1" ht="23.25" customHeight="1">
      <c r="A74" s="93"/>
      <c r="B74" s="93"/>
      <c r="C74" s="38"/>
      <c r="D74" s="16" t="s">
        <v>23</v>
      </c>
      <c r="E74" s="40">
        <f>SUM(E72:E73)</f>
        <v>0</v>
      </c>
      <c r="F74" s="40">
        <f>SUM(F72:F73)</f>
        <v>98588.3</v>
      </c>
      <c r="G74" s="40">
        <f>SUM(G72:G73)</f>
        <v>0</v>
      </c>
      <c r="H74" s="40">
        <f>SUM(H72:H73)</f>
        <v>0</v>
      </c>
      <c r="I74" s="32">
        <f t="shared" si="2"/>
        <v>0</v>
      </c>
      <c r="J74" s="32"/>
    </row>
    <row r="75" spans="1:10" ht="15.75">
      <c r="A75" s="72" t="s">
        <v>126</v>
      </c>
      <c r="B75" s="66" t="s">
        <v>127</v>
      </c>
      <c r="C75" s="4" t="s">
        <v>63</v>
      </c>
      <c r="D75" s="14" t="s">
        <v>64</v>
      </c>
      <c r="E75" s="25"/>
      <c r="F75" s="25">
        <v>9600</v>
      </c>
      <c r="G75" s="25"/>
      <c r="H75" s="25"/>
      <c r="I75" s="27">
        <f t="shared" si="2"/>
        <v>0</v>
      </c>
      <c r="J75" s="27"/>
    </row>
    <row r="76" spans="1:10" ht="15.75">
      <c r="A76" s="67"/>
      <c r="B76" s="67"/>
      <c r="C76" s="4" t="s">
        <v>83</v>
      </c>
      <c r="D76" s="14" t="s">
        <v>128</v>
      </c>
      <c r="E76" s="25"/>
      <c r="F76" s="25">
        <v>979868.7</v>
      </c>
      <c r="G76" s="25"/>
      <c r="H76" s="25"/>
      <c r="I76" s="27">
        <f t="shared" si="2"/>
        <v>0</v>
      </c>
      <c r="J76" s="27"/>
    </row>
    <row r="77" spans="1:10" s="33" customFormat="1" ht="15.75">
      <c r="A77" s="68"/>
      <c r="B77" s="68"/>
      <c r="C77" s="2"/>
      <c r="D77" s="16" t="s">
        <v>23</v>
      </c>
      <c r="E77" s="40">
        <f>SUM(E75:E76)</f>
        <v>0</v>
      </c>
      <c r="F77" s="40">
        <f>SUM(F75:F76)</f>
        <v>989468.7</v>
      </c>
      <c r="G77" s="40">
        <f>SUM(G75:G76)</f>
        <v>0</v>
      </c>
      <c r="H77" s="40">
        <f>SUM(H75:H76)</f>
        <v>0</v>
      </c>
      <c r="I77" s="32">
        <f t="shared" si="2"/>
        <v>0</v>
      </c>
      <c r="J77" s="32"/>
    </row>
    <row r="78" spans="1:10" ht="15.75">
      <c r="A78" s="72" t="s">
        <v>78</v>
      </c>
      <c r="B78" s="66" t="s">
        <v>129</v>
      </c>
      <c r="C78" s="4" t="s">
        <v>84</v>
      </c>
      <c r="D78" s="14" t="s">
        <v>120</v>
      </c>
      <c r="E78" s="25"/>
      <c r="F78" s="25">
        <v>463.4</v>
      </c>
      <c r="G78" s="25"/>
      <c r="H78" s="25"/>
      <c r="I78" s="27">
        <f t="shared" si="2"/>
        <v>0</v>
      </c>
      <c r="J78" s="27"/>
    </row>
    <row r="79" spans="1:10" ht="15.75">
      <c r="A79" s="67"/>
      <c r="B79" s="67"/>
      <c r="C79" s="4" t="s">
        <v>85</v>
      </c>
      <c r="D79" s="10" t="s">
        <v>86</v>
      </c>
      <c r="E79" s="25">
        <v>9340.5</v>
      </c>
      <c r="F79" s="25"/>
      <c r="G79" s="25"/>
      <c r="H79" s="25"/>
      <c r="I79" s="27">
        <f t="shared" si="2"/>
        <v>0</v>
      </c>
      <c r="J79" s="27"/>
    </row>
    <row r="80" spans="1:10" ht="15.75">
      <c r="A80" s="67"/>
      <c r="B80" s="67"/>
      <c r="C80" s="4" t="s">
        <v>69</v>
      </c>
      <c r="D80" s="14" t="s">
        <v>103</v>
      </c>
      <c r="E80" s="25"/>
      <c r="F80" s="25">
        <v>708</v>
      </c>
      <c r="G80" s="25">
        <v>18</v>
      </c>
      <c r="H80" s="25"/>
      <c r="I80" s="27">
        <f aca="true" t="shared" si="4" ref="I80:I107">H80-G80</f>
        <v>-18</v>
      </c>
      <c r="J80" s="27">
        <f aca="true" t="shared" si="5" ref="J80:J112">H80/G80*100</f>
        <v>0</v>
      </c>
    </row>
    <row r="81" spans="1:10" s="41" customFormat="1" ht="15.75">
      <c r="A81" s="68"/>
      <c r="B81" s="68"/>
      <c r="C81" s="2"/>
      <c r="D81" s="16" t="s">
        <v>23</v>
      </c>
      <c r="E81" s="40">
        <f>SUM(E78:E80)</f>
        <v>9340.5</v>
      </c>
      <c r="F81" s="40">
        <f>SUM(F78:F80)</f>
        <v>1171.4</v>
      </c>
      <c r="G81" s="40">
        <f>SUM(G78:G80)</f>
        <v>18</v>
      </c>
      <c r="H81" s="40">
        <f>SUM(H78:H80)</f>
        <v>0</v>
      </c>
      <c r="I81" s="32">
        <f t="shared" si="4"/>
        <v>-18</v>
      </c>
      <c r="J81" s="32">
        <f t="shared" si="5"/>
        <v>0</v>
      </c>
    </row>
    <row r="82" spans="1:10" ht="31.5">
      <c r="A82" s="62" t="s">
        <v>29</v>
      </c>
      <c r="B82" s="62" t="s">
        <v>130</v>
      </c>
      <c r="C82" s="4" t="s">
        <v>30</v>
      </c>
      <c r="D82" s="14" t="s">
        <v>31</v>
      </c>
      <c r="E82" s="25">
        <v>36</v>
      </c>
      <c r="F82" s="25">
        <v>2611.5</v>
      </c>
      <c r="G82" s="25">
        <v>217.6</v>
      </c>
      <c r="H82" s="25">
        <v>54</v>
      </c>
      <c r="I82" s="27">
        <f t="shared" si="4"/>
        <v>-163.6</v>
      </c>
      <c r="J82" s="27">
        <f t="shared" si="5"/>
        <v>24.816176470588236</v>
      </c>
    </row>
    <row r="83" spans="1:10" ht="31.5">
      <c r="A83" s="62"/>
      <c r="B83" s="62"/>
      <c r="C83" s="9" t="s">
        <v>35</v>
      </c>
      <c r="D83" s="10" t="s">
        <v>96</v>
      </c>
      <c r="E83" s="25">
        <v>847.4</v>
      </c>
      <c r="F83" s="25">
        <v>80626.6</v>
      </c>
      <c r="G83" s="25">
        <v>1718.9</v>
      </c>
      <c r="H83" s="25">
        <v>970.1</v>
      </c>
      <c r="I83" s="27">
        <f t="shared" si="4"/>
        <v>-748.8000000000001</v>
      </c>
      <c r="J83" s="27">
        <f t="shared" si="5"/>
        <v>56.43725638489732</v>
      </c>
    </row>
    <row r="84" spans="1:10" ht="16.5" customHeight="1">
      <c r="A84" s="62"/>
      <c r="B84" s="62"/>
      <c r="C84" s="4" t="s">
        <v>67</v>
      </c>
      <c r="D84" s="14" t="s">
        <v>68</v>
      </c>
      <c r="E84" s="25">
        <v>110.8</v>
      </c>
      <c r="F84" s="25"/>
      <c r="G84" s="25"/>
      <c r="H84" s="25">
        <v>76.5</v>
      </c>
      <c r="I84" s="27">
        <f t="shared" si="4"/>
        <v>76.5</v>
      </c>
      <c r="J84" s="27"/>
    </row>
    <row r="85" spans="1:10" ht="15.75">
      <c r="A85" s="62"/>
      <c r="B85" s="62"/>
      <c r="C85" s="4" t="s">
        <v>84</v>
      </c>
      <c r="D85" s="14" t="s">
        <v>113</v>
      </c>
      <c r="E85" s="25"/>
      <c r="F85" s="25">
        <v>150.1</v>
      </c>
      <c r="G85" s="25">
        <v>75.1</v>
      </c>
      <c r="H85" s="25"/>
      <c r="I85" s="27">
        <f t="shared" si="4"/>
        <v>-75.1</v>
      </c>
      <c r="J85" s="27">
        <f t="shared" si="5"/>
        <v>0</v>
      </c>
    </row>
    <row r="86" spans="1:10" s="41" customFormat="1" ht="15.75">
      <c r="A86" s="62"/>
      <c r="B86" s="62"/>
      <c r="C86" s="13"/>
      <c r="D86" s="16" t="s">
        <v>23</v>
      </c>
      <c r="E86" s="40">
        <f>SUM(E82:E85)</f>
        <v>994.1999999999999</v>
      </c>
      <c r="F86" s="40">
        <f>SUM(F82:F85)</f>
        <v>83388.20000000001</v>
      </c>
      <c r="G86" s="40">
        <f>SUM(G82:G85)</f>
        <v>2011.6</v>
      </c>
      <c r="H86" s="40">
        <f>SUM(H82:H85)</f>
        <v>1100.6</v>
      </c>
      <c r="I86" s="32">
        <f t="shared" si="4"/>
        <v>-911</v>
      </c>
      <c r="J86" s="32">
        <f t="shared" si="5"/>
        <v>54.712666534102205</v>
      </c>
    </row>
    <row r="87" spans="1:10" ht="15.75">
      <c r="A87" s="72" t="s">
        <v>79</v>
      </c>
      <c r="B87" s="66" t="s">
        <v>131</v>
      </c>
      <c r="C87" s="4" t="s">
        <v>84</v>
      </c>
      <c r="D87" s="14" t="s">
        <v>113</v>
      </c>
      <c r="E87" s="25">
        <v>485</v>
      </c>
      <c r="F87" s="25">
        <v>3441.1</v>
      </c>
      <c r="G87" s="25"/>
      <c r="H87" s="25"/>
      <c r="I87" s="27">
        <f t="shared" si="4"/>
        <v>0</v>
      </c>
      <c r="J87" s="27"/>
    </row>
    <row r="88" spans="1:10" ht="15.75">
      <c r="A88" s="77"/>
      <c r="B88" s="92"/>
      <c r="C88" s="4" t="s">
        <v>69</v>
      </c>
      <c r="D88" s="14" t="s">
        <v>103</v>
      </c>
      <c r="E88" s="25"/>
      <c r="F88" s="25">
        <v>495.4</v>
      </c>
      <c r="G88" s="25">
        <v>10</v>
      </c>
      <c r="H88" s="25"/>
      <c r="I88" s="27">
        <f t="shared" si="4"/>
        <v>-10</v>
      </c>
      <c r="J88" s="27">
        <f t="shared" si="5"/>
        <v>0</v>
      </c>
    </row>
    <row r="89" spans="1:10" s="41" customFormat="1" ht="15.75">
      <c r="A89" s="60"/>
      <c r="B89" s="93"/>
      <c r="C89" s="2"/>
      <c r="D89" s="16" t="s">
        <v>23</v>
      </c>
      <c r="E89" s="40">
        <f>SUM(E87:E88)</f>
        <v>485</v>
      </c>
      <c r="F89" s="40">
        <f>SUM(F87:F88)</f>
        <v>3936.5</v>
      </c>
      <c r="G89" s="40">
        <f>SUM(G87:G88)</f>
        <v>10</v>
      </c>
      <c r="H89" s="40">
        <f>SUM(H87:H88)</f>
        <v>0</v>
      </c>
      <c r="I89" s="32">
        <f t="shared" si="4"/>
        <v>-10</v>
      </c>
      <c r="J89" s="32">
        <f t="shared" si="5"/>
        <v>0</v>
      </c>
    </row>
    <row r="90" spans="1:10" ht="16.5" customHeight="1">
      <c r="A90" s="72" t="s">
        <v>80</v>
      </c>
      <c r="B90" s="66" t="s">
        <v>132</v>
      </c>
      <c r="C90" s="4" t="s">
        <v>69</v>
      </c>
      <c r="D90" s="14" t="s">
        <v>103</v>
      </c>
      <c r="E90" s="25">
        <v>36.7</v>
      </c>
      <c r="F90" s="25">
        <v>37204.7</v>
      </c>
      <c r="G90" s="25">
        <v>1116.1</v>
      </c>
      <c r="H90" s="25"/>
      <c r="I90" s="27">
        <f t="shared" si="4"/>
        <v>-1116.1</v>
      </c>
      <c r="J90" s="27">
        <f t="shared" si="5"/>
        <v>0</v>
      </c>
    </row>
    <row r="91" spans="1:10" s="41" customFormat="1" ht="18.75" customHeight="1">
      <c r="A91" s="68"/>
      <c r="B91" s="68"/>
      <c r="C91" s="2"/>
      <c r="D91" s="16" t="s">
        <v>23</v>
      </c>
      <c r="E91" s="40">
        <f>SUM(E90:E90)</f>
        <v>36.7</v>
      </c>
      <c r="F91" s="40">
        <f>SUM(F90:F90)</f>
        <v>37204.7</v>
      </c>
      <c r="G91" s="40">
        <f>SUM(G90:G90)</f>
        <v>1116.1</v>
      </c>
      <c r="H91" s="40">
        <f>SUM(H90:H90)</f>
        <v>0</v>
      </c>
      <c r="I91" s="32">
        <f t="shared" si="4"/>
        <v>-1116.1</v>
      </c>
      <c r="J91" s="32">
        <f t="shared" si="5"/>
        <v>0</v>
      </c>
    </row>
    <row r="92" spans="1:10" s="41" customFormat="1" ht="16.5" customHeight="1">
      <c r="A92" s="72" t="s">
        <v>59</v>
      </c>
      <c r="B92" s="66" t="s">
        <v>133</v>
      </c>
      <c r="C92" s="4" t="s">
        <v>60</v>
      </c>
      <c r="D92" s="14" t="s">
        <v>61</v>
      </c>
      <c r="E92" s="37"/>
      <c r="F92" s="37">
        <v>1083.3</v>
      </c>
      <c r="G92" s="37"/>
      <c r="H92" s="37"/>
      <c r="I92" s="27">
        <f t="shared" si="4"/>
        <v>0</v>
      </c>
      <c r="J92" s="27"/>
    </row>
    <row r="93" spans="1:10" s="41" customFormat="1" ht="18" customHeight="1">
      <c r="A93" s="77"/>
      <c r="B93" s="92"/>
      <c r="C93" s="4" t="s">
        <v>83</v>
      </c>
      <c r="D93" s="14" t="s">
        <v>119</v>
      </c>
      <c r="E93" s="25"/>
      <c r="F93" s="25">
        <v>588042.7</v>
      </c>
      <c r="G93" s="25"/>
      <c r="H93" s="25"/>
      <c r="I93" s="27">
        <f t="shared" si="4"/>
        <v>0</v>
      </c>
      <c r="J93" s="27"/>
    </row>
    <row r="94" spans="1:10" s="41" customFormat="1" ht="15.75">
      <c r="A94" s="77"/>
      <c r="B94" s="92"/>
      <c r="C94" s="4" t="s">
        <v>84</v>
      </c>
      <c r="D94" s="14" t="s">
        <v>113</v>
      </c>
      <c r="E94" s="37"/>
      <c r="F94" s="37">
        <v>357675.2</v>
      </c>
      <c r="G94" s="37"/>
      <c r="H94" s="37"/>
      <c r="I94" s="27">
        <f t="shared" si="4"/>
        <v>0</v>
      </c>
      <c r="J94" s="27"/>
    </row>
    <row r="95" spans="1:10" s="41" customFormat="1" ht="16.5" customHeight="1">
      <c r="A95" s="60"/>
      <c r="B95" s="93"/>
      <c r="C95" s="2"/>
      <c r="D95" s="16" t="s">
        <v>23</v>
      </c>
      <c r="E95" s="40">
        <f>SUM(E92:E94)</f>
        <v>0</v>
      </c>
      <c r="F95" s="40">
        <f>SUM(F92:F94)</f>
        <v>946801.2</v>
      </c>
      <c r="G95" s="40">
        <f>SUM(G92:G94)</f>
        <v>0</v>
      </c>
      <c r="H95" s="40">
        <f>SUM(H92:H94)</f>
        <v>0</v>
      </c>
      <c r="I95" s="32">
        <f t="shared" si="4"/>
        <v>0</v>
      </c>
      <c r="J95" s="32"/>
    </row>
    <row r="96" spans="1:10" ht="63">
      <c r="A96" s="89" t="s">
        <v>44</v>
      </c>
      <c r="B96" s="62" t="s">
        <v>134</v>
      </c>
      <c r="C96" s="9" t="s">
        <v>45</v>
      </c>
      <c r="D96" s="12" t="s">
        <v>115</v>
      </c>
      <c r="E96" s="25">
        <v>11595.6</v>
      </c>
      <c r="F96" s="25">
        <v>884824</v>
      </c>
      <c r="G96" s="25">
        <v>10617.8</v>
      </c>
      <c r="H96" s="25">
        <v>17885.8</v>
      </c>
      <c r="I96" s="27">
        <f t="shared" si="4"/>
        <v>7268</v>
      </c>
      <c r="J96" s="27">
        <f t="shared" si="5"/>
        <v>168.45109156322403</v>
      </c>
    </row>
    <row r="97" spans="1:10" ht="31.5">
      <c r="A97" s="67"/>
      <c r="B97" s="78"/>
      <c r="C97" s="4" t="s">
        <v>47</v>
      </c>
      <c r="D97" s="14" t="s">
        <v>48</v>
      </c>
      <c r="E97" s="25"/>
      <c r="F97" s="25">
        <v>12545</v>
      </c>
      <c r="G97" s="25"/>
      <c r="H97" s="25">
        <v>12.5</v>
      </c>
      <c r="I97" s="27">
        <f t="shared" si="4"/>
        <v>12.5</v>
      </c>
      <c r="J97" s="27"/>
    </row>
    <row r="98" spans="1:10" ht="47.25">
      <c r="A98" s="67"/>
      <c r="B98" s="78"/>
      <c r="C98" s="9" t="s">
        <v>49</v>
      </c>
      <c r="D98" s="10" t="s">
        <v>50</v>
      </c>
      <c r="E98" s="25">
        <v>11133.6</v>
      </c>
      <c r="F98" s="25">
        <v>119618.5</v>
      </c>
      <c r="G98" s="25">
        <v>5200</v>
      </c>
      <c r="H98" s="25">
        <v>25528.9</v>
      </c>
      <c r="I98" s="27">
        <f t="shared" si="4"/>
        <v>20328.9</v>
      </c>
      <c r="J98" s="27">
        <f t="shared" si="5"/>
        <v>490.9403846153847</v>
      </c>
    </row>
    <row r="99" spans="1:10" ht="15.75">
      <c r="A99" s="67"/>
      <c r="B99" s="78"/>
      <c r="C99" s="4" t="s">
        <v>67</v>
      </c>
      <c r="D99" s="14" t="s">
        <v>68</v>
      </c>
      <c r="E99" s="25">
        <v>3714.4</v>
      </c>
      <c r="F99" s="25"/>
      <c r="G99" s="25"/>
      <c r="H99" s="25">
        <v>1001.5</v>
      </c>
      <c r="I99" s="27">
        <f t="shared" si="4"/>
        <v>1001.5</v>
      </c>
      <c r="J99" s="27"/>
    </row>
    <row r="100" spans="1:10" s="33" customFormat="1" ht="15.75">
      <c r="A100" s="68"/>
      <c r="B100" s="78"/>
      <c r="C100" s="38"/>
      <c r="D100" s="16" t="s">
        <v>23</v>
      </c>
      <c r="E100" s="40">
        <f>SUM(E96:E99)</f>
        <v>26443.600000000002</v>
      </c>
      <c r="F100" s="40">
        <f>SUM(F96:F99)</f>
        <v>1016987.5</v>
      </c>
      <c r="G100" s="40">
        <f>SUM(G96:G99)</f>
        <v>15817.8</v>
      </c>
      <c r="H100" s="40">
        <f>SUM(H96:H99)</f>
        <v>44428.7</v>
      </c>
      <c r="I100" s="32">
        <f t="shared" si="4"/>
        <v>28610.899999999998</v>
      </c>
      <c r="J100" s="32">
        <f t="shared" si="5"/>
        <v>280.8778717647208</v>
      </c>
    </row>
    <row r="101" spans="1:10" ht="15" customHeight="1">
      <c r="A101" s="66"/>
      <c r="B101" s="66" t="s">
        <v>135</v>
      </c>
      <c r="C101" s="4" t="s">
        <v>63</v>
      </c>
      <c r="D101" s="14" t="s">
        <v>64</v>
      </c>
      <c r="E101" s="25">
        <v>1956.2</v>
      </c>
      <c r="F101" s="25">
        <v>42458.4</v>
      </c>
      <c r="G101" s="25">
        <v>1588.9</v>
      </c>
      <c r="H101" s="25">
        <v>1498.8</v>
      </c>
      <c r="I101" s="27">
        <f t="shared" si="4"/>
        <v>-90.10000000000014</v>
      </c>
      <c r="J101" s="27">
        <f t="shared" si="5"/>
        <v>94.32941028384417</v>
      </c>
    </row>
    <row r="102" spans="1:10" ht="15.75">
      <c r="A102" s="67"/>
      <c r="B102" s="67"/>
      <c r="C102" s="4" t="s">
        <v>84</v>
      </c>
      <c r="D102" s="14" t="s">
        <v>113</v>
      </c>
      <c r="E102" s="25">
        <v>1918.8</v>
      </c>
      <c r="F102" s="25">
        <v>4191.7</v>
      </c>
      <c r="G102" s="25">
        <v>23.6</v>
      </c>
      <c r="H102" s="25"/>
      <c r="I102" s="27">
        <f t="shared" si="4"/>
        <v>-23.6</v>
      </c>
      <c r="J102" s="27">
        <f t="shared" si="5"/>
        <v>0</v>
      </c>
    </row>
    <row r="103" spans="1:10" ht="15.75" customHeight="1">
      <c r="A103" s="67"/>
      <c r="B103" s="67"/>
      <c r="C103" s="4" t="s">
        <v>69</v>
      </c>
      <c r="D103" s="14" t="s">
        <v>103</v>
      </c>
      <c r="E103" s="25"/>
      <c r="F103" s="25">
        <v>7315.2</v>
      </c>
      <c r="G103" s="37">
        <v>600</v>
      </c>
      <c r="H103" s="25"/>
      <c r="I103" s="27">
        <f t="shared" si="4"/>
        <v>-600</v>
      </c>
      <c r="J103" s="27">
        <f t="shared" si="5"/>
        <v>0</v>
      </c>
    </row>
    <row r="104" spans="1:10" s="33" customFormat="1" ht="15.75">
      <c r="A104" s="68"/>
      <c r="B104" s="68"/>
      <c r="C104" s="38"/>
      <c r="D104" s="16" t="s">
        <v>23</v>
      </c>
      <c r="E104" s="40">
        <f>SUM(E101:E103)</f>
        <v>3875</v>
      </c>
      <c r="F104" s="40">
        <f>SUM(F101:F103)</f>
        <v>53965.299999999996</v>
      </c>
      <c r="G104" s="40">
        <f>SUM(G101:G103)</f>
        <v>2212.5</v>
      </c>
      <c r="H104" s="40">
        <f>SUM(H101:H103)</f>
        <v>1498.8</v>
      </c>
      <c r="I104" s="32">
        <f t="shared" si="4"/>
        <v>-713.7</v>
      </c>
      <c r="J104" s="32">
        <f t="shared" si="5"/>
        <v>67.74237288135593</v>
      </c>
    </row>
    <row r="105" spans="1:10" s="33" customFormat="1" ht="19.5" customHeight="1">
      <c r="A105" s="28"/>
      <c r="B105" s="28"/>
      <c r="C105" s="38"/>
      <c r="D105" s="7" t="s">
        <v>88</v>
      </c>
      <c r="E105" s="40">
        <f>E17+E28+E32+E36+E39+E43+E44+E46+E52+E55+E61+E67+E71+E77+E81+E86+E89+E91+E100+E104+E95+E74</f>
        <v>1029779.176509907</v>
      </c>
      <c r="F105" s="40">
        <f>F17+F28+F32+F36+F39+F43+F44+F46+F52+F55+F61+F67+F71+F77+F81+F86+F89+F91+F100+F104+F95+F74</f>
        <v>20454385.899999995</v>
      </c>
      <c r="G105" s="40">
        <f>G17+G28+G32+G36+G39+G43+G44+G46+G52+G55+G61+G67+G71+G77+G81+G86+G89+G91+G100+G104+G95+G74</f>
        <v>1276480.6000000003</v>
      </c>
      <c r="H105" s="40">
        <f>H17+H28+H32+H36+H39+H43+H44+H46+H52+H55+H61+H67+H71+H77+H81+H86+H89+H91+H100+H104+H95+H74</f>
        <v>1279954</v>
      </c>
      <c r="I105" s="32">
        <f t="shared" si="4"/>
        <v>3473.399999999674</v>
      </c>
      <c r="J105" s="32">
        <f t="shared" si="5"/>
        <v>100.27210754319336</v>
      </c>
    </row>
    <row r="106" spans="1:10" s="33" customFormat="1" ht="15.75">
      <c r="A106" s="42"/>
      <c r="B106" s="28"/>
      <c r="C106" s="38"/>
      <c r="D106" s="7"/>
      <c r="E106" s="40"/>
      <c r="F106" s="40"/>
      <c r="G106" s="40"/>
      <c r="H106" s="40"/>
      <c r="I106" s="27"/>
      <c r="J106" s="27"/>
    </row>
    <row r="107" spans="1:10" s="33" customFormat="1" ht="31.5">
      <c r="A107" s="28"/>
      <c r="B107" s="28"/>
      <c r="C107" s="38"/>
      <c r="D107" s="7" t="s">
        <v>136</v>
      </c>
      <c r="E107" s="40">
        <f>E110+E126+E143</f>
        <v>754859.7765099069</v>
      </c>
      <c r="F107" s="40">
        <f>F110+F126+F143</f>
        <v>13855278.8</v>
      </c>
      <c r="G107" s="40">
        <f>G110+G126+G143</f>
        <v>765630.1</v>
      </c>
      <c r="H107" s="40">
        <f>H110+H126+H143</f>
        <v>940412.2</v>
      </c>
      <c r="I107" s="32">
        <f t="shared" si="4"/>
        <v>174782.09999999998</v>
      </c>
      <c r="J107" s="32">
        <f t="shared" si="5"/>
        <v>122.82853038301394</v>
      </c>
    </row>
    <row r="108" spans="1:10" ht="15.75">
      <c r="A108" s="42"/>
      <c r="B108" s="42"/>
      <c r="C108" s="43"/>
      <c r="D108" s="44"/>
      <c r="E108" s="45"/>
      <c r="F108" s="45"/>
      <c r="G108" s="45"/>
      <c r="H108" s="45"/>
      <c r="I108" s="46"/>
      <c r="J108" s="46"/>
    </row>
    <row r="109" spans="1:10" ht="15.75">
      <c r="A109" s="42"/>
      <c r="B109" s="42"/>
      <c r="C109" s="43"/>
      <c r="D109" s="44" t="s">
        <v>137</v>
      </c>
      <c r="E109" s="45"/>
      <c r="F109" s="45"/>
      <c r="G109" s="45"/>
      <c r="H109" s="45"/>
      <c r="I109" s="46"/>
      <c r="J109" s="46"/>
    </row>
    <row r="110" spans="1:10" s="33" customFormat="1" ht="18" customHeight="1">
      <c r="A110" s="28"/>
      <c r="B110" s="28"/>
      <c r="C110" s="38"/>
      <c r="D110" s="15" t="s">
        <v>6</v>
      </c>
      <c r="E110" s="40">
        <f>SUM(E125,E111:E118)</f>
        <v>613663.6765099069</v>
      </c>
      <c r="F110" s="40">
        <f>SUM(F125,F111:F118)</f>
        <v>11813298.9</v>
      </c>
      <c r="G110" s="40">
        <f>SUM(G125,G111:G118)</f>
        <v>711494.2</v>
      </c>
      <c r="H110" s="40">
        <f>SUM(H125,H111:H118)</f>
        <v>802089.1</v>
      </c>
      <c r="I110" s="32">
        <f aca="true" t="shared" si="6" ref="I110:I149">H110-G110</f>
        <v>90594.90000000002</v>
      </c>
      <c r="J110" s="32">
        <f t="shared" si="5"/>
        <v>112.73304828064656</v>
      </c>
    </row>
    <row r="111" spans="1:10" ht="15.75">
      <c r="A111" s="28"/>
      <c r="B111" s="28"/>
      <c r="C111" s="4" t="s">
        <v>9</v>
      </c>
      <c r="D111" s="14" t="s">
        <v>104</v>
      </c>
      <c r="E111" s="37">
        <f aca="true" t="shared" si="7" ref="E111:H117">SUMIF($C$6:$C$107,$C111,E$6:E$107)</f>
        <v>385765.5765099069</v>
      </c>
      <c r="F111" s="37">
        <f t="shared" si="7"/>
        <v>6266000</v>
      </c>
      <c r="G111" s="37">
        <f t="shared" si="7"/>
        <v>342694.6</v>
      </c>
      <c r="H111" s="37">
        <f t="shared" si="7"/>
        <v>378401.4</v>
      </c>
      <c r="I111" s="27">
        <f t="shared" si="6"/>
        <v>35706.80000000005</v>
      </c>
      <c r="J111" s="27">
        <f t="shared" si="5"/>
        <v>110.41942300812444</v>
      </c>
    </row>
    <row r="112" spans="1:10" ht="15.75">
      <c r="A112" s="28"/>
      <c r="B112" s="28"/>
      <c r="C112" s="4" t="s">
        <v>10</v>
      </c>
      <c r="D112" s="14" t="s">
        <v>105</v>
      </c>
      <c r="E112" s="37">
        <f t="shared" si="7"/>
        <v>80508.9</v>
      </c>
      <c r="F112" s="37">
        <f t="shared" si="7"/>
        <v>450121</v>
      </c>
      <c r="G112" s="37">
        <f t="shared" si="7"/>
        <v>90024</v>
      </c>
      <c r="H112" s="37">
        <f t="shared" si="7"/>
        <v>92801.1</v>
      </c>
      <c r="I112" s="27">
        <f t="shared" si="6"/>
        <v>2777.100000000006</v>
      </c>
      <c r="J112" s="27">
        <f t="shared" si="5"/>
        <v>103.08484404158891</v>
      </c>
    </row>
    <row r="113" spans="1:10" ht="15.75">
      <c r="A113" s="28"/>
      <c r="B113" s="28"/>
      <c r="C113" s="4" t="s">
        <v>11</v>
      </c>
      <c r="D113" s="14" t="s">
        <v>12</v>
      </c>
      <c r="E113" s="37">
        <f t="shared" si="7"/>
        <v>28.9</v>
      </c>
      <c r="F113" s="37">
        <f t="shared" si="7"/>
        <v>224.9</v>
      </c>
      <c r="G113" s="37">
        <f t="shared" si="7"/>
        <v>2</v>
      </c>
      <c r="H113" s="37">
        <f t="shared" si="7"/>
        <v>2.6</v>
      </c>
      <c r="I113" s="27">
        <f t="shared" si="6"/>
        <v>0.6000000000000001</v>
      </c>
      <c r="J113" s="27">
        <f aca="true" t="shared" si="8" ref="J113:J149">H113/G113*100</f>
        <v>130</v>
      </c>
    </row>
    <row r="114" spans="1:10" ht="15.75">
      <c r="A114" s="28"/>
      <c r="B114" s="28"/>
      <c r="C114" s="4" t="s">
        <v>13</v>
      </c>
      <c r="D114" s="14" t="s">
        <v>14</v>
      </c>
      <c r="E114" s="37">
        <f t="shared" si="7"/>
        <v>9327.8</v>
      </c>
      <c r="F114" s="37">
        <f t="shared" si="7"/>
        <v>131957</v>
      </c>
      <c r="G114" s="37">
        <f t="shared" si="7"/>
        <v>2943</v>
      </c>
      <c r="H114" s="37">
        <f t="shared" si="7"/>
        <v>5167</v>
      </c>
      <c r="I114" s="27">
        <f>H114-G114</f>
        <v>2224</v>
      </c>
      <c r="J114" s="27">
        <f>H114/G114*100</f>
        <v>175.56914712878014</v>
      </c>
    </row>
    <row r="115" spans="1:10" ht="15.75">
      <c r="A115" s="28"/>
      <c r="B115" s="28"/>
      <c r="C115" s="4" t="s">
        <v>15</v>
      </c>
      <c r="D115" s="5" t="s">
        <v>16</v>
      </c>
      <c r="E115" s="37">
        <f t="shared" si="7"/>
        <v>0</v>
      </c>
      <c r="F115" s="37">
        <f t="shared" si="7"/>
        <v>1672731.1</v>
      </c>
      <c r="G115" s="37">
        <f t="shared" si="7"/>
        <v>15400</v>
      </c>
      <c r="H115" s="37">
        <f t="shared" si="7"/>
        <v>15426.6</v>
      </c>
      <c r="I115" s="27">
        <f>H115-G115</f>
        <v>26.600000000000364</v>
      </c>
      <c r="J115" s="27"/>
    </row>
    <row r="116" spans="1:10" ht="15.75">
      <c r="A116" s="28"/>
      <c r="B116" s="28"/>
      <c r="C116" s="4" t="s">
        <v>89</v>
      </c>
      <c r="D116" s="5" t="s">
        <v>90</v>
      </c>
      <c r="E116" s="37">
        <f t="shared" si="7"/>
        <v>0</v>
      </c>
      <c r="F116" s="37">
        <f t="shared" si="7"/>
        <v>466484.1</v>
      </c>
      <c r="G116" s="37">
        <f t="shared" si="7"/>
        <v>106890</v>
      </c>
      <c r="H116" s="37">
        <f t="shared" si="7"/>
        <v>124391.4</v>
      </c>
      <c r="I116" s="27">
        <f>H116-G116</f>
        <v>17501.399999999994</v>
      </c>
      <c r="J116" s="27">
        <f>H116/G116*100</f>
        <v>116.37328094302552</v>
      </c>
    </row>
    <row r="117" spans="1:10" ht="15.75">
      <c r="A117" s="28"/>
      <c r="B117" s="28"/>
      <c r="C117" s="4" t="s">
        <v>17</v>
      </c>
      <c r="D117" s="14" t="s">
        <v>18</v>
      </c>
      <c r="E117" s="37">
        <f t="shared" si="7"/>
        <v>118985.1</v>
      </c>
      <c r="F117" s="37">
        <f t="shared" si="7"/>
        <v>2660934</v>
      </c>
      <c r="G117" s="37">
        <f t="shared" si="7"/>
        <v>144980.3</v>
      </c>
      <c r="H117" s="37">
        <f t="shared" si="7"/>
        <v>176245.8</v>
      </c>
      <c r="I117" s="27">
        <f t="shared" si="6"/>
        <v>31265.5</v>
      </c>
      <c r="J117" s="27">
        <f t="shared" si="8"/>
        <v>121.56534370531719</v>
      </c>
    </row>
    <row r="118" spans="1:10" ht="15.75">
      <c r="A118" s="28"/>
      <c r="B118" s="28"/>
      <c r="C118" s="35" t="s">
        <v>138</v>
      </c>
      <c r="D118" s="14" t="s">
        <v>139</v>
      </c>
      <c r="E118" s="37">
        <f>SUM(E120:E124)</f>
        <v>8366.6</v>
      </c>
      <c r="F118" s="37">
        <f>SUM(F120:F124)</f>
        <v>164846.8</v>
      </c>
      <c r="G118" s="37">
        <f>SUM(G120:G124)</f>
        <v>8560.300000000001</v>
      </c>
      <c r="H118" s="37">
        <f>SUM(H120:H124)</f>
        <v>9019.1</v>
      </c>
      <c r="I118" s="27">
        <f>H118-G118</f>
        <v>458.7999999999993</v>
      </c>
      <c r="J118" s="27">
        <f>H118/G118*100</f>
        <v>105.35962524677873</v>
      </c>
    </row>
    <row r="119" spans="1:10" ht="15.75">
      <c r="A119" s="28"/>
      <c r="B119" s="28"/>
      <c r="C119" s="35"/>
      <c r="D119" s="14" t="s">
        <v>137</v>
      </c>
      <c r="E119" s="37"/>
      <c r="F119" s="37"/>
      <c r="G119" s="37"/>
      <c r="H119" s="37"/>
      <c r="I119" s="27"/>
      <c r="J119" s="27"/>
    </row>
    <row r="120" spans="1:10" ht="15.75">
      <c r="A120" s="28"/>
      <c r="B120" s="28"/>
      <c r="C120" s="4" t="s">
        <v>19</v>
      </c>
      <c r="D120" s="14" t="s">
        <v>20</v>
      </c>
      <c r="E120" s="37">
        <f aca="true" t="shared" si="9" ref="E120:H125">SUMIF($C$6:$C$107,$C120,E$6:E$107)</f>
        <v>2215.8</v>
      </c>
      <c r="F120" s="37">
        <f t="shared" si="9"/>
        <v>49262.2</v>
      </c>
      <c r="G120" s="37">
        <f t="shared" si="9"/>
        <v>1984.6</v>
      </c>
      <c r="H120" s="37">
        <f t="shared" si="9"/>
        <v>5202.6</v>
      </c>
      <c r="I120" s="27">
        <f t="shared" si="6"/>
        <v>3218.0000000000005</v>
      </c>
      <c r="J120" s="27">
        <f t="shared" si="8"/>
        <v>262.14854378716115</v>
      </c>
    </row>
    <row r="121" spans="1:10" ht="78.75" customHeight="1">
      <c r="A121" s="28"/>
      <c r="B121" s="28"/>
      <c r="C121" s="34" t="s">
        <v>26</v>
      </c>
      <c r="D121" s="11" t="s">
        <v>27</v>
      </c>
      <c r="E121" s="37">
        <f t="shared" si="9"/>
        <v>73</v>
      </c>
      <c r="F121" s="37">
        <f t="shared" si="9"/>
        <v>353</v>
      </c>
      <c r="G121" s="37">
        <f t="shared" si="9"/>
        <v>21</v>
      </c>
      <c r="H121" s="37">
        <f t="shared" si="9"/>
        <v>0</v>
      </c>
      <c r="I121" s="27">
        <f t="shared" si="6"/>
        <v>-21</v>
      </c>
      <c r="J121" s="27">
        <f t="shared" si="8"/>
        <v>0</v>
      </c>
    </row>
    <row r="122" spans="1:10" ht="63.75" customHeight="1">
      <c r="A122" s="28"/>
      <c r="B122" s="28"/>
      <c r="C122" s="35" t="s">
        <v>28</v>
      </c>
      <c r="D122" s="11" t="s">
        <v>110</v>
      </c>
      <c r="E122" s="37">
        <f t="shared" si="9"/>
        <v>0</v>
      </c>
      <c r="F122" s="37">
        <f t="shared" si="9"/>
        <v>120</v>
      </c>
      <c r="G122" s="37">
        <f t="shared" si="9"/>
        <v>5</v>
      </c>
      <c r="H122" s="37">
        <f t="shared" si="9"/>
        <v>8</v>
      </c>
      <c r="I122" s="27">
        <f t="shared" si="6"/>
        <v>3</v>
      </c>
      <c r="J122" s="27">
        <f t="shared" si="8"/>
        <v>160</v>
      </c>
    </row>
    <row r="123" spans="1:10" ht="18" customHeight="1">
      <c r="A123" s="28"/>
      <c r="B123" s="28"/>
      <c r="C123" s="4" t="s">
        <v>25</v>
      </c>
      <c r="D123" s="14" t="s">
        <v>107</v>
      </c>
      <c r="E123" s="37">
        <f t="shared" si="9"/>
        <v>6041.8</v>
      </c>
      <c r="F123" s="37">
        <f t="shared" si="9"/>
        <v>112500.1</v>
      </c>
      <c r="G123" s="37">
        <f t="shared" si="9"/>
        <v>6332.1</v>
      </c>
      <c r="H123" s="37">
        <f t="shared" si="9"/>
        <v>3754.5</v>
      </c>
      <c r="I123" s="27">
        <f t="shared" si="6"/>
        <v>-2577.6000000000004</v>
      </c>
      <c r="J123" s="27">
        <f t="shared" si="8"/>
        <v>59.2931255033875</v>
      </c>
    </row>
    <row r="124" spans="1:10" ht="31.5">
      <c r="A124" s="28"/>
      <c r="B124" s="28"/>
      <c r="C124" s="4" t="s">
        <v>30</v>
      </c>
      <c r="D124" s="14" t="s">
        <v>31</v>
      </c>
      <c r="E124" s="37">
        <f t="shared" si="9"/>
        <v>36</v>
      </c>
      <c r="F124" s="37">
        <f t="shared" si="9"/>
        <v>2611.5</v>
      </c>
      <c r="G124" s="37">
        <f t="shared" si="9"/>
        <v>217.6</v>
      </c>
      <c r="H124" s="37">
        <f t="shared" si="9"/>
        <v>54</v>
      </c>
      <c r="I124" s="27">
        <f t="shared" si="6"/>
        <v>-163.6</v>
      </c>
      <c r="J124" s="27">
        <f t="shared" si="8"/>
        <v>24.816176470588236</v>
      </c>
    </row>
    <row r="125" spans="1:10" ht="16.5" customHeight="1">
      <c r="A125" s="28"/>
      <c r="B125" s="28"/>
      <c r="C125" s="4" t="s">
        <v>21</v>
      </c>
      <c r="D125" s="14" t="s">
        <v>22</v>
      </c>
      <c r="E125" s="37">
        <f t="shared" si="9"/>
        <v>10680.8</v>
      </c>
      <c r="F125" s="37">
        <f t="shared" si="9"/>
        <v>0</v>
      </c>
      <c r="G125" s="37">
        <f t="shared" si="9"/>
        <v>0</v>
      </c>
      <c r="H125" s="37">
        <f t="shared" si="9"/>
        <v>634.1</v>
      </c>
      <c r="I125" s="27">
        <f t="shared" si="6"/>
        <v>634.1</v>
      </c>
      <c r="J125" s="27"/>
    </row>
    <row r="126" spans="1:10" s="33" customFormat="1" ht="18.75" customHeight="1">
      <c r="A126" s="28"/>
      <c r="B126" s="28"/>
      <c r="C126" s="38"/>
      <c r="D126" s="15" t="s">
        <v>32</v>
      </c>
      <c r="E126" s="40">
        <f>SUM(E127:E141)</f>
        <v>134472.5</v>
      </c>
      <c r="F126" s="40">
        <f>SUM(F127:F141)</f>
        <v>2041979.9000000001</v>
      </c>
      <c r="G126" s="40">
        <f>SUM(G127:G141)</f>
        <v>54135.9</v>
      </c>
      <c r="H126" s="40">
        <f>SUM(H127:H141)</f>
        <v>138323.1</v>
      </c>
      <c r="I126" s="32">
        <f t="shared" si="6"/>
        <v>84187.20000000001</v>
      </c>
      <c r="J126" s="32">
        <f t="shared" si="8"/>
        <v>255.5108532415643</v>
      </c>
    </row>
    <row r="127" spans="1:10" ht="80.25" customHeight="1">
      <c r="A127" s="28"/>
      <c r="B127" s="28"/>
      <c r="C127" s="9" t="s">
        <v>45</v>
      </c>
      <c r="D127" s="58" t="s">
        <v>46</v>
      </c>
      <c r="E127" s="37">
        <f aca="true" t="shared" si="10" ref="E127:H141">SUMIF($C$6:$C$107,$C127,E$6:E$107)</f>
        <v>11595.6</v>
      </c>
      <c r="F127" s="37">
        <f t="shared" si="10"/>
        <v>884824</v>
      </c>
      <c r="G127" s="37">
        <f t="shared" si="10"/>
        <v>10617.8</v>
      </c>
      <c r="H127" s="37">
        <f t="shared" si="10"/>
        <v>17885.8</v>
      </c>
      <c r="I127" s="27">
        <f t="shared" si="6"/>
        <v>7268</v>
      </c>
      <c r="J127" s="27">
        <f t="shared" si="8"/>
        <v>168.45109156322403</v>
      </c>
    </row>
    <row r="128" spans="1:10" ht="31.5">
      <c r="A128" s="28"/>
      <c r="B128" s="28"/>
      <c r="C128" s="4" t="s">
        <v>47</v>
      </c>
      <c r="D128" s="14" t="s">
        <v>48</v>
      </c>
      <c r="E128" s="37">
        <f t="shared" si="10"/>
        <v>0</v>
      </c>
      <c r="F128" s="37">
        <f t="shared" si="10"/>
        <v>12545</v>
      </c>
      <c r="G128" s="37">
        <f t="shared" si="10"/>
        <v>0</v>
      </c>
      <c r="H128" s="37">
        <f t="shared" si="10"/>
        <v>12.5</v>
      </c>
      <c r="I128" s="27">
        <f t="shared" si="6"/>
        <v>12.5</v>
      </c>
      <c r="J128" s="27"/>
    </row>
    <row r="129" spans="1:10" ht="16.5" customHeight="1">
      <c r="A129" s="28"/>
      <c r="B129" s="28"/>
      <c r="C129" s="4" t="s">
        <v>33</v>
      </c>
      <c r="D129" s="8" t="s">
        <v>34</v>
      </c>
      <c r="E129" s="37">
        <f t="shared" si="10"/>
        <v>44983.2</v>
      </c>
      <c r="F129" s="37">
        <f t="shared" si="10"/>
        <v>707739.2</v>
      </c>
      <c r="G129" s="37">
        <f t="shared" si="10"/>
        <v>27102.9</v>
      </c>
      <c r="H129" s="37">
        <f t="shared" si="10"/>
        <v>40522.9</v>
      </c>
      <c r="I129" s="27">
        <f t="shared" si="6"/>
        <v>13420</v>
      </c>
      <c r="J129" s="27">
        <f t="shared" si="8"/>
        <v>149.51499655018466</v>
      </c>
    </row>
    <row r="130" spans="1:10" ht="30.75" customHeight="1">
      <c r="A130" s="28"/>
      <c r="B130" s="28"/>
      <c r="C130" s="4" t="s">
        <v>39</v>
      </c>
      <c r="D130" s="14" t="s">
        <v>40</v>
      </c>
      <c r="E130" s="37">
        <f t="shared" si="10"/>
        <v>0</v>
      </c>
      <c r="F130" s="37">
        <f t="shared" si="10"/>
        <v>6780.6</v>
      </c>
      <c r="G130" s="37">
        <f t="shared" si="10"/>
        <v>0</v>
      </c>
      <c r="H130" s="37">
        <f t="shared" si="10"/>
        <v>0</v>
      </c>
      <c r="I130" s="27">
        <f t="shared" si="6"/>
        <v>0</v>
      </c>
      <c r="J130" s="27"/>
    </row>
    <row r="131" spans="1:10" ht="63">
      <c r="A131" s="28"/>
      <c r="B131" s="28"/>
      <c r="C131" s="9" t="s">
        <v>35</v>
      </c>
      <c r="D131" s="10" t="s">
        <v>36</v>
      </c>
      <c r="E131" s="37">
        <f t="shared" si="10"/>
        <v>1589.9</v>
      </c>
      <c r="F131" s="37">
        <f t="shared" si="10"/>
        <v>123152.90000000001</v>
      </c>
      <c r="G131" s="37">
        <f t="shared" si="10"/>
        <v>1718.9</v>
      </c>
      <c r="H131" s="37">
        <f t="shared" si="10"/>
        <v>1111.4</v>
      </c>
      <c r="I131" s="27">
        <f t="shared" si="6"/>
        <v>-607.5</v>
      </c>
      <c r="J131" s="27">
        <f t="shared" si="8"/>
        <v>64.65762987957416</v>
      </c>
    </row>
    <row r="132" spans="1:10" ht="15.75">
      <c r="A132" s="28"/>
      <c r="B132" s="28"/>
      <c r="C132" s="4" t="s">
        <v>57</v>
      </c>
      <c r="D132" s="14" t="s">
        <v>58</v>
      </c>
      <c r="E132" s="37">
        <f t="shared" si="10"/>
        <v>2490.1</v>
      </c>
      <c r="F132" s="37">
        <f t="shared" si="10"/>
        <v>23706.6</v>
      </c>
      <c r="G132" s="37">
        <f t="shared" si="10"/>
        <v>2839.4</v>
      </c>
      <c r="H132" s="37">
        <f t="shared" si="10"/>
        <v>1729.6</v>
      </c>
      <c r="I132" s="27">
        <f t="shared" si="6"/>
        <v>-1109.8000000000002</v>
      </c>
      <c r="J132" s="27">
        <f t="shared" si="8"/>
        <v>60.91427766429527</v>
      </c>
    </row>
    <row r="133" spans="1:10" ht="31.5">
      <c r="A133" s="28"/>
      <c r="B133" s="28"/>
      <c r="C133" s="4" t="s">
        <v>97</v>
      </c>
      <c r="D133" s="29" t="s">
        <v>98</v>
      </c>
      <c r="E133" s="37">
        <f t="shared" si="10"/>
        <v>1.6</v>
      </c>
      <c r="F133" s="37">
        <f t="shared" si="10"/>
        <v>0</v>
      </c>
      <c r="G133" s="37">
        <f t="shared" si="10"/>
        <v>0</v>
      </c>
      <c r="H133" s="37">
        <f t="shared" si="10"/>
        <v>14.8</v>
      </c>
      <c r="I133" s="27">
        <f t="shared" si="6"/>
        <v>14.8</v>
      </c>
      <c r="J133" s="27"/>
    </row>
    <row r="134" spans="1:10" ht="15.75">
      <c r="A134" s="28"/>
      <c r="B134" s="28"/>
      <c r="C134" s="4" t="s">
        <v>60</v>
      </c>
      <c r="D134" s="14" t="s">
        <v>61</v>
      </c>
      <c r="E134" s="37">
        <f t="shared" si="10"/>
        <v>0</v>
      </c>
      <c r="F134" s="37">
        <f t="shared" si="10"/>
        <v>1083.3</v>
      </c>
      <c r="G134" s="37">
        <f t="shared" si="10"/>
        <v>0</v>
      </c>
      <c r="H134" s="37">
        <f t="shared" si="10"/>
        <v>0</v>
      </c>
      <c r="I134" s="27">
        <f t="shared" si="6"/>
        <v>0</v>
      </c>
      <c r="J134" s="27"/>
    </row>
    <row r="135" spans="1:10" ht="48.75" customHeight="1">
      <c r="A135" s="28"/>
      <c r="B135" s="28"/>
      <c r="C135" s="4" t="s">
        <v>41</v>
      </c>
      <c r="D135" s="14" t="s">
        <v>140</v>
      </c>
      <c r="E135" s="37">
        <f t="shared" si="10"/>
        <v>6602.5</v>
      </c>
      <c r="F135" s="37">
        <f t="shared" si="10"/>
        <v>0</v>
      </c>
      <c r="G135" s="37">
        <f t="shared" si="10"/>
        <v>0</v>
      </c>
      <c r="H135" s="37">
        <f t="shared" si="10"/>
        <v>0.4</v>
      </c>
      <c r="I135" s="27">
        <f t="shared" si="6"/>
        <v>0.4</v>
      </c>
      <c r="J135" s="27"/>
    </row>
    <row r="136" spans="1:10" ht="78.75">
      <c r="A136" s="28"/>
      <c r="B136" s="28"/>
      <c r="C136" s="9" t="s">
        <v>42</v>
      </c>
      <c r="D136" s="30" t="s">
        <v>100</v>
      </c>
      <c r="E136" s="37">
        <f t="shared" si="10"/>
        <v>0</v>
      </c>
      <c r="F136" s="37">
        <f t="shared" si="10"/>
        <v>0</v>
      </c>
      <c r="G136" s="37">
        <f t="shared" si="10"/>
        <v>0</v>
      </c>
      <c r="H136" s="37">
        <f t="shared" si="10"/>
        <v>5.5</v>
      </c>
      <c r="I136" s="27">
        <f t="shared" si="6"/>
        <v>5.5</v>
      </c>
      <c r="J136" s="27"/>
    </row>
    <row r="137" spans="1:10" ht="78.75">
      <c r="A137" s="28"/>
      <c r="B137" s="28"/>
      <c r="C137" s="9" t="s">
        <v>43</v>
      </c>
      <c r="D137" s="10" t="s">
        <v>141</v>
      </c>
      <c r="E137" s="37">
        <f t="shared" si="10"/>
        <v>200</v>
      </c>
      <c r="F137" s="37">
        <f t="shared" si="10"/>
        <v>0</v>
      </c>
      <c r="G137" s="37">
        <f t="shared" si="10"/>
        <v>0</v>
      </c>
      <c r="H137" s="37">
        <f t="shared" si="10"/>
        <v>36826.3</v>
      </c>
      <c r="I137" s="27">
        <f t="shared" si="6"/>
        <v>36826.3</v>
      </c>
      <c r="J137" s="27"/>
    </row>
    <row r="138" spans="1:10" ht="47.25">
      <c r="A138" s="28"/>
      <c r="B138" s="28"/>
      <c r="C138" s="9" t="s">
        <v>49</v>
      </c>
      <c r="D138" s="10" t="s">
        <v>50</v>
      </c>
      <c r="E138" s="37">
        <f t="shared" si="10"/>
        <v>11133.6</v>
      </c>
      <c r="F138" s="37">
        <f t="shared" si="10"/>
        <v>119618.5</v>
      </c>
      <c r="G138" s="37">
        <f t="shared" si="10"/>
        <v>5200</v>
      </c>
      <c r="H138" s="37">
        <f t="shared" si="10"/>
        <v>25528.9</v>
      </c>
      <c r="I138" s="27">
        <f t="shared" si="6"/>
        <v>20328.9</v>
      </c>
      <c r="J138" s="27">
        <f t="shared" si="8"/>
        <v>490.9403846153847</v>
      </c>
    </row>
    <row r="139" spans="1:10" ht="15.75">
      <c r="A139" s="28"/>
      <c r="B139" s="28"/>
      <c r="C139" s="4" t="s">
        <v>63</v>
      </c>
      <c r="D139" s="14" t="s">
        <v>64</v>
      </c>
      <c r="E139" s="37">
        <f t="shared" si="10"/>
        <v>7689.2</v>
      </c>
      <c r="F139" s="37">
        <f t="shared" si="10"/>
        <v>155805.1</v>
      </c>
      <c r="G139" s="37">
        <f t="shared" si="10"/>
        <v>6656.9</v>
      </c>
      <c r="H139" s="37">
        <f t="shared" si="10"/>
        <v>6642.6</v>
      </c>
      <c r="I139" s="27">
        <f t="shared" si="6"/>
        <v>-14.299999999999272</v>
      </c>
      <c r="J139" s="27">
        <f t="shared" si="8"/>
        <v>99.78518529645932</v>
      </c>
    </row>
    <row r="140" spans="1:10" ht="15.75">
      <c r="A140" s="28"/>
      <c r="B140" s="28"/>
      <c r="C140" s="4" t="s">
        <v>67</v>
      </c>
      <c r="D140" s="14" t="s">
        <v>68</v>
      </c>
      <c r="E140" s="37">
        <f t="shared" si="10"/>
        <v>48186.8</v>
      </c>
      <c r="F140" s="37">
        <f t="shared" si="10"/>
        <v>0</v>
      </c>
      <c r="G140" s="37">
        <f t="shared" si="10"/>
        <v>0</v>
      </c>
      <c r="H140" s="37">
        <f t="shared" si="10"/>
        <v>8034.4</v>
      </c>
      <c r="I140" s="27">
        <f t="shared" si="6"/>
        <v>8034.4</v>
      </c>
      <c r="J140" s="27"/>
    </row>
    <row r="141" spans="1:10" ht="15.75">
      <c r="A141" s="28"/>
      <c r="B141" s="28"/>
      <c r="C141" s="4" t="s">
        <v>65</v>
      </c>
      <c r="D141" s="14" t="s">
        <v>66</v>
      </c>
      <c r="E141" s="37">
        <f t="shared" si="10"/>
        <v>0</v>
      </c>
      <c r="F141" s="37">
        <f t="shared" si="10"/>
        <v>6724.699999999999</v>
      </c>
      <c r="G141" s="37">
        <f t="shared" si="10"/>
        <v>0</v>
      </c>
      <c r="H141" s="37">
        <f t="shared" si="10"/>
        <v>8</v>
      </c>
      <c r="I141" s="27">
        <f t="shared" si="6"/>
        <v>8</v>
      </c>
      <c r="J141" s="27"/>
    </row>
    <row r="142" spans="1:10" s="33" customFormat="1" ht="18" customHeight="1">
      <c r="A142" s="28"/>
      <c r="B142" s="28"/>
      <c r="C142" s="3" t="s">
        <v>142</v>
      </c>
      <c r="D142" s="15" t="s">
        <v>81</v>
      </c>
      <c r="E142" s="40">
        <f>SUM(E143:E147)</f>
        <v>225807.1</v>
      </c>
      <c r="F142" s="40">
        <f>SUM(F143:F147)</f>
        <v>5219391.3</v>
      </c>
      <c r="G142" s="40">
        <f>SUM(G143:G147)</f>
        <v>461681.29999999993</v>
      </c>
      <c r="H142" s="40">
        <f>SUM(H143:H147)</f>
        <v>283541.7</v>
      </c>
      <c r="I142" s="32">
        <f t="shared" si="6"/>
        <v>-178139.59999999992</v>
      </c>
      <c r="J142" s="32">
        <f t="shared" si="8"/>
        <v>61.41502807239541</v>
      </c>
    </row>
    <row r="143" spans="1:10" ht="31.5">
      <c r="A143" s="28"/>
      <c r="B143" s="28"/>
      <c r="C143" s="4" t="s">
        <v>82</v>
      </c>
      <c r="D143" s="14" t="s">
        <v>112</v>
      </c>
      <c r="E143" s="37">
        <f aca="true" t="shared" si="11" ref="E143:H148">SUMIF($C$6:$C$104,$C143,E$6:E$104)</f>
        <v>6723.6</v>
      </c>
      <c r="F143" s="37">
        <f t="shared" si="11"/>
        <v>0</v>
      </c>
      <c r="G143" s="37">
        <f t="shared" si="11"/>
        <v>0</v>
      </c>
      <c r="H143" s="37">
        <f t="shared" si="11"/>
        <v>0</v>
      </c>
      <c r="I143" s="27">
        <f t="shared" si="6"/>
        <v>0</v>
      </c>
      <c r="J143" s="27"/>
    </row>
    <row r="144" spans="1:10" ht="15.75">
      <c r="A144" s="28"/>
      <c r="B144" s="28"/>
      <c r="C144" s="4" t="s">
        <v>83</v>
      </c>
      <c r="D144" s="14" t="s">
        <v>143</v>
      </c>
      <c r="E144" s="37">
        <f t="shared" si="11"/>
        <v>0</v>
      </c>
      <c r="F144" s="37">
        <f t="shared" si="11"/>
        <v>2201919.0999999996</v>
      </c>
      <c r="G144" s="37">
        <f t="shared" si="11"/>
        <v>0</v>
      </c>
      <c r="H144" s="37">
        <f t="shared" si="11"/>
        <v>0</v>
      </c>
      <c r="I144" s="27">
        <f t="shared" si="6"/>
        <v>0</v>
      </c>
      <c r="J144" s="27"/>
    </row>
    <row r="145" spans="1:10" ht="15.75">
      <c r="A145" s="28"/>
      <c r="B145" s="28"/>
      <c r="C145" s="4" t="s">
        <v>84</v>
      </c>
      <c r="D145" s="14" t="s">
        <v>120</v>
      </c>
      <c r="E145" s="37">
        <f t="shared" si="11"/>
        <v>209743</v>
      </c>
      <c r="F145" s="37">
        <f t="shared" si="11"/>
        <v>2741672.4000000004</v>
      </c>
      <c r="G145" s="37">
        <f t="shared" si="11"/>
        <v>461681.29999999993</v>
      </c>
      <c r="H145" s="37">
        <f t="shared" si="11"/>
        <v>283541.7</v>
      </c>
      <c r="I145" s="27">
        <f t="shared" si="6"/>
        <v>-178139.59999999992</v>
      </c>
      <c r="J145" s="27">
        <f t="shared" si="8"/>
        <v>61.41502807239541</v>
      </c>
    </row>
    <row r="146" spans="1:10" ht="15.75">
      <c r="A146" s="28"/>
      <c r="B146" s="28"/>
      <c r="C146" s="4" t="s">
        <v>85</v>
      </c>
      <c r="D146" s="10" t="s">
        <v>86</v>
      </c>
      <c r="E146" s="37">
        <f t="shared" si="11"/>
        <v>9340.5</v>
      </c>
      <c r="F146" s="37">
        <f t="shared" si="11"/>
        <v>243161.8</v>
      </c>
      <c r="G146" s="37">
        <f t="shared" si="11"/>
        <v>0</v>
      </c>
      <c r="H146" s="37">
        <f t="shared" si="11"/>
        <v>0</v>
      </c>
      <c r="I146" s="27">
        <f t="shared" si="6"/>
        <v>0</v>
      </c>
      <c r="J146" s="27"/>
    </row>
    <row r="147" spans="1:10" ht="15.75">
      <c r="A147" s="28"/>
      <c r="B147" s="28"/>
      <c r="C147" s="4" t="s">
        <v>52</v>
      </c>
      <c r="D147" s="14" t="s">
        <v>53</v>
      </c>
      <c r="E147" s="37">
        <f t="shared" si="11"/>
        <v>0</v>
      </c>
      <c r="F147" s="37">
        <f t="shared" si="11"/>
        <v>32638</v>
      </c>
      <c r="G147" s="37">
        <f t="shared" si="11"/>
        <v>0</v>
      </c>
      <c r="H147" s="37">
        <f t="shared" si="11"/>
        <v>0</v>
      </c>
      <c r="I147" s="27">
        <f t="shared" si="6"/>
        <v>0</v>
      </c>
      <c r="J147" s="27"/>
    </row>
    <row r="148" spans="1:10" s="33" customFormat="1" ht="31.5">
      <c r="A148" s="28"/>
      <c r="B148" s="28"/>
      <c r="C148" s="3" t="s">
        <v>69</v>
      </c>
      <c r="D148" s="15" t="s">
        <v>70</v>
      </c>
      <c r="E148" s="40">
        <f t="shared" si="11"/>
        <v>55835.899999999994</v>
      </c>
      <c r="F148" s="40">
        <f t="shared" si="11"/>
        <v>1379715.8</v>
      </c>
      <c r="G148" s="40">
        <f t="shared" si="11"/>
        <v>49169.2</v>
      </c>
      <c r="H148" s="40">
        <f t="shared" si="11"/>
        <v>56000.100000000006</v>
      </c>
      <c r="I148" s="32">
        <f t="shared" si="6"/>
        <v>6830.900000000009</v>
      </c>
      <c r="J148" s="32">
        <f t="shared" si="8"/>
        <v>113.89264010803512</v>
      </c>
    </row>
    <row r="149" spans="1:10" s="33" customFormat="1" ht="18.75" customHeight="1">
      <c r="A149" s="28"/>
      <c r="B149" s="28"/>
      <c r="C149" s="38"/>
      <c r="D149" s="7" t="s">
        <v>88</v>
      </c>
      <c r="E149" s="40">
        <f>SUM(E110,E126,E142,E148)</f>
        <v>1029779.1765099069</v>
      </c>
      <c r="F149" s="40">
        <f>SUM(F110,F126,F142,F148)</f>
        <v>20454385.900000002</v>
      </c>
      <c r="G149" s="40">
        <f>SUM(G110,G126,G142,G148)</f>
        <v>1276480.5999999999</v>
      </c>
      <c r="H149" s="40">
        <f>SUM(H110,H126,H142,H148)</f>
        <v>1279954</v>
      </c>
      <c r="I149" s="32">
        <f t="shared" si="6"/>
        <v>3473.4000000001397</v>
      </c>
      <c r="J149" s="32">
        <f t="shared" si="8"/>
        <v>100.27210754319339</v>
      </c>
    </row>
    <row r="150" spans="1:10" ht="15.75">
      <c r="A150" s="42"/>
      <c r="B150" s="42"/>
      <c r="C150" s="43"/>
      <c r="D150" s="44"/>
      <c r="E150" s="47"/>
      <c r="F150" s="47"/>
      <c r="G150" s="47"/>
      <c r="H150" s="48"/>
      <c r="I150" s="49"/>
      <c r="J150" s="1"/>
    </row>
    <row r="151" spans="1:10" ht="15.75">
      <c r="A151" s="42"/>
      <c r="B151" s="42"/>
      <c r="C151" s="43"/>
      <c r="D151" s="44"/>
      <c r="E151" s="47"/>
      <c r="F151" s="47"/>
      <c r="G151" s="47"/>
      <c r="H151" s="48"/>
      <c r="I151" s="49"/>
      <c r="J151" s="1"/>
    </row>
    <row r="152" spans="1:10" ht="15.75">
      <c r="A152" s="42"/>
      <c r="B152" s="42"/>
      <c r="C152" s="43"/>
      <c r="D152" s="44"/>
      <c r="E152" s="47"/>
      <c r="F152" s="47"/>
      <c r="G152" s="47"/>
      <c r="H152" s="48"/>
      <c r="I152" s="49"/>
      <c r="J152" s="1"/>
    </row>
    <row r="153" spans="1:10" ht="15.75">
      <c r="A153" s="42"/>
      <c r="B153" s="42"/>
      <c r="C153" s="43"/>
      <c r="D153" s="44"/>
      <c r="E153" s="47"/>
      <c r="F153" s="47"/>
      <c r="G153" s="47"/>
      <c r="H153" s="48"/>
      <c r="I153" s="49"/>
      <c r="J153" s="1"/>
    </row>
    <row r="154" spans="1:9" ht="15.75">
      <c r="A154" s="50"/>
      <c r="B154" s="51"/>
      <c r="C154" s="18"/>
      <c r="D154" s="52"/>
      <c r="E154" s="53"/>
      <c r="F154" s="53"/>
      <c r="G154" s="52"/>
      <c r="H154" s="52"/>
      <c r="I154" s="54"/>
    </row>
    <row r="155" spans="1:9" ht="15.75">
      <c r="A155" s="50"/>
      <c r="B155" s="51"/>
      <c r="C155" s="18"/>
      <c r="D155" s="52"/>
      <c r="E155" s="53"/>
      <c r="F155" s="53"/>
      <c r="G155" s="52"/>
      <c r="H155" s="52"/>
      <c r="I155" s="54"/>
    </row>
    <row r="156" spans="1:9" ht="15.75">
      <c r="A156" s="50"/>
      <c r="B156" s="51"/>
      <c r="C156" s="18"/>
      <c r="D156" s="52"/>
      <c r="E156" s="53"/>
      <c r="F156" s="53"/>
      <c r="G156" s="52"/>
      <c r="H156" s="52"/>
      <c r="I156" s="54"/>
    </row>
    <row r="157" spans="1:9" ht="15.75">
      <c r="A157" s="50"/>
      <c r="B157" s="51"/>
      <c r="C157" s="18"/>
      <c r="D157" s="52"/>
      <c r="E157" s="53"/>
      <c r="F157" s="53"/>
      <c r="G157" s="52"/>
      <c r="H157" s="52"/>
      <c r="I157" s="54"/>
    </row>
    <row r="158" spans="1:9" ht="15.75">
      <c r="A158" s="50"/>
      <c r="B158" s="51"/>
      <c r="C158" s="18"/>
      <c r="D158" s="52"/>
      <c r="E158" s="53"/>
      <c r="F158" s="53"/>
      <c r="G158" s="52"/>
      <c r="H158" s="52"/>
      <c r="I158" s="54"/>
    </row>
    <row r="159" spans="1:8" ht="15.75">
      <c r="A159" s="55"/>
      <c r="B159" s="51"/>
      <c r="C159" s="18"/>
      <c r="D159" s="52"/>
      <c r="E159" s="53"/>
      <c r="F159" s="53"/>
      <c r="G159" s="52"/>
      <c r="H159" s="52"/>
    </row>
    <row r="160" spans="1:8" ht="15.75">
      <c r="A160" s="55"/>
      <c r="B160" s="51"/>
      <c r="C160" s="18"/>
      <c r="D160" s="52"/>
      <c r="E160" s="53"/>
      <c r="F160" s="53"/>
      <c r="G160" s="52"/>
      <c r="H160" s="52"/>
    </row>
    <row r="161" spans="1:8" ht="15.75">
      <c r="A161" s="55"/>
      <c r="B161" s="51"/>
      <c r="C161" s="18"/>
      <c r="D161" s="52"/>
      <c r="E161" s="53"/>
      <c r="F161" s="53"/>
      <c r="G161" s="52"/>
      <c r="H161" s="52"/>
    </row>
    <row r="162" spans="1:8" ht="15.75">
      <c r="A162" s="55"/>
      <c r="B162" s="51"/>
      <c r="C162" s="18"/>
      <c r="D162" s="52"/>
      <c r="E162" s="53"/>
      <c r="F162" s="53"/>
      <c r="G162" s="52"/>
      <c r="H162" s="52"/>
    </row>
    <row r="163" spans="1:8" ht="15.75">
      <c r="A163" s="55"/>
      <c r="B163" s="51"/>
      <c r="C163" s="18"/>
      <c r="D163" s="52"/>
      <c r="E163" s="53"/>
      <c r="F163" s="53"/>
      <c r="G163" s="52"/>
      <c r="H163" s="52"/>
    </row>
    <row r="164" spans="1:8" ht="15.75">
      <c r="A164" s="55"/>
      <c r="B164" s="51"/>
      <c r="C164" s="18"/>
      <c r="D164" s="52"/>
      <c r="E164" s="53"/>
      <c r="F164" s="53"/>
      <c r="G164" s="52"/>
      <c r="H164" s="52"/>
    </row>
    <row r="165" spans="1:8" ht="15.75">
      <c r="A165" s="55"/>
      <c r="B165" s="51"/>
      <c r="C165" s="18"/>
      <c r="D165" s="52"/>
      <c r="E165" s="53"/>
      <c r="F165" s="53"/>
      <c r="G165" s="52"/>
      <c r="H165" s="52"/>
    </row>
    <row r="166" spans="1:8" ht="15.75">
      <c r="A166" s="55"/>
      <c r="B166" s="51"/>
      <c r="C166" s="18"/>
      <c r="D166" s="52"/>
      <c r="E166" s="53"/>
      <c r="F166" s="53"/>
      <c r="G166" s="52"/>
      <c r="H166" s="52"/>
    </row>
    <row r="167" spans="1:8" ht="15.75">
      <c r="A167" s="55"/>
      <c r="B167" s="51"/>
      <c r="C167" s="18"/>
      <c r="D167" s="52"/>
      <c r="E167" s="53"/>
      <c r="F167" s="53"/>
      <c r="G167" s="52"/>
      <c r="H167" s="52"/>
    </row>
    <row r="168" spans="1:8" ht="15.75">
      <c r="A168" s="55"/>
      <c r="B168" s="51"/>
      <c r="C168" s="18"/>
      <c r="D168" s="52"/>
      <c r="E168" s="53"/>
      <c r="F168" s="53"/>
      <c r="G168" s="52"/>
      <c r="H168" s="52"/>
    </row>
    <row r="169" spans="1:8" ht="15.75">
      <c r="A169" s="55"/>
      <c r="B169" s="51"/>
      <c r="C169" s="18"/>
      <c r="D169" s="52"/>
      <c r="E169" s="53"/>
      <c r="F169" s="53"/>
      <c r="G169" s="52"/>
      <c r="H169" s="52"/>
    </row>
    <row r="170" spans="1:8" ht="15.75">
      <c r="A170" s="55"/>
      <c r="B170" s="51"/>
      <c r="C170" s="18"/>
      <c r="D170" s="53"/>
      <c r="E170" s="53"/>
      <c r="F170" s="53"/>
      <c r="G170" s="52"/>
      <c r="H170" s="52"/>
    </row>
    <row r="171" spans="1:8" ht="15.75">
      <c r="A171" s="55"/>
      <c r="B171" s="51"/>
      <c r="C171" s="18"/>
      <c r="D171" s="53"/>
      <c r="E171" s="53"/>
      <c r="F171" s="53"/>
      <c r="G171" s="52"/>
      <c r="H171" s="52"/>
    </row>
    <row r="172" spans="1:8" ht="15.75">
      <c r="A172" s="55"/>
      <c r="B172" s="51"/>
      <c r="C172" s="18"/>
      <c r="D172" s="53"/>
      <c r="E172" s="53"/>
      <c r="F172" s="53"/>
      <c r="G172" s="52"/>
      <c r="H172" s="52"/>
    </row>
    <row r="173" spans="1:8" ht="15.75">
      <c r="A173" s="55"/>
      <c r="B173" s="51"/>
      <c r="C173" s="18"/>
      <c r="D173" s="53"/>
      <c r="E173" s="53"/>
      <c r="F173" s="53"/>
      <c r="G173" s="52"/>
      <c r="H173" s="52"/>
    </row>
    <row r="174" spans="1:8" ht="15.75">
      <c r="A174" s="55"/>
      <c r="B174" s="51"/>
      <c r="C174" s="18"/>
      <c r="D174" s="53"/>
      <c r="E174" s="53"/>
      <c r="F174" s="53"/>
      <c r="G174" s="52"/>
      <c r="H174" s="52"/>
    </row>
    <row r="175" spans="1:8" ht="15.75">
      <c r="A175" s="55"/>
      <c r="B175" s="51"/>
      <c r="C175" s="18"/>
      <c r="D175" s="53"/>
      <c r="E175" s="53"/>
      <c r="F175" s="53"/>
      <c r="G175" s="52"/>
      <c r="H175" s="52"/>
    </row>
    <row r="176" spans="1:8" ht="15.75">
      <c r="A176" s="55"/>
      <c r="B176" s="51"/>
      <c r="C176" s="18"/>
      <c r="D176" s="53"/>
      <c r="E176" s="53"/>
      <c r="F176" s="53"/>
      <c r="G176" s="52"/>
      <c r="H176" s="52"/>
    </row>
    <row r="177" spans="1:8" ht="15.75">
      <c r="A177" s="55"/>
      <c r="B177" s="51"/>
      <c r="C177" s="18"/>
      <c r="D177" s="53"/>
      <c r="E177" s="53"/>
      <c r="F177" s="53"/>
      <c r="G177" s="52"/>
      <c r="H177" s="52"/>
    </row>
    <row r="178" spans="1:8" ht="15.75">
      <c r="A178" s="55"/>
      <c r="B178" s="51"/>
      <c r="C178" s="18"/>
      <c r="D178" s="53"/>
      <c r="E178" s="53"/>
      <c r="F178" s="53"/>
      <c r="G178" s="52"/>
      <c r="H178" s="52"/>
    </row>
    <row r="179" spans="1:8" ht="15.75">
      <c r="A179" s="55"/>
      <c r="B179" s="51"/>
      <c r="C179" s="18"/>
      <c r="D179" s="53"/>
      <c r="E179" s="53"/>
      <c r="F179" s="53"/>
      <c r="G179" s="52"/>
      <c r="H179" s="52"/>
    </row>
    <row r="180" spans="1:8" ht="15.75">
      <c r="A180" s="55"/>
      <c r="B180" s="51"/>
      <c r="C180" s="18"/>
      <c r="D180" s="53"/>
      <c r="E180" s="53"/>
      <c r="F180" s="53"/>
      <c r="G180" s="52"/>
      <c r="H180" s="52"/>
    </row>
    <row r="181" spans="1:8" ht="15.75">
      <c r="A181" s="55"/>
      <c r="B181" s="51"/>
      <c r="C181" s="18"/>
      <c r="D181" s="53"/>
      <c r="E181" s="53"/>
      <c r="F181" s="53"/>
      <c r="G181" s="52"/>
      <c r="H181" s="52"/>
    </row>
    <row r="182" spans="1:8" ht="15.75">
      <c r="A182" s="55"/>
      <c r="B182" s="51"/>
      <c r="C182" s="18"/>
      <c r="D182" s="53"/>
      <c r="E182" s="53"/>
      <c r="F182" s="53"/>
      <c r="G182" s="52"/>
      <c r="H182" s="52"/>
    </row>
    <row r="183" spans="2:8" ht="15.75">
      <c r="B183" s="56"/>
      <c r="C183" s="18"/>
      <c r="D183" s="53"/>
      <c r="E183" s="53"/>
      <c r="F183" s="53"/>
      <c r="G183" s="52"/>
      <c r="H183" s="52"/>
    </row>
    <row r="184" spans="2:8" ht="15.75">
      <c r="B184" s="56"/>
      <c r="C184" s="18"/>
      <c r="D184" s="53"/>
      <c r="E184" s="53"/>
      <c r="F184" s="53"/>
      <c r="G184" s="52"/>
      <c r="H184" s="52"/>
    </row>
    <row r="185" spans="2:8" ht="15.75">
      <c r="B185" s="56"/>
      <c r="C185" s="18"/>
      <c r="D185" s="53"/>
      <c r="E185" s="53"/>
      <c r="F185" s="53"/>
      <c r="G185" s="52"/>
      <c r="H185" s="52"/>
    </row>
    <row r="186" spans="2:8" ht="15.75">
      <c r="B186" s="56"/>
      <c r="C186" s="18"/>
      <c r="D186" s="53"/>
      <c r="E186" s="53"/>
      <c r="F186" s="53"/>
      <c r="G186" s="52"/>
      <c r="H186" s="52"/>
    </row>
    <row r="187" spans="2:8" ht="15.75">
      <c r="B187" s="56"/>
      <c r="C187" s="18"/>
      <c r="D187" s="53"/>
      <c r="E187" s="53"/>
      <c r="F187" s="53"/>
      <c r="G187" s="52"/>
      <c r="H187" s="52"/>
    </row>
    <row r="188" spans="2:8" ht="15.75">
      <c r="B188" s="56"/>
      <c r="C188" s="18"/>
      <c r="D188" s="53"/>
      <c r="E188" s="53"/>
      <c r="F188" s="53"/>
      <c r="G188" s="52"/>
      <c r="H188" s="52"/>
    </row>
    <row r="189" spans="2:8" ht="15.75">
      <c r="B189" s="56"/>
      <c r="C189" s="18"/>
      <c r="D189" s="53"/>
      <c r="E189" s="53"/>
      <c r="F189" s="53"/>
      <c r="G189" s="52"/>
      <c r="H189" s="52"/>
    </row>
    <row r="190" spans="2:8" ht="15.75">
      <c r="B190" s="56"/>
      <c r="C190" s="18"/>
      <c r="D190" s="53"/>
      <c r="E190" s="53"/>
      <c r="F190" s="53"/>
      <c r="G190" s="52"/>
      <c r="H190" s="52"/>
    </row>
    <row r="191" spans="2:8" ht="15.75">
      <c r="B191" s="56"/>
      <c r="C191" s="18"/>
      <c r="D191" s="53"/>
      <c r="E191" s="53"/>
      <c r="F191" s="53"/>
      <c r="G191" s="52"/>
      <c r="H191" s="52"/>
    </row>
    <row r="192" spans="2:8" ht="15.75">
      <c r="B192" s="56"/>
      <c r="C192" s="18"/>
      <c r="D192" s="53"/>
      <c r="E192" s="53"/>
      <c r="F192" s="53"/>
      <c r="G192" s="52"/>
      <c r="H192" s="52"/>
    </row>
    <row r="193" spans="2:8" ht="15.75">
      <c r="B193" s="56"/>
      <c r="C193" s="18"/>
      <c r="D193" s="53"/>
      <c r="E193" s="53"/>
      <c r="F193" s="53"/>
      <c r="G193" s="52"/>
      <c r="H193" s="52"/>
    </row>
    <row r="194" spans="2:8" ht="15.75">
      <c r="B194" s="56"/>
      <c r="C194" s="18"/>
      <c r="D194" s="53"/>
      <c r="E194" s="53"/>
      <c r="F194" s="53"/>
      <c r="G194" s="52"/>
      <c r="H194" s="52"/>
    </row>
    <row r="195" spans="2:8" ht="15.75">
      <c r="B195" s="56"/>
      <c r="C195" s="18"/>
      <c r="D195" s="53"/>
      <c r="E195" s="53"/>
      <c r="F195" s="53"/>
      <c r="G195" s="52"/>
      <c r="H195" s="52"/>
    </row>
    <row r="196" spans="2:8" ht="15.75">
      <c r="B196" s="56"/>
      <c r="C196" s="18"/>
      <c r="D196" s="53"/>
      <c r="E196" s="53"/>
      <c r="F196" s="53"/>
      <c r="G196" s="52"/>
      <c r="H196" s="52"/>
    </row>
    <row r="197" spans="2:8" ht="15.75">
      <c r="B197" s="56"/>
      <c r="C197" s="18"/>
      <c r="D197" s="53"/>
      <c r="E197" s="53"/>
      <c r="F197" s="53"/>
      <c r="G197" s="52"/>
      <c r="H197" s="52"/>
    </row>
    <row r="198" spans="2:8" ht="15.75">
      <c r="B198" s="56"/>
      <c r="C198" s="18"/>
      <c r="D198" s="53"/>
      <c r="E198" s="53"/>
      <c r="F198" s="53"/>
      <c r="G198" s="52"/>
      <c r="H198" s="52"/>
    </row>
    <row r="199" spans="2:8" ht="15.75">
      <c r="B199" s="56"/>
      <c r="C199" s="18"/>
      <c r="D199" s="53"/>
      <c r="E199" s="53"/>
      <c r="F199" s="53"/>
      <c r="G199" s="52"/>
      <c r="H199" s="52"/>
    </row>
    <row r="200" spans="2:8" ht="15.75">
      <c r="B200" s="56"/>
      <c r="C200" s="18"/>
      <c r="D200" s="53"/>
      <c r="E200" s="53"/>
      <c r="F200" s="53"/>
      <c r="G200" s="52"/>
      <c r="H200" s="52"/>
    </row>
    <row r="201" spans="2:8" ht="15.75">
      <c r="B201" s="56"/>
      <c r="C201" s="18"/>
      <c r="D201" s="53"/>
      <c r="E201" s="53"/>
      <c r="F201" s="53"/>
      <c r="G201" s="52"/>
      <c r="H201" s="52"/>
    </row>
    <row r="202" spans="2:8" ht="15.75">
      <c r="B202" s="56"/>
      <c r="C202" s="18"/>
      <c r="D202" s="53"/>
      <c r="E202" s="53"/>
      <c r="F202" s="53"/>
      <c r="G202" s="52"/>
      <c r="H202" s="52"/>
    </row>
    <row r="203" spans="2:8" ht="15.75">
      <c r="B203" s="56"/>
      <c r="C203" s="18"/>
      <c r="D203" s="53"/>
      <c r="E203" s="53"/>
      <c r="F203" s="53"/>
      <c r="G203" s="52"/>
      <c r="H203" s="52"/>
    </row>
    <row r="204" spans="2:8" ht="15.75">
      <c r="B204" s="56"/>
      <c r="C204" s="18"/>
      <c r="D204" s="53"/>
      <c r="E204" s="53"/>
      <c r="F204" s="53"/>
      <c r="G204" s="52"/>
      <c r="H204" s="52"/>
    </row>
    <row r="205" spans="2:8" ht="15.75">
      <c r="B205" s="56"/>
      <c r="C205" s="18"/>
      <c r="D205" s="53"/>
      <c r="E205" s="53"/>
      <c r="F205" s="53"/>
      <c r="G205" s="52"/>
      <c r="H205" s="52"/>
    </row>
    <row r="206" spans="2:8" ht="15.75">
      <c r="B206" s="56"/>
      <c r="C206" s="18"/>
      <c r="D206" s="53"/>
      <c r="E206" s="53"/>
      <c r="F206" s="53"/>
      <c r="G206" s="52"/>
      <c r="H206" s="52"/>
    </row>
    <row r="207" spans="2:8" ht="15.75">
      <c r="B207" s="56"/>
      <c r="C207" s="18"/>
      <c r="D207" s="53"/>
      <c r="E207" s="53"/>
      <c r="F207" s="53"/>
      <c r="G207" s="52"/>
      <c r="H207" s="52"/>
    </row>
    <row r="208" spans="2:8" ht="15.75">
      <c r="B208" s="56"/>
      <c r="C208" s="18"/>
      <c r="D208" s="53"/>
      <c r="E208" s="53"/>
      <c r="F208" s="53"/>
      <c r="G208" s="52"/>
      <c r="H208" s="52"/>
    </row>
    <row r="209" spans="2:8" ht="15.75">
      <c r="B209" s="56"/>
      <c r="C209" s="18"/>
      <c r="D209" s="53"/>
      <c r="E209" s="53"/>
      <c r="F209" s="53"/>
      <c r="G209" s="52"/>
      <c r="H209" s="52"/>
    </row>
    <row r="210" spans="2:8" ht="15.75">
      <c r="B210" s="56"/>
      <c r="C210" s="18"/>
      <c r="D210" s="53"/>
      <c r="E210" s="53"/>
      <c r="F210" s="53"/>
      <c r="G210" s="52"/>
      <c r="H210" s="52"/>
    </row>
    <row r="211" spans="2:8" ht="15.75">
      <c r="B211" s="56"/>
      <c r="C211" s="18"/>
      <c r="D211" s="53"/>
      <c r="E211" s="53"/>
      <c r="F211" s="53"/>
      <c r="G211" s="52"/>
      <c r="H211" s="52"/>
    </row>
    <row r="212" spans="2:8" ht="15.75">
      <c r="B212" s="56"/>
      <c r="C212" s="18"/>
      <c r="D212" s="53"/>
      <c r="E212" s="53"/>
      <c r="F212" s="53"/>
      <c r="G212" s="52"/>
      <c r="H212" s="52"/>
    </row>
    <row r="213" spans="2:8" ht="15.75">
      <c r="B213" s="56"/>
      <c r="C213" s="18"/>
      <c r="D213" s="53"/>
      <c r="E213" s="53"/>
      <c r="F213" s="53"/>
      <c r="G213" s="52"/>
      <c r="H213" s="52"/>
    </row>
    <row r="214" spans="2:8" ht="15.75">
      <c r="B214" s="56"/>
      <c r="C214" s="18"/>
      <c r="D214" s="53"/>
      <c r="E214" s="53"/>
      <c r="F214" s="53"/>
      <c r="G214" s="52"/>
      <c r="H214" s="52"/>
    </row>
    <row r="215" spans="2:8" ht="15.75">
      <c r="B215" s="56"/>
      <c r="C215" s="18"/>
      <c r="D215" s="53"/>
      <c r="E215" s="53"/>
      <c r="F215" s="53"/>
      <c r="G215" s="52"/>
      <c r="H215" s="52"/>
    </row>
    <row r="216" spans="2:8" ht="15.75">
      <c r="B216" s="56"/>
      <c r="C216" s="18"/>
      <c r="D216" s="53"/>
      <c r="E216" s="53"/>
      <c r="F216" s="53"/>
      <c r="G216" s="52"/>
      <c r="H216" s="52"/>
    </row>
    <row r="217" spans="2:8" ht="15.75">
      <c r="B217" s="56"/>
      <c r="C217" s="18"/>
      <c r="D217" s="53"/>
      <c r="E217" s="53"/>
      <c r="F217" s="53"/>
      <c r="G217" s="52"/>
      <c r="H217" s="52"/>
    </row>
    <row r="218" spans="2:8" ht="15.75">
      <c r="B218" s="56"/>
      <c r="C218" s="18"/>
      <c r="D218" s="53"/>
      <c r="E218" s="53"/>
      <c r="F218" s="53"/>
      <c r="G218" s="52"/>
      <c r="H218" s="52"/>
    </row>
    <row r="219" spans="2:8" ht="15.75">
      <c r="B219" s="56"/>
      <c r="C219" s="18"/>
      <c r="D219" s="53"/>
      <c r="E219" s="53"/>
      <c r="F219" s="53"/>
      <c r="G219" s="52"/>
      <c r="H219" s="52"/>
    </row>
    <row r="220" spans="2:8" ht="15.75">
      <c r="B220" s="56"/>
      <c r="C220" s="18"/>
      <c r="D220" s="53"/>
      <c r="E220" s="53"/>
      <c r="F220" s="53"/>
      <c r="G220" s="52"/>
      <c r="H220" s="52"/>
    </row>
    <row r="221" spans="2:8" ht="15.75">
      <c r="B221" s="56"/>
      <c r="C221" s="18"/>
      <c r="D221" s="53"/>
      <c r="E221" s="53"/>
      <c r="F221" s="53"/>
      <c r="G221" s="52"/>
      <c r="H221" s="52"/>
    </row>
    <row r="222" spans="2:8" ht="15.75">
      <c r="B222" s="56"/>
      <c r="C222" s="18"/>
      <c r="D222" s="53"/>
      <c r="E222" s="53"/>
      <c r="F222" s="53"/>
      <c r="G222" s="52"/>
      <c r="H222" s="52"/>
    </row>
    <row r="223" spans="2:8" ht="15.75">
      <c r="B223" s="56"/>
      <c r="C223" s="18"/>
      <c r="D223" s="53"/>
      <c r="E223" s="53"/>
      <c r="F223" s="53"/>
      <c r="G223" s="52"/>
      <c r="H223" s="52"/>
    </row>
    <row r="224" spans="2:8" ht="15.75">
      <c r="B224" s="56"/>
      <c r="C224" s="18"/>
      <c r="D224" s="53"/>
      <c r="E224" s="53"/>
      <c r="F224" s="53"/>
      <c r="G224" s="52"/>
      <c r="H224" s="52"/>
    </row>
    <row r="225" spans="2:8" ht="15.75">
      <c r="B225" s="56"/>
      <c r="C225" s="18"/>
      <c r="D225" s="53"/>
      <c r="E225" s="53"/>
      <c r="F225" s="53"/>
      <c r="G225" s="52"/>
      <c r="H225" s="52"/>
    </row>
    <row r="226" spans="2:8" ht="15.75">
      <c r="B226" s="56"/>
      <c r="C226" s="18"/>
      <c r="D226" s="53"/>
      <c r="E226" s="53"/>
      <c r="F226" s="53"/>
      <c r="G226" s="52"/>
      <c r="H226" s="52"/>
    </row>
    <row r="227" spans="2:8" ht="15.75">
      <c r="B227" s="56"/>
      <c r="C227" s="18"/>
      <c r="D227" s="53"/>
      <c r="E227" s="53"/>
      <c r="F227" s="53"/>
      <c r="G227" s="52"/>
      <c r="H227" s="52"/>
    </row>
    <row r="228" spans="2:8" ht="15.75">
      <c r="B228" s="56"/>
      <c r="C228" s="18"/>
      <c r="D228" s="53"/>
      <c r="E228" s="53"/>
      <c r="F228" s="53"/>
      <c r="G228" s="52"/>
      <c r="H228" s="52"/>
    </row>
    <row r="229" spans="2:8" ht="15.75">
      <c r="B229" s="56"/>
      <c r="C229" s="18"/>
      <c r="D229" s="53"/>
      <c r="E229" s="53"/>
      <c r="F229" s="53"/>
      <c r="G229" s="52"/>
      <c r="H229" s="52"/>
    </row>
    <row r="230" spans="2:8" ht="15.75">
      <c r="B230" s="56"/>
      <c r="C230" s="18"/>
      <c r="D230" s="53"/>
      <c r="E230" s="53"/>
      <c r="F230" s="53"/>
      <c r="G230" s="52"/>
      <c r="H230" s="52"/>
    </row>
    <row r="231" spans="2:8" ht="15.75">
      <c r="B231" s="56"/>
      <c r="C231" s="18"/>
      <c r="D231" s="53"/>
      <c r="E231" s="53"/>
      <c r="F231" s="53"/>
      <c r="G231" s="52"/>
      <c r="H231" s="52"/>
    </row>
    <row r="232" spans="2:8" ht="15.75">
      <c r="B232" s="56"/>
      <c r="C232" s="18"/>
      <c r="D232" s="53"/>
      <c r="E232" s="53"/>
      <c r="F232" s="53"/>
      <c r="G232" s="52"/>
      <c r="H232" s="52"/>
    </row>
    <row r="233" spans="2:8" ht="15.75">
      <c r="B233" s="56"/>
      <c r="C233" s="18"/>
      <c r="D233" s="53"/>
      <c r="E233" s="53"/>
      <c r="F233" s="53"/>
      <c r="G233" s="52"/>
      <c r="H233" s="52"/>
    </row>
    <row r="234" spans="2:8" ht="15.75">
      <c r="B234" s="56"/>
      <c r="C234" s="18"/>
      <c r="D234" s="57"/>
      <c r="E234" s="57"/>
      <c r="F234" s="57"/>
      <c r="G234" s="17"/>
      <c r="H234" s="17"/>
    </row>
    <row r="235" spans="2:8" ht="15.75">
      <c r="B235" s="56"/>
      <c r="C235" s="18"/>
      <c r="D235" s="57"/>
      <c r="E235" s="57"/>
      <c r="F235" s="57"/>
      <c r="G235" s="17"/>
      <c r="H235" s="17"/>
    </row>
    <row r="236" spans="2:8" ht="15.75">
      <c r="B236" s="56"/>
      <c r="C236" s="18"/>
      <c r="D236" s="57"/>
      <c r="E236" s="57"/>
      <c r="F236" s="57"/>
      <c r="G236" s="17"/>
      <c r="H236" s="17"/>
    </row>
    <row r="237" spans="2:8" ht="15.75">
      <c r="B237" s="56"/>
      <c r="C237" s="18"/>
      <c r="D237" s="57"/>
      <c r="E237" s="57"/>
      <c r="F237" s="57"/>
      <c r="G237" s="17"/>
      <c r="H237" s="17"/>
    </row>
    <row r="238" spans="2:8" ht="15.75">
      <c r="B238" s="56"/>
      <c r="C238" s="18"/>
      <c r="D238" s="57"/>
      <c r="E238" s="57"/>
      <c r="F238" s="57"/>
      <c r="G238" s="17"/>
      <c r="H238" s="17"/>
    </row>
    <row r="239" spans="2:8" ht="15.75">
      <c r="B239" s="56"/>
      <c r="C239" s="18"/>
      <c r="D239" s="57"/>
      <c r="E239" s="57"/>
      <c r="F239" s="57"/>
      <c r="G239" s="17"/>
      <c r="H239" s="17"/>
    </row>
    <row r="240" spans="2:8" ht="15.75">
      <c r="B240" s="56"/>
      <c r="C240" s="18"/>
      <c r="D240" s="57"/>
      <c r="E240" s="57"/>
      <c r="F240" s="57"/>
      <c r="G240" s="17"/>
      <c r="H240" s="17"/>
    </row>
    <row r="241" spans="2:8" ht="15.75">
      <c r="B241" s="56"/>
      <c r="C241" s="18"/>
      <c r="D241" s="57"/>
      <c r="E241" s="57"/>
      <c r="F241" s="57"/>
      <c r="G241" s="17"/>
      <c r="H241" s="17"/>
    </row>
    <row r="242" spans="2:8" ht="15.75">
      <c r="B242" s="56"/>
      <c r="C242" s="18"/>
      <c r="D242" s="57"/>
      <c r="E242" s="57"/>
      <c r="F242" s="57"/>
      <c r="G242" s="17"/>
      <c r="H242" s="17"/>
    </row>
    <row r="243" spans="2:8" ht="15.75">
      <c r="B243" s="56"/>
      <c r="C243" s="18"/>
      <c r="D243" s="57"/>
      <c r="E243" s="57"/>
      <c r="F243" s="57"/>
      <c r="G243" s="17"/>
      <c r="H243" s="17"/>
    </row>
    <row r="244" spans="2:8" ht="15.75">
      <c r="B244" s="56"/>
      <c r="C244" s="18"/>
      <c r="D244" s="57"/>
      <c r="E244" s="57"/>
      <c r="F244" s="57"/>
      <c r="G244" s="17"/>
      <c r="H244" s="17"/>
    </row>
    <row r="245" spans="2:8" ht="15.75">
      <c r="B245" s="56"/>
      <c r="C245" s="18"/>
      <c r="D245" s="57"/>
      <c r="E245" s="57"/>
      <c r="F245" s="57"/>
      <c r="G245" s="17"/>
      <c r="H245" s="17"/>
    </row>
    <row r="246" spans="2:8" ht="15.75">
      <c r="B246" s="56"/>
      <c r="C246" s="18"/>
      <c r="D246" s="57"/>
      <c r="E246" s="57"/>
      <c r="F246" s="57"/>
      <c r="G246" s="17"/>
      <c r="H246" s="17"/>
    </row>
    <row r="247" spans="2:8" ht="15.75">
      <c r="B247" s="56"/>
      <c r="C247" s="18"/>
      <c r="D247" s="57"/>
      <c r="E247" s="57"/>
      <c r="F247" s="57"/>
      <c r="G247" s="17"/>
      <c r="H247" s="17"/>
    </row>
    <row r="248" spans="2:8" ht="15.75">
      <c r="B248" s="56"/>
      <c r="C248" s="18"/>
      <c r="D248" s="57"/>
      <c r="E248" s="57"/>
      <c r="F248" s="57"/>
      <c r="G248" s="17"/>
      <c r="H248" s="17"/>
    </row>
    <row r="249" spans="2:8" ht="15.75">
      <c r="B249" s="56"/>
      <c r="C249" s="18"/>
      <c r="D249" s="57"/>
      <c r="E249" s="57"/>
      <c r="F249" s="57"/>
      <c r="G249" s="17"/>
      <c r="H249" s="17"/>
    </row>
    <row r="250" spans="2:8" ht="15.75">
      <c r="B250" s="56"/>
      <c r="C250" s="18"/>
      <c r="D250" s="57"/>
      <c r="E250" s="57"/>
      <c r="F250" s="57"/>
      <c r="G250" s="17"/>
      <c r="H250" s="17"/>
    </row>
    <row r="251" spans="2:8" ht="15.75">
      <c r="B251" s="56"/>
      <c r="C251" s="18"/>
      <c r="D251" s="57"/>
      <c r="E251" s="57"/>
      <c r="F251" s="57"/>
      <c r="G251" s="17"/>
      <c r="H251" s="17"/>
    </row>
    <row r="252" spans="2:8" ht="15.75">
      <c r="B252" s="56"/>
      <c r="C252" s="18"/>
      <c r="D252" s="57"/>
      <c r="E252" s="57"/>
      <c r="F252" s="57"/>
      <c r="G252" s="17"/>
      <c r="H252" s="17"/>
    </row>
    <row r="253" spans="2:8" ht="15.75">
      <c r="B253" s="56"/>
      <c r="C253" s="18"/>
      <c r="D253" s="57"/>
      <c r="E253" s="57"/>
      <c r="F253" s="57"/>
      <c r="G253" s="17"/>
      <c r="H253" s="17"/>
    </row>
    <row r="254" spans="2:8" ht="15.75">
      <c r="B254" s="56"/>
      <c r="C254" s="18"/>
      <c r="D254" s="57"/>
      <c r="E254" s="57"/>
      <c r="F254" s="57"/>
      <c r="G254" s="17"/>
      <c r="H254" s="17"/>
    </row>
    <row r="255" spans="2:8" ht="15.75">
      <c r="B255" s="56"/>
      <c r="C255" s="18"/>
      <c r="D255" s="57"/>
      <c r="E255" s="57"/>
      <c r="F255" s="57"/>
      <c r="G255" s="17"/>
      <c r="H255" s="17"/>
    </row>
    <row r="256" spans="2:8" ht="15.75">
      <c r="B256" s="56"/>
      <c r="C256" s="18"/>
      <c r="D256" s="57"/>
      <c r="E256" s="57"/>
      <c r="F256" s="57"/>
      <c r="G256" s="17"/>
      <c r="H256" s="17"/>
    </row>
    <row r="257" spans="2:8" ht="15.75">
      <c r="B257" s="56"/>
      <c r="C257" s="18"/>
      <c r="D257" s="57"/>
      <c r="E257" s="57"/>
      <c r="F257" s="57"/>
      <c r="G257" s="17"/>
      <c r="H257" s="17"/>
    </row>
    <row r="258" spans="2:8" ht="15.75">
      <c r="B258" s="56"/>
      <c r="C258" s="18"/>
      <c r="D258" s="57"/>
      <c r="E258" s="57"/>
      <c r="F258" s="57"/>
      <c r="G258" s="17"/>
      <c r="H258" s="17"/>
    </row>
    <row r="259" spans="2:8" ht="15.75">
      <c r="B259" s="56"/>
      <c r="C259" s="18"/>
      <c r="D259" s="57"/>
      <c r="E259" s="57"/>
      <c r="F259" s="57"/>
      <c r="G259" s="17"/>
      <c r="H259" s="17"/>
    </row>
    <row r="260" spans="2:8" ht="15.75">
      <c r="B260" s="56"/>
      <c r="C260" s="18"/>
      <c r="D260" s="57"/>
      <c r="E260" s="57"/>
      <c r="F260" s="57"/>
      <c r="G260" s="17"/>
      <c r="H260" s="17"/>
    </row>
    <row r="261" spans="2:8" ht="15.75">
      <c r="B261" s="56"/>
      <c r="C261" s="18"/>
      <c r="D261" s="57"/>
      <c r="E261" s="57"/>
      <c r="F261" s="57"/>
      <c r="G261" s="17"/>
      <c r="H261" s="17"/>
    </row>
    <row r="262" spans="2:8" ht="15.75">
      <c r="B262" s="56"/>
      <c r="C262" s="18"/>
      <c r="D262" s="57"/>
      <c r="E262" s="57"/>
      <c r="F262" s="57"/>
      <c r="G262" s="17"/>
      <c r="H262" s="17"/>
    </row>
    <row r="263" spans="2:8" ht="15.75">
      <c r="B263" s="56"/>
      <c r="C263" s="18"/>
      <c r="D263" s="57"/>
      <c r="E263" s="57"/>
      <c r="F263" s="57"/>
      <c r="G263" s="17"/>
      <c r="H263" s="17"/>
    </row>
    <row r="264" spans="2:8" ht="15.75">
      <c r="B264" s="56"/>
      <c r="C264" s="18"/>
      <c r="D264" s="57"/>
      <c r="E264" s="57"/>
      <c r="F264" s="57"/>
      <c r="G264" s="17"/>
      <c r="H264" s="17"/>
    </row>
    <row r="265" spans="2:8" ht="15.75">
      <c r="B265" s="56"/>
      <c r="C265" s="18"/>
      <c r="D265" s="57"/>
      <c r="E265" s="57"/>
      <c r="F265" s="57"/>
      <c r="G265" s="17"/>
      <c r="H265" s="17"/>
    </row>
    <row r="266" spans="2:8" ht="15.75">
      <c r="B266" s="56"/>
      <c r="C266" s="18"/>
      <c r="D266" s="57"/>
      <c r="E266" s="57"/>
      <c r="F266" s="57"/>
      <c r="G266" s="17"/>
      <c r="H266" s="17"/>
    </row>
    <row r="267" spans="2:8" ht="15.75">
      <c r="B267" s="56"/>
      <c r="C267" s="18"/>
      <c r="D267" s="57"/>
      <c r="E267" s="57"/>
      <c r="F267" s="57"/>
      <c r="G267" s="17"/>
      <c r="H267" s="17"/>
    </row>
    <row r="268" spans="2:8" ht="15.75">
      <c r="B268" s="56"/>
      <c r="C268" s="18"/>
      <c r="D268" s="57"/>
      <c r="E268" s="57"/>
      <c r="F268" s="57"/>
      <c r="G268" s="17"/>
      <c r="H268" s="17"/>
    </row>
    <row r="269" spans="2:8" ht="15.75">
      <c r="B269" s="56"/>
      <c r="C269" s="18"/>
      <c r="D269" s="57"/>
      <c r="E269" s="57"/>
      <c r="F269" s="57"/>
      <c r="G269" s="17"/>
      <c r="H269" s="17"/>
    </row>
    <row r="270" spans="2:8" ht="15.75">
      <c r="B270" s="56"/>
      <c r="C270" s="18"/>
      <c r="D270" s="57"/>
      <c r="E270" s="57"/>
      <c r="F270" s="57"/>
      <c r="G270" s="17"/>
      <c r="H270" s="17"/>
    </row>
    <row r="271" spans="2:8" ht="15.75">
      <c r="B271" s="56"/>
      <c r="C271" s="18"/>
      <c r="D271" s="57"/>
      <c r="E271" s="57"/>
      <c r="F271" s="57"/>
      <c r="G271" s="17"/>
      <c r="H271" s="17"/>
    </row>
    <row r="272" spans="2:8" ht="15.75">
      <c r="B272" s="56"/>
      <c r="C272" s="18"/>
      <c r="D272" s="57"/>
      <c r="E272" s="57"/>
      <c r="F272" s="57"/>
      <c r="G272" s="17"/>
      <c r="H272" s="17"/>
    </row>
    <row r="273" spans="2:8" ht="15.75">
      <c r="B273" s="56"/>
      <c r="C273" s="18"/>
      <c r="D273" s="57"/>
      <c r="E273" s="57"/>
      <c r="F273" s="57"/>
      <c r="G273" s="17"/>
      <c r="H273" s="17"/>
    </row>
    <row r="274" spans="2:8" ht="15.75">
      <c r="B274" s="56"/>
      <c r="C274" s="18"/>
      <c r="D274" s="57"/>
      <c r="E274" s="57"/>
      <c r="F274" s="57"/>
      <c r="G274" s="17"/>
      <c r="H274" s="17"/>
    </row>
    <row r="275" spans="2:8" ht="15.75">
      <c r="B275" s="56"/>
      <c r="C275" s="18"/>
      <c r="D275" s="57"/>
      <c r="E275" s="57"/>
      <c r="F275" s="57"/>
      <c r="G275" s="17"/>
      <c r="H275" s="17"/>
    </row>
    <row r="276" spans="2:8" ht="15.75">
      <c r="B276" s="56"/>
      <c r="C276" s="18"/>
      <c r="D276" s="57"/>
      <c r="E276" s="57"/>
      <c r="F276" s="57"/>
      <c r="G276" s="17"/>
      <c r="H276" s="17"/>
    </row>
    <row r="277" spans="2:8" ht="15.75">
      <c r="B277" s="56"/>
      <c r="C277" s="18"/>
      <c r="D277" s="57"/>
      <c r="E277" s="57"/>
      <c r="F277" s="57"/>
      <c r="G277" s="17"/>
      <c r="H277" s="17"/>
    </row>
    <row r="278" spans="2:8" ht="15.75">
      <c r="B278" s="56"/>
      <c r="C278" s="18"/>
      <c r="D278" s="57"/>
      <c r="E278" s="57"/>
      <c r="F278" s="57"/>
      <c r="G278" s="17"/>
      <c r="H278" s="17"/>
    </row>
    <row r="279" spans="2:8" ht="15.75">
      <c r="B279" s="56"/>
      <c r="C279" s="18"/>
      <c r="D279" s="57"/>
      <c r="E279" s="57"/>
      <c r="F279" s="57"/>
      <c r="G279" s="17"/>
      <c r="H279" s="17"/>
    </row>
    <row r="280" spans="2:8" ht="15.75">
      <c r="B280" s="56"/>
      <c r="C280" s="18"/>
      <c r="D280" s="57"/>
      <c r="E280" s="57"/>
      <c r="F280" s="57"/>
      <c r="G280" s="17"/>
      <c r="H280" s="17"/>
    </row>
    <row r="281" spans="2:8" ht="15.75">
      <c r="B281" s="56"/>
      <c r="C281" s="18"/>
      <c r="D281" s="57"/>
      <c r="E281" s="57"/>
      <c r="F281" s="57"/>
      <c r="G281" s="17"/>
      <c r="H281" s="17"/>
    </row>
    <row r="282" spans="2:8" ht="15.75">
      <c r="B282" s="56"/>
      <c r="C282" s="18"/>
      <c r="D282" s="57"/>
      <c r="E282" s="57"/>
      <c r="F282" s="57"/>
      <c r="G282" s="17"/>
      <c r="H282" s="17"/>
    </row>
    <row r="283" spans="2:8" ht="15.75">
      <c r="B283" s="56"/>
      <c r="C283" s="18"/>
      <c r="D283" s="57"/>
      <c r="E283" s="57"/>
      <c r="F283" s="57"/>
      <c r="G283" s="17"/>
      <c r="H283" s="17"/>
    </row>
    <row r="284" spans="2:8" ht="15.75">
      <c r="B284" s="56"/>
      <c r="C284" s="18"/>
      <c r="D284" s="57"/>
      <c r="E284" s="57"/>
      <c r="F284" s="57"/>
      <c r="G284" s="17"/>
      <c r="H284" s="17"/>
    </row>
    <row r="285" spans="2:8" ht="15.75">
      <c r="B285" s="56"/>
      <c r="C285" s="18"/>
      <c r="D285" s="57"/>
      <c r="E285" s="57"/>
      <c r="F285" s="57"/>
      <c r="G285" s="17"/>
      <c r="H285" s="17"/>
    </row>
    <row r="286" spans="2:8" ht="15.75">
      <c r="B286" s="56"/>
      <c r="C286" s="18"/>
      <c r="D286" s="57"/>
      <c r="E286" s="57"/>
      <c r="F286" s="57"/>
      <c r="G286" s="17"/>
      <c r="H286" s="17"/>
    </row>
    <row r="287" spans="2:8" ht="15.75">
      <c r="B287" s="56"/>
      <c r="C287" s="18"/>
      <c r="D287" s="57"/>
      <c r="E287" s="57"/>
      <c r="F287" s="57"/>
      <c r="G287" s="17"/>
      <c r="H287" s="17"/>
    </row>
    <row r="288" spans="2:8" ht="15.75">
      <c r="B288" s="56"/>
      <c r="C288" s="18"/>
      <c r="D288" s="57"/>
      <c r="E288" s="57"/>
      <c r="F288" s="57"/>
      <c r="G288" s="17"/>
      <c r="H288" s="17"/>
    </row>
    <row r="289" spans="2:8" ht="15.75">
      <c r="B289" s="56"/>
      <c r="C289" s="18"/>
      <c r="D289" s="57"/>
      <c r="E289" s="57"/>
      <c r="F289" s="57"/>
      <c r="G289" s="17"/>
      <c r="H289" s="17"/>
    </row>
    <row r="290" spans="2:8" ht="15.75">
      <c r="B290" s="56"/>
      <c r="C290" s="18"/>
      <c r="D290" s="57"/>
      <c r="E290" s="57"/>
      <c r="F290" s="57"/>
      <c r="G290" s="17"/>
      <c r="H290" s="17"/>
    </row>
    <row r="291" spans="2:8" ht="15.75">
      <c r="B291" s="56"/>
      <c r="C291" s="18"/>
      <c r="D291" s="57"/>
      <c r="E291" s="57"/>
      <c r="F291" s="57"/>
      <c r="G291" s="17"/>
      <c r="H291" s="17"/>
    </row>
    <row r="292" spans="2:8" ht="15.75">
      <c r="B292" s="56"/>
      <c r="C292" s="18"/>
      <c r="D292" s="57"/>
      <c r="E292" s="57"/>
      <c r="F292" s="57"/>
      <c r="G292" s="17"/>
      <c r="H292" s="17"/>
    </row>
    <row r="293" spans="2:8" ht="15.75">
      <c r="B293" s="56"/>
      <c r="C293" s="18"/>
      <c r="D293" s="57"/>
      <c r="E293" s="57"/>
      <c r="F293" s="57"/>
      <c r="G293" s="17"/>
      <c r="H293" s="17"/>
    </row>
    <row r="294" spans="2:8" ht="15.75">
      <c r="B294" s="56"/>
      <c r="C294" s="18"/>
      <c r="D294" s="57"/>
      <c r="E294" s="57"/>
      <c r="F294" s="57"/>
      <c r="G294" s="17"/>
      <c r="H294" s="17"/>
    </row>
    <row r="295" spans="2:8" ht="15.75">
      <c r="B295" s="56"/>
      <c r="C295" s="18"/>
      <c r="D295" s="57"/>
      <c r="E295" s="57"/>
      <c r="F295" s="57"/>
      <c r="G295" s="17"/>
      <c r="H295" s="17"/>
    </row>
    <row r="296" spans="2:8" ht="15.75">
      <c r="B296" s="56"/>
      <c r="C296" s="18"/>
      <c r="D296" s="57"/>
      <c r="E296" s="57"/>
      <c r="F296" s="57"/>
      <c r="G296" s="17"/>
      <c r="H296" s="17"/>
    </row>
    <row r="297" spans="2:8" ht="15.75">
      <c r="B297" s="56"/>
      <c r="C297" s="18"/>
      <c r="D297" s="57"/>
      <c r="E297" s="57"/>
      <c r="F297" s="57"/>
      <c r="G297" s="17"/>
      <c r="H297" s="17"/>
    </row>
    <row r="298" spans="2:8" ht="15.75">
      <c r="B298" s="56"/>
      <c r="C298" s="18"/>
      <c r="D298" s="57"/>
      <c r="E298" s="57"/>
      <c r="F298" s="57"/>
      <c r="G298" s="17"/>
      <c r="H298" s="17"/>
    </row>
    <row r="299" spans="2:8" ht="15.75">
      <c r="B299" s="56"/>
      <c r="C299" s="18"/>
      <c r="D299" s="57"/>
      <c r="E299" s="57"/>
      <c r="F299" s="57"/>
      <c r="G299" s="17"/>
      <c r="H299" s="17"/>
    </row>
    <row r="300" spans="2:8" ht="15.75">
      <c r="B300" s="56"/>
      <c r="C300" s="18"/>
      <c r="D300" s="57"/>
      <c r="E300" s="57"/>
      <c r="F300" s="57"/>
      <c r="G300" s="17"/>
      <c r="H300" s="17"/>
    </row>
    <row r="301" spans="2:8" ht="15.75">
      <c r="B301" s="56"/>
      <c r="C301" s="18"/>
      <c r="D301" s="57"/>
      <c r="E301" s="57"/>
      <c r="F301" s="57"/>
      <c r="G301" s="17"/>
      <c r="H301" s="17"/>
    </row>
    <row r="302" spans="2:8" ht="15.75">
      <c r="B302" s="56"/>
      <c r="C302" s="18"/>
      <c r="D302" s="57"/>
      <c r="E302" s="57"/>
      <c r="F302" s="57"/>
      <c r="G302" s="17"/>
      <c r="H302" s="17"/>
    </row>
    <row r="303" spans="2:8" ht="15.75">
      <c r="B303" s="56"/>
      <c r="C303" s="18"/>
      <c r="D303" s="57"/>
      <c r="E303" s="57"/>
      <c r="F303" s="57"/>
      <c r="G303" s="17"/>
      <c r="H303" s="17"/>
    </row>
    <row r="304" spans="2:8" ht="15.75">
      <c r="B304" s="56"/>
      <c r="C304" s="18"/>
      <c r="D304" s="57"/>
      <c r="E304" s="57"/>
      <c r="F304" s="57"/>
      <c r="G304" s="17"/>
      <c r="H304" s="17"/>
    </row>
    <row r="305" spans="2:8" ht="15.75">
      <c r="B305" s="56"/>
      <c r="C305" s="18"/>
      <c r="D305" s="57"/>
      <c r="E305" s="57"/>
      <c r="F305" s="57"/>
      <c r="G305" s="17"/>
      <c r="H305" s="17"/>
    </row>
    <row r="306" spans="2:8" ht="15.75">
      <c r="B306" s="56"/>
      <c r="C306" s="18"/>
      <c r="D306" s="57"/>
      <c r="E306" s="57"/>
      <c r="F306" s="57"/>
      <c r="G306" s="17"/>
      <c r="H306" s="17"/>
    </row>
    <row r="307" spans="2:8" ht="15.75">
      <c r="B307" s="56"/>
      <c r="C307" s="18"/>
      <c r="D307" s="57"/>
      <c r="E307" s="57"/>
      <c r="F307" s="57"/>
      <c r="G307" s="17"/>
      <c r="H307" s="17"/>
    </row>
    <row r="308" spans="2:8" ht="15.75">
      <c r="B308" s="56"/>
      <c r="C308" s="18"/>
      <c r="D308" s="57"/>
      <c r="E308" s="57"/>
      <c r="F308" s="57"/>
      <c r="G308" s="17"/>
      <c r="H308" s="17"/>
    </row>
    <row r="309" spans="2:8" ht="15.75">
      <c r="B309" s="56"/>
      <c r="C309" s="18"/>
      <c r="D309" s="57"/>
      <c r="E309" s="57"/>
      <c r="F309" s="57"/>
      <c r="G309" s="17"/>
      <c r="H309" s="17"/>
    </row>
    <row r="310" spans="2:8" ht="15.75">
      <c r="B310" s="56"/>
      <c r="C310" s="18"/>
      <c r="D310" s="57"/>
      <c r="E310" s="57"/>
      <c r="F310" s="57"/>
      <c r="G310" s="17"/>
      <c r="H310" s="17"/>
    </row>
    <row r="311" spans="2:8" ht="15.75">
      <c r="B311" s="56"/>
      <c r="C311" s="18"/>
      <c r="D311" s="57"/>
      <c r="E311" s="57"/>
      <c r="F311" s="57"/>
      <c r="G311" s="17"/>
      <c r="H311" s="17"/>
    </row>
    <row r="312" spans="2:8" ht="15.75">
      <c r="B312" s="56"/>
      <c r="C312" s="18"/>
      <c r="D312" s="57"/>
      <c r="E312" s="57"/>
      <c r="F312" s="57"/>
      <c r="G312" s="17"/>
      <c r="H312" s="17"/>
    </row>
    <row r="313" spans="2:8" ht="15.75">
      <c r="B313" s="56"/>
      <c r="C313" s="18"/>
      <c r="D313" s="57"/>
      <c r="E313" s="57"/>
      <c r="F313" s="57"/>
      <c r="G313" s="17"/>
      <c r="H313" s="17"/>
    </row>
    <row r="314" spans="2:8" ht="15.75">
      <c r="B314" s="56"/>
      <c r="C314" s="18"/>
      <c r="D314" s="57"/>
      <c r="E314" s="57"/>
      <c r="F314" s="57"/>
      <c r="G314" s="17"/>
      <c r="H314" s="17"/>
    </row>
    <row r="315" spans="2:8" ht="15.75">
      <c r="B315" s="56"/>
      <c r="C315" s="18"/>
      <c r="D315" s="57"/>
      <c r="E315" s="57"/>
      <c r="F315" s="57"/>
      <c r="G315" s="17"/>
      <c r="H315" s="17"/>
    </row>
    <row r="316" spans="2:8" ht="15.75">
      <c r="B316" s="56"/>
      <c r="C316" s="18"/>
      <c r="D316" s="57"/>
      <c r="E316" s="57"/>
      <c r="F316" s="57"/>
      <c r="G316" s="17"/>
      <c r="H316" s="17"/>
    </row>
    <row r="317" spans="2:8" ht="15.75">
      <c r="B317" s="56"/>
      <c r="C317" s="18"/>
      <c r="D317" s="57"/>
      <c r="E317" s="57"/>
      <c r="F317" s="57"/>
      <c r="G317" s="17"/>
      <c r="H317" s="17"/>
    </row>
    <row r="318" spans="2:8" ht="15.75">
      <c r="B318" s="56"/>
      <c r="C318" s="18"/>
      <c r="D318" s="57"/>
      <c r="E318" s="57"/>
      <c r="F318" s="57"/>
      <c r="G318" s="17"/>
      <c r="H318" s="17"/>
    </row>
    <row r="319" spans="2:8" ht="15.75">
      <c r="B319" s="56"/>
      <c r="C319" s="18"/>
      <c r="D319" s="57"/>
      <c r="E319" s="57"/>
      <c r="F319" s="57"/>
      <c r="G319" s="17"/>
      <c r="H319" s="17"/>
    </row>
    <row r="320" spans="2:8" ht="15.75">
      <c r="B320" s="56"/>
      <c r="C320" s="18"/>
      <c r="D320" s="57"/>
      <c r="E320" s="57"/>
      <c r="F320" s="57"/>
      <c r="G320" s="17"/>
      <c r="H320" s="17"/>
    </row>
    <row r="321" spans="2:8" ht="15.75">
      <c r="B321" s="56"/>
      <c r="C321" s="18"/>
      <c r="D321" s="57"/>
      <c r="E321" s="57"/>
      <c r="F321" s="57"/>
      <c r="G321" s="17"/>
      <c r="H321" s="17"/>
    </row>
    <row r="322" spans="2:8" ht="15.75">
      <c r="B322" s="56"/>
      <c r="C322" s="18"/>
      <c r="D322" s="57"/>
      <c r="E322" s="57"/>
      <c r="F322" s="57"/>
      <c r="G322" s="17"/>
      <c r="H322" s="17"/>
    </row>
    <row r="323" spans="2:8" ht="15.75">
      <c r="B323" s="56"/>
      <c r="C323" s="18"/>
      <c r="D323" s="57"/>
      <c r="E323" s="57"/>
      <c r="F323" s="57"/>
      <c r="G323" s="17"/>
      <c r="H323" s="17"/>
    </row>
    <row r="324" spans="2:8" ht="15.75">
      <c r="B324" s="56"/>
      <c r="C324" s="18"/>
      <c r="D324" s="57"/>
      <c r="E324" s="57"/>
      <c r="F324" s="57"/>
      <c r="G324" s="17"/>
      <c r="H324" s="17"/>
    </row>
    <row r="325" spans="2:8" ht="15.75">
      <c r="B325" s="56"/>
      <c r="C325" s="18"/>
      <c r="D325" s="57"/>
      <c r="E325" s="57"/>
      <c r="F325" s="57"/>
      <c r="G325" s="17"/>
      <c r="H325" s="17"/>
    </row>
    <row r="326" spans="2:8" ht="15.75">
      <c r="B326" s="56"/>
      <c r="C326" s="18"/>
      <c r="D326" s="57"/>
      <c r="E326" s="57"/>
      <c r="F326" s="57"/>
      <c r="G326" s="17"/>
      <c r="H326" s="17"/>
    </row>
    <row r="327" spans="2:8" ht="15.75">
      <c r="B327" s="56"/>
      <c r="C327" s="18"/>
      <c r="D327" s="57"/>
      <c r="E327" s="57"/>
      <c r="F327" s="57"/>
      <c r="G327" s="17"/>
      <c r="H327" s="17"/>
    </row>
    <row r="328" spans="2:8" ht="15.75">
      <c r="B328" s="56"/>
      <c r="C328" s="18"/>
      <c r="D328" s="57"/>
      <c r="E328" s="57"/>
      <c r="F328" s="57"/>
      <c r="G328" s="17"/>
      <c r="H328" s="17"/>
    </row>
    <row r="329" spans="2:8" ht="15.75">
      <c r="B329" s="56"/>
      <c r="C329" s="18"/>
      <c r="D329" s="57"/>
      <c r="E329" s="57"/>
      <c r="F329" s="57"/>
      <c r="G329" s="17"/>
      <c r="H329" s="17"/>
    </row>
    <row r="330" spans="2:8" ht="15.75">
      <c r="B330" s="56"/>
      <c r="C330" s="18"/>
      <c r="D330" s="57"/>
      <c r="E330" s="57"/>
      <c r="F330" s="57"/>
      <c r="G330" s="17"/>
      <c r="H330" s="17"/>
    </row>
    <row r="331" spans="2:8" ht="15.75">
      <c r="B331" s="56"/>
      <c r="C331" s="18"/>
      <c r="D331" s="57"/>
      <c r="E331" s="57"/>
      <c r="F331" s="57"/>
      <c r="G331" s="17"/>
      <c r="H331" s="17"/>
    </row>
    <row r="332" spans="2:8" ht="15.75">
      <c r="B332" s="56"/>
      <c r="C332" s="18"/>
      <c r="D332" s="57"/>
      <c r="E332" s="57"/>
      <c r="F332" s="57"/>
      <c r="G332" s="17"/>
      <c r="H332" s="17"/>
    </row>
    <row r="333" spans="2:8" ht="15.75">
      <c r="B333" s="56"/>
      <c r="C333" s="18"/>
      <c r="D333" s="57"/>
      <c r="E333" s="57"/>
      <c r="F333" s="57"/>
      <c r="G333" s="17"/>
      <c r="H333" s="17"/>
    </row>
    <row r="334" spans="2:8" ht="15.75">
      <c r="B334" s="56"/>
      <c r="C334" s="18"/>
      <c r="D334" s="57"/>
      <c r="E334" s="57"/>
      <c r="F334" s="57"/>
      <c r="G334" s="17"/>
      <c r="H334" s="17"/>
    </row>
    <row r="335" spans="2:8" ht="15.75">
      <c r="B335" s="56"/>
      <c r="C335" s="18"/>
      <c r="D335" s="57"/>
      <c r="E335" s="57"/>
      <c r="F335" s="57"/>
      <c r="G335" s="17"/>
      <c r="H335" s="17"/>
    </row>
    <row r="336" spans="2:8" ht="15.75">
      <c r="B336" s="56"/>
      <c r="C336" s="18"/>
      <c r="D336" s="57"/>
      <c r="E336" s="57"/>
      <c r="F336" s="57"/>
      <c r="G336" s="17"/>
      <c r="H336" s="17"/>
    </row>
    <row r="337" spans="2:8" ht="15.75">
      <c r="B337" s="56"/>
      <c r="C337" s="18"/>
      <c r="D337" s="57"/>
      <c r="E337" s="57"/>
      <c r="F337" s="57"/>
      <c r="G337" s="17"/>
      <c r="H337" s="17"/>
    </row>
    <row r="338" spans="2:8" ht="15.75">
      <c r="B338" s="56"/>
      <c r="C338" s="18"/>
      <c r="D338" s="57"/>
      <c r="E338" s="57"/>
      <c r="F338" s="57"/>
      <c r="G338" s="17"/>
      <c r="H338" s="17"/>
    </row>
    <row r="339" spans="2:8" ht="15.75">
      <c r="B339" s="56"/>
      <c r="C339" s="18"/>
      <c r="D339" s="57"/>
      <c r="E339" s="57"/>
      <c r="F339" s="57"/>
      <c r="G339" s="17"/>
      <c r="H339" s="17"/>
    </row>
    <row r="340" spans="2:8" ht="15.75">
      <c r="B340" s="56"/>
      <c r="C340" s="18"/>
      <c r="D340" s="57"/>
      <c r="E340" s="57"/>
      <c r="F340" s="57"/>
      <c r="G340" s="17"/>
      <c r="H340" s="17"/>
    </row>
    <row r="341" spans="2:8" ht="15.75">
      <c r="B341" s="56"/>
      <c r="C341" s="18"/>
      <c r="D341" s="57"/>
      <c r="E341" s="57"/>
      <c r="F341" s="57"/>
      <c r="G341" s="17"/>
      <c r="H341" s="17"/>
    </row>
    <row r="342" spans="2:8" ht="15.75">
      <c r="B342" s="56"/>
      <c r="C342" s="18"/>
      <c r="D342" s="57"/>
      <c r="E342" s="57"/>
      <c r="F342" s="57"/>
      <c r="G342" s="17"/>
      <c r="H342" s="17"/>
    </row>
    <row r="343" spans="2:8" ht="15.75">
      <c r="B343" s="56"/>
      <c r="C343" s="18"/>
      <c r="D343" s="57"/>
      <c r="E343" s="57"/>
      <c r="F343" s="57"/>
      <c r="G343" s="17"/>
      <c r="H343" s="17"/>
    </row>
    <row r="344" spans="2:8" ht="15.75">
      <c r="B344" s="56"/>
      <c r="C344" s="18"/>
      <c r="D344" s="57"/>
      <c r="E344" s="57"/>
      <c r="F344" s="57"/>
      <c r="G344" s="17"/>
      <c r="H344" s="17"/>
    </row>
    <row r="345" spans="2:8" ht="15.75">
      <c r="B345" s="56"/>
      <c r="C345" s="18"/>
      <c r="D345" s="57"/>
      <c r="E345" s="57"/>
      <c r="F345" s="57"/>
      <c r="G345" s="17"/>
      <c r="H345" s="17"/>
    </row>
    <row r="346" spans="2:8" ht="15.75">
      <c r="B346" s="56"/>
      <c r="C346" s="18"/>
      <c r="D346" s="57"/>
      <c r="E346" s="57"/>
      <c r="F346" s="57"/>
      <c r="G346" s="17"/>
      <c r="H346" s="17"/>
    </row>
    <row r="347" spans="2:8" ht="15.75">
      <c r="B347" s="56"/>
      <c r="C347" s="18"/>
      <c r="D347" s="57"/>
      <c r="E347" s="57"/>
      <c r="F347" s="57"/>
      <c r="G347" s="17"/>
      <c r="H347" s="17"/>
    </row>
    <row r="348" spans="2:8" ht="15.75">
      <c r="B348" s="56"/>
      <c r="C348" s="18"/>
      <c r="D348" s="57"/>
      <c r="E348" s="57"/>
      <c r="F348" s="57"/>
      <c r="G348" s="17"/>
      <c r="H348" s="17"/>
    </row>
    <row r="349" spans="2:8" ht="15.75">
      <c r="B349" s="56"/>
      <c r="C349" s="18"/>
      <c r="D349" s="57"/>
      <c r="E349" s="57"/>
      <c r="F349" s="57"/>
      <c r="G349" s="17"/>
      <c r="H349" s="17"/>
    </row>
    <row r="350" spans="2:8" ht="15.75">
      <c r="B350" s="56"/>
      <c r="C350" s="18"/>
      <c r="D350" s="57"/>
      <c r="E350" s="57"/>
      <c r="F350" s="57"/>
      <c r="G350" s="17"/>
      <c r="H350" s="17"/>
    </row>
    <row r="351" spans="2:8" ht="15.75">
      <c r="B351" s="56"/>
      <c r="C351" s="18"/>
      <c r="D351" s="57"/>
      <c r="E351" s="57"/>
      <c r="F351" s="57"/>
      <c r="G351" s="17"/>
      <c r="H351" s="17"/>
    </row>
    <row r="352" spans="2:8" ht="15.75">
      <c r="B352" s="56"/>
      <c r="C352" s="18"/>
      <c r="D352" s="57"/>
      <c r="E352" s="57"/>
      <c r="F352" s="57"/>
      <c r="G352" s="17"/>
      <c r="H352" s="17"/>
    </row>
    <row r="353" spans="2:8" ht="15.75">
      <c r="B353" s="56"/>
      <c r="C353" s="18"/>
      <c r="D353" s="57"/>
      <c r="E353" s="57"/>
      <c r="F353" s="57"/>
      <c r="G353" s="17"/>
      <c r="H353" s="17"/>
    </row>
    <row r="354" spans="2:8" ht="15.75">
      <c r="B354" s="56"/>
      <c r="C354" s="18"/>
      <c r="D354" s="57"/>
      <c r="E354" s="57"/>
      <c r="F354" s="57"/>
      <c r="G354" s="17"/>
      <c r="H354" s="17"/>
    </row>
    <row r="355" spans="2:8" ht="15.75">
      <c r="B355" s="56"/>
      <c r="C355" s="18"/>
      <c r="D355" s="57"/>
      <c r="E355" s="57"/>
      <c r="F355" s="57"/>
      <c r="G355" s="17"/>
      <c r="H355" s="17"/>
    </row>
    <row r="356" spans="2:8" ht="15.75">
      <c r="B356" s="56"/>
      <c r="C356" s="18"/>
      <c r="D356" s="57"/>
      <c r="E356" s="57"/>
      <c r="F356" s="57"/>
      <c r="G356" s="17"/>
      <c r="H356" s="17"/>
    </row>
    <row r="357" spans="2:8" ht="15.75">
      <c r="B357" s="56"/>
      <c r="C357" s="18"/>
      <c r="D357" s="57"/>
      <c r="E357" s="57"/>
      <c r="F357" s="57"/>
      <c r="G357" s="17"/>
      <c r="H357" s="17"/>
    </row>
    <row r="358" spans="2:8" ht="15.75">
      <c r="B358" s="56"/>
      <c r="C358" s="18"/>
      <c r="D358" s="57"/>
      <c r="E358" s="57"/>
      <c r="F358" s="57"/>
      <c r="G358" s="17"/>
      <c r="H358" s="17"/>
    </row>
    <row r="359" spans="2:8" ht="15.75">
      <c r="B359" s="56"/>
      <c r="C359" s="18"/>
      <c r="D359" s="57"/>
      <c r="E359" s="57"/>
      <c r="F359" s="57"/>
      <c r="G359" s="17"/>
      <c r="H359" s="17"/>
    </row>
    <row r="360" spans="2:8" ht="15.75">
      <c r="B360" s="56"/>
      <c r="C360" s="18"/>
      <c r="D360" s="57"/>
      <c r="E360" s="57"/>
      <c r="F360" s="57"/>
      <c r="G360" s="17"/>
      <c r="H360" s="17"/>
    </row>
    <row r="361" spans="2:8" ht="15.75">
      <c r="B361" s="56"/>
      <c r="C361" s="18"/>
      <c r="D361" s="57"/>
      <c r="E361" s="57"/>
      <c r="F361" s="57"/>
      <c r="G361" s="17"/>
      <c r="H361" s="17"/>
    </row>
    <row r="362" spans="2:8" ht="15.75">
      <c r="B362" s="56"/>
      <c r="C362" s="18"/>
      <c r="D362" s="57"/>
      <c r="E362" s="57"/>
      <c r="F362" s="57"/>
      <c r="G362" s="17"/>
      <c r="H362" s="17"/>
    </row>
    <row r="363" spans="2:8" ht="15.75">
      <c r="B363" s="56"/>
      <c r="C363" s="18"/>
      <c r="D363" s="57"/>
      <c r="E363" s="57"/>
      <c r="F363" s="57"/>
      <c r="G363" s="17"/>
      <c r="H363" s="17"/>
    </row>
  </sheetData>
  <mergeCells count="53">
    <mergeCell ref="A96:A100"/>
    <mergeCell ref="A101:A104"/>
    <mergeCell ref="B101:B104"/>
    <mergeCell ref="A82:A86"/>
    <mergeCell ref="B82:B86"/>
    <mergeCell ref="A92:A95"/>
    <mergeCell ref="B92:B95"/>
    <mergeCell ref="B96:B100"/>
    <mergeCell ref="A87:A89"/>
    <mergeCell ref="B87:B89"/>
    <mergeCell ref="A90:A91"/>
    <mergeCell ref="B90:B91"/>
    <mergeCell ref="A78:A81"/>
    <mergeCell ref="B78:B81"/>
    <mergeCell ref="B68:B71"/>
    <mergeCell ref="A72:A74"/>
    <mergeCell ref="B72:B74"/>
    <mergeCell ref="A56:A61"/>
    <mergeCell ref="B56:B61"/>
    <mergeCell ref="A68:A71"/>
    <mergeCell ref="A75:A77"/>
    <mergeCell ref="B75:B77"/>
    <mergeCell ref="A62:A67"/>
    <mergeCell ref="B62:B67"/>
    <mergeCell ref="A18:A28"/>
    <mergeCell ref="B18:B28"/>
    <mergeCell ref="A29:A32"/>
    <mergeCell ref="B29:B32"/>
    <mergeCell ref="I4:I5"/>
    <mergeCell ref="J4:J5"/>
    <mergeCell ref="F4:F5"/>
    <mergeCell ref="G4:G5"/>
    <mergeCell ref="H4:H5"/>
    <mergeCell ref="A47:A52"/>
    <mergeCell ref="B47:B52"/>
    <mergeCell ref="A53:A55"/>
    <mergeCell ref="B53:B55"/>
    <mergeCell ref="B2:H2"/>
    <mergeCell ref="A4:A5"/>
    <mergeCell ref="D4:D5"/>
    <mergeCell ref="E4:E5"/>
    <mergeCell ref="B4:B5"/>
    <mergeCell ref="C4:C5"/>
    <mergeCell ref="B6:B17"/>
    <mergeCell ref="A40:A43"/>
    <mergeCell ref="B40:B43"/>
    <mergeCell ref="A45:A46"/>
    <mergeCell ref="B45:B46"/>
    <mergeCell ref="A37:A39"/>
    <mergeCell ref="B37:B39"/>
    <mergeCell ref="A33:A36"/>
    <mergeCell ref="B33:B36"/>
    <mergeCell ref="A6:A17"/>
  </mergeCells>
  <printOptions/>
  <pageMargins left="0.5905511811023623" right="0.1968503937007874" top="0.17" bottom="0.17" header="0.5118110236220472" footer="0.17"/>
  <pageSetup fitToHeight="5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333-137</dc:creator>
  <cp:keywords/>
  <dc:description/>
  <cp:lastModifiedBy>perm</cp:lastModifiedBy>
  <cp:lastPrinted>2009-02-16T12:41:41Z</cp:lastPrinted>
  <dcterms:created xsi:type="dcterms:W3CDTF">2009-01-30T09:30:01Z</dcterms:created>
  <dcterms:modified xsi:type="dcterms:W3CDTF">2009-02-16T12:52:32Z</dcterms:modified>
  <cp:category/>
  <cp:version/>
  <cp:contentType/>
  <cp:contentStatus/>
</cp:coreProperties>
</file>