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<sst xmlns="http://schemas.openxmlformats.org/spreadsheetml/2006/main" count="405" uniqueCount="156">
  <si>
    <t>(тыс. рублей)</t>
  </si>
  <si>
    <t>Код адм.</t>
  </si>
  <si>
    <t xml:space="preserve">Администраторы доходов    </t>
  </si>
  <si>
    <t>Код вида доходов</t>
  </si>
  <si>
    <t>Вид дохода</t>
  </si>
  <si>
    <t>Справочно: Факт  на 01.03.2008 год</t>
  </si>
  <si>
    <t xml:space="preserve">Утвержденный годовой план на 2009 год </t>
  </si>
  <si>
    <t>План на январь-февраль</t>
  </si>
  <si>
    <t xml:space="preserve">Факт с начала года на 01.03.09г. </t>
  </si>
  <si>
    <t>Отклонение абсолютное факта на 01.03.2009 от плана января- февраля</t>
  </si>
  <si>
    <t>% факта на 01.03.2009 к плану января-февраля</t>
  </si>
  <si>
    <t>163</t>
  </si>
  <si>
    <t>Департамент имущественных отношений</t>
  </si>
  <si>
    <t>1 11 01040 04 0000 120</t>
  </si>
  <si>
    <t>Дивиденды по акциям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</si>
  <si>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</si>
  <si>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</si>
  <si>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</si>
  <si>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</si>
  <si>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1 11 08044 04 0000 120</t>
  </si>
  <si>
    <t>Прочие поступления от использования имущества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</si>
  <si>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</si>
  <si>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</si>
  <si>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</si>
  <si>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</si>
  <si>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1 14 02032 04 0000 410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</si>
  <si>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</si>
  <si>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</si>
  <si>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</si>
  <si>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</si>
  <si>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1 14 06024 04 0000 420</t>
  </si>
  <si>
    <t xml:space="preserve">Доходы от продажи земельных участков, находящихся в собственности городских округов </t>
  </si>
  <si>
    <t>1 16 00000 00 0000 000</t>
  </si>
  <si>
    <t>Штрафы, санкции, возмещение ущерба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</si>
  <si>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</si>
  <si>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</si>
  <si>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</si>
  <si>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</si>
  <si>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3 00 00000 00 0000 000</t>
  </si>
  <si>
    <t>Доходы от предпринимательской деятельности</t>
  </si>
  <si>
    <t>ИТОГО ПО АДМИНИСТРАТОРУ</t>
  </si>
  <si>
    <t>182</t>
  </si>
  <si>
    <t>УФНС РФ по ПК</t>
  </si>
  <si>
    <t>1 01 02000 01 0000 110</t>
  </si>
  <si>
    <t>Налог на доходы физических лиц</t>
  </si>
  <si>
    <t>1 05 02000 02 0000 110</t>
  </si>
  <si>
    <t xml:space="preserve">Единый налог на вмененный доход </t>
  </si>
  <si>
    <t>1 05 03000 01 0000 110</t>
  </si>
  <si>
    <t>Единый сельскохозяйственный налог</t>
  </si>
  <si>
    <t>1 06 01020 04 0000 110</t>
  </si>
  <si>
    <t>Налог на имущество физических лиц</t>
  </si>
  <si>
    <t>1 06 02010 02 0000 110</t>
  </si>
  <si>
    <t>Налог на имущество организаций</t>
  </si>
  <si>
    <t>1 06 04000 00 0000 110</t>
  </si>
  <si>
    <t xml:space="preserve">Транспортный налог </t>
  </si>
  <si>
    <t>1 06 06000 00 0000 110</t>
  </si>
  <si>
    <t>Земельный налог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</si>
  <si>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</si>
  <si>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</si>
  <si>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</si>
  <si>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</si>
  <si>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188, 835, 187</t>
  </si>
  <si>
    <t xml:space="preserve">ГУВД    </t>
  </si>
  <si>
    <t>1 08 07140 01 0000 110</t>
  </si>
  <si>
    <t>Госпошлина за регистрац трансп. средств</t>
  </si>
  <si>
    <t>2 02 04000 00 0000 000</t>
  </si>
  <si>
    <t>Иные межбюджетные трансферты</t>
  </si>
  <si>
    <t>321, 086, 085, 318</t>
  </si>
  <si>
    <t xml:space="preserve"> ГУ Фед. регистрационной службы по ПК,   УФС по надpзору в сфере связи, управление россвязькультуры по ПК, министерство юстиции РФ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</si>
  <si>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</si>
  <si>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</si>
  <si>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1 08 07120 01 0000 110</t>
  </si>
  <si>
    <t>Государственная пошлина за государственную регистрацию региональных отделений политической партии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</si>
  <si>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</si>
  <si>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</si>
  <si>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498</t>
  </si>
  <si>
    <t>Ростехнадзор</t>
  </si>
  <si>
    <t>1 12 01000 01 0000 120</t>
  </si>
  <si>
    <t>Плата за негативное воздействие на окружающую среду</t>
  </si>
  <si>
    <t>902</t>
  </si>
  <si>
    <t>Департамент финансов</t>
  </si>
  <si>
    <t>1 19  04000 04 0000 151</t>
  </si>
  <si>
    <t>Возврат остатков субсидий, субвенций прошлых лет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</si>
  <si>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</si>
  <si>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</si>
  <si>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>2 02 02000 00 0000 000</t>
  </si>
  <si>
    <t>2 02 03000 00 0000 000</t>
  </si>
  <si>
    <t xml:space="preserve">Субвенции от других бюджетов бюджетной системы РФ    </t>
  </si>
  <si>
    <t>904</t>
  </si>
  <si>
    <t>Департамент планирования и развития территорий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</si>
  <si>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</si>
  <si>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</si>
  <si>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</si>
  <si>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</si>
  <si>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</si>
  <si>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</si>
  <si>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</si>
  <si>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</si>
  <si>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920</t>
  </si>
  <si>
    <t>Управление здравоохранения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</si>
  <si>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(в части основных средств)</t>
  </si>
  <si>
    <t xml:space="preserve">Субсидии от других бюджетов бюджетной системы РФ      </t>
  </si>
  <si>
    <t xml:space="preserve">Субвенции от других бюджетов бюджетной системы РФ   </t>
  </si>
  <si>
    <t>925</t>
  </si>
  <si>
    <t>Комитет по культуре</t>
  </si>
  <si>
    <t>930</t>
  </si>
  <si>
    <t>Департамент образования</t>
  </si>
  <si>
    <t>931-938</t>
  </si>
  <si>
    <t>Администрации районов, Н.-Ляды</t>
  </si>
  <si>
    <t>1 14 01040 04 0000 410</t>
  </si>
  <si>
    <t>Доходы от продажи квартир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</si>
  <si>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</si>
  <si>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</si>
  <si>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</si>
  <si>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</si>
  <si>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</si>
  <si>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</si>
  <si>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</si>
  <si>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964</t>
  </si>
  <si>
    <t>Департамент общественной безопасности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</si>
  <si>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</si>
  <si>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</si>
  <si>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</si>
  <si>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</si>
  <si>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</si>
  <si>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975</t>
  </si>
  <si>
    <t>Администрация г. Перми</t>
  </si>
  <si>
    <t>976</t>
  </si>
  <si>
    <t>Комитет физкультуры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</si>
  <si>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</si>
  <si>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</si>
  <si>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</si>
  <si>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</si>
  <si>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</si>
  <si>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</si>
  <si>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Иные администраторы</t>
  </si>
  <si>
    <t>Прочие неналоговые поступления</t>
  </si>
  <si>
    <t>2 02 01000 00 0000 000</t>
  </si>
  <si>
    <t xml:space="preserve">Дотации бюджетам городских округов на выравнивание уровня бюджетной обеспеченности                                                                                                            </t>
  </si>
  <si>
    <t>ВСЕГО ДОХОДОВ</t>
  </si>
  <si>
    <t>ИТОГО СОБСТВЕННЫЕ ДОХОДЫ (налоговые и неналоговые доходы, дотации)</t>
  </si>
  <si>
    <t>в том числе:</t>
  </si>
  <si>
    <t>НАЛОГОВЫЕ ДОХОДЫ</t>
  </si>
  <si>
    <t>1 08 00000 00 0000 110</t>
  </si>
  <si>
    <t xml:space="preserve">Государственная пошлина 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</si>
  <si>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</si>
  <si>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</si>
  <si>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</si>
  <si>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от реализации имущества, находящегося в оперативном управлении, находящихся в ведении органов местного самоуправления (в части основных средств)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</si>
  <si>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</si>
  <si>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2 02 00000 00 0000 000</t>
  </si>
  <si>
    <t>БЕЗВОЗМЕЗДНЫЕ ПОСТУПЛЕНИЯ</t>
  </si>
  <si>
    <t xml:space="preserve">Субсидии от других бюджетов бюджетной системы РФ        </t>
  </si>
  <si>
    <t>ДОХОДЫ ОТ ПРЕДПРИНИМАТЕЛЬСКОЙ И ИНОЙ ПРИНОСЯЩЕЙ ДОХОД ДЕЯТЕЛЬНОСТИ</t>
  </si>
  <si>
    <t>Оперативный анализ поступления доходов по состоянию на 1 марта 2009 года</t>
  </si>
  <si>
    <t>Приложение 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</si>
</sst>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.00_р_."/>
  </numFmts>
  <fonts count="7">
    <font>
      <sz val="10"/>
      <name val="Arial Cyr"/>
      <family val="0"/>
    </font>
    <font>
      <sz val="12"/>
      <name val="Times New Roman"/>
      <family val="0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wrapText="1"/>
    </xf>
    <xf numFmtId="165" fontId="1" fillId="0" borderId="2" xfId="0" applyNumberFormat="1" applyFont="1" applyFill="1" applyBorder="1" applyAlignment="1">
      <alignment horizontal="right" wrapText="1"/>
    </xf>
    <xf numFmtId="165" fontId="0" fillId="0" borderId="3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 wrapText="1"/>
    </xf>
    <xf numFmtId="165" fontId="1" fillId="0" borderId="1" xfId="15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165" fontId="4" fillId="0" borderId="1" xfId="15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165" fontId="1" fillId="0" borderId="1" xfId="15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166" fontId="1" fillId="0" borderId="1" xfId="0" applyNumberFormat="1" applyFont="1" applyFill="1" applyBorder="1" applyAlignment="1">
      <alignment wrapText="1"/>
    </xf>
    <xf numFmtId="166" fontId="4" fillId="0" borderId="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166" fontId="4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/>
    </xf>
    <xf numFmtId="4" fontId="4" fillId="0" borderId="0" xfId="15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4" fontId="4" fillId="0" borderId="1" xfId="15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0"/>
  <sheetViews>
    <sheetView tabSelected="1" zoomScale="75" zoomScaleNormal="75" workbookViewId="0" topLeftCell="A1">
      <pane xSplit="4" ySplit="5" topLeftCell="E18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48" sqref="B48:B55"/>
    </sheetView>
  </sheetViews>
  <sheetFormatPr defaultColWidth="9.00390625" defaultRowHeight="12.75"/>
  <cols>
    <col min="1" max="1" width="7.00390625" style="1" customWidth="1"/>
    <col min="2" max="2" width="19.00390625" style="3" customWidth="1"/>
    <col min="3" max="3" width="25.75390625" style="4" hidden="1" customWidth="1"/>
    <col min="4" max="4" width="71.375" style="5" customWidth="1"/>
    <col min="5" max="5" width="14.625" style="5" customWidth="1"/>
    <col min="6" max="6" width="17.25390625" style="5" customWidth="1"/>
    <col min="7" max="7" width="15.875" style="6" customWidth="1"/>
    <col min="8" max="8" width="14.75390625" style="6" customWidth="1"/>
    <col min="9" max="9" width="14.75390625" style="2" customWidth="1"/>
    <col min="10" max="10" width="17.00390625" style="2" customWidth="1"/>
    <col min="11" max="16384" width="17.375" style="2" customWidth="1"/>
  </cols>
  <sheetData>
    <row r="1" ht="15.75">
      <c r="J1" s="65" t="s">
        <v>155</v>
      </c>
    </row>
    <row r="2" spans="2:8" ht="20.25">
      <c r="B2" s="92" t="s">
        <v>154</v>
      </c>
      <c r="C2" s="92"/>
      <c r="D2" s="92"/>
      <c r="E2" s="92"/>
      <c r="F2" s="92"/>
      <c r="G2" s="92"/>
      <c r="H2" s="92"/>
    </row>
    <row r="3" spans="8:10" ht="15.75">
      <c r="H3" s="7"/>
      <c r="J3" s="7" t="s">
        <v>0</v>
      </c>
    </row>
    <row r="4" spans="1:10" ht="58.5" customHeight="1">
      <c r="A4" s="93" t="s">
        <v>1</v>
      </c>
      <c r="B4" s="94" t="s">
        <v>2</v>
      </c>
      <c r="C4" s="95" t="s">
        <v>3</v>
      </c>
      <c r="D4" s="94" t="s">
        <v>4</v>
      </c>
      <c r="E4" s="97" t="s">
        <v>5</v>
      </c>
      <c r="F4" s="98" t="s">
        <v>6</v>
      </c>
      <c r="G4" s="98" t="s">
        <v>7</v>
      </c>
      <c r="H4" s="94" t="s">
        <v>8</v>
      </c>
      <c r="I4" s="87" t="s">
        <v>9</v>
      </c>
      <c r="J4" s="89" t="s">
        <v>10</v>
      </c>
    </row>
    <row r="5" spans="1:10" ht="55.5" customHeight="1">
      <c r="A5" s="93"/>
      <c r="B5" s="94"/>
      <c r="C5" s="96"/>
      <c r="D5" s="94"/>
      <c r="E5" s="97"/>
      <c r="F5" s="99"/>
      <c r="G5" s="99"/>
      <c r="H5" s="100"/>
      <c r="I5" s="88"/>
      <c r="J5" s="88"/>
    </row>
    <row r="6" spans="1:10" ht="15.75" customHeight="1">
      <c r="A6" s="83" t="s">
        <v>11</v>
      </c>
      <c r="B6" s="76" t="s">
        <v>12</v>
      </c>
      <c r="C6" s="9" t="s">
        <v>13</v>
      </c>
      <c r="D6" s="10" t="s">
        <v>14</v>
      </c>
      <c r="E6" s="11"/>
      <c r="F6" s="12"/>
      <c r="G6" s="13"/>
      <c r="H6" s="11"/>
      <c r="I6" s="15">
        <f>H6-G6</f>
        <v>0</v>
      </c>
      <c r="J6" s="15"/>
    </row>
    <row r="7" spans="1:10" ht="15.75">
      <c r="A7" s="90"/>
      <c r="B7" s="78"/>
      <c r="C7" s="17" t="s">
        <v>15</v>
      </c>
      <c r="D7" s="18" t="s">
        <v>16</v>
      </c>
      <c r="E7" s="11">
        <v>100134.9</v>
      </c>
      <c r="F7" s="11">
        <v>707739.2</v>
      </c>
      <c r="G7" s="11">
        <v>83010.7</v>
      </c>
      <c r="H7" s="11">
        <v>88094.8</v>
      </c>
      <c r="I7" s="15">
        <f>H7-G7</f>
        <v>5084.100000000006</v>
      </c>
      <c r="J7" s="15">
        <f>H7/G7*100</f>
        <v>106.12463212573802</v>
      </c>
    </row>
    <row r="8" spans="1:10" ht="31.5">
      <c r="A8" s="90"/>
      <c r="B8" s="78"/>
      <c r="C8" s="17" t="s">
        <v>17</v>
      </c>
      <c r="D8" s="19" t="s">
        <v>18</v>
      </c>
      <c r="E8" s="11"/>
      <c r="F8" s="11">
        <v>6780.6</v>
      </c>
      <c r="G8" s="11"/>
      <c r="H8" s="11"/>
      <c r="I8" s="15">
        <f aca="true" t="shared" si="0" ref="I8:I60">H8-G8</f>
        <v>0</v>
      </c>
      <c r="J8" s="15"/>
    </row>
    <row r="9" spans="1:10" ht="15.75" customHeight="1">
      <c r="A9" s="90"/>
      <c r="B9" s="78"/>
      <c r="C9" s="17" t="s">
        <v>19</v>
      </c>
      <c r="D9" s="19" t="s">
        <v>20</v>
      </c>
      <c r="E9" s="11"/>
      <c r="F9" s="11"/>
      <c r="G9" s="11"/>
      <c r="H9" s="11"/>
      <c r="I9" s="15">
        <f t="shared" si="0"/>
        <v>0</v>
      </c>
      <c r="J9" s="15"/>
    </row>
    <row r="10" spans="1:10" ht="31.5">
      <c r="A10" s="90"/>
      <c r="B10" s="78"/>
      <c r="C10" s="20" t="s">
        <v>21</v>
      </c>
      <c r="D10" s="21" t="s">
        <v>22</v>
      </c>
      <c r="E10" s="11">
        <v>4130.2</v>
      </c>
      <c r="F10" s="11"/>
      <c r="G10" s="11"/>
      <c r="H10" s="11">
        <v>306.3</v>
      </c>
      <c r="I10" s="15">
        <f t="shared" si="0"/>
        <v>306.3</v>
      </c>
      <c r="J10" s="15"/>
    </row>
    <row r="11" spans="1:10" ht="31.5">
      <c r="A11" s="90"/>
      <c r="B11" s="78"/>
      <c r="C11" s="17" t="s">
        <v>23</v>
      </c>
      <c r="D11" s="22" t="s">
        <v>24</v>
      </c>
      <c r="E11" s="11">
        <v>8.1</v>
      </c>
      <c r="F11" s="11"/>
      <c r="G11" s="11"/>
      <c r="H11" s="11">
        <v>7.9</v>
      </c>
      <c r="I11" s="15">
        <f t="shared" si="0"/>
        <v>7.9</v>
      </c>
      <c r="J11" s="15"/>
    </row>
    <row r="12" spans="1:10" ht="78.75">
      <c r="A12" s="90"/>
      <c r="B12" s="78"/>
      <c r="C12" s="20" t="s">
        <v>26</v>
      </c>
      <c r="D12" s="23" t="s">
        <v>27</v>
      </c>
      <c r="E12" s="11"/>
      <c r="F12" s="11"/>
      <c r="G12" s="11"/>
      <c r="H12" s="11">
        <v>5.5</v>
      </c>
      <c r="I12" s="15">
        <f t="shared" si="0"/>
        <v>5.5</v>
      </c>
      <c r="J12" s="15"/>
    </row>
    <row r="13" spans="1:10" ht="47.25">
      <c r="A13" s="90"/>
      <c r="B13" s="78"/>
      <c r="C13" s="20" t="s">
        <v>28</v>
      </c>
      <c r="D13" s="21" t="s">
        <v>29</v>
      </c>
      <c r="E13" s="11">
        <v>115481</v>
      </c>
      <c r="F13" s="11"/>
      <c r="G13" s="11"/>
      <c r="H13" s="11">
        <v>54073.3</v>
      </c>
      <c r="I13" s="15">
        <f t="shared" si="0"/>
        <v>54073.3</v>
      </c>
      <c r="J13" s="15"/>
    </row>
    <row r="14" spans="1:10" ht="31.5">
      <c r="A14" s="90"/>
      <c r="B14" s="78"/>
      <c r="C14" s="20" t="s">
        <v>30</v>
      </c>
      <c r="D14" s="21" t="s">
        <v>31</v>
      </c>
      <c r="E14" s="11"/>
      <c r="F14" s="11"/>
      <c r="G14" s="11"/>
      <c r="H14" s="11"/>
      <c r="I14" s="15">
        <f t="shared" si="0"/>
        <v>0</v>
      </c>
      <c r="J14" s="15"/>
    </row>
    <row r="15" spans="1:10" ht="15.75">
      <c r="A15" s="90"/>
      <c r="B15" s="78"/>
      <c r="C15" s="17" t="s">
        <v>32</v>
      </c>
      <c r="D15" s="19" t="s">
        <v>33</v>
      </c>
      <c r="E15" s="11">
        <v>459.5</v>
      </c>
      <c r="F15" s="11"/>
      <c r="G15" s="11"/>
      <c r="H15" s="11">
        <v>1.6</v>
      </c>
      <c r="I15" s="15">
        <f t="shared" si="0"/>
        <v>1.6</v>
      </c>
      <c r="J15" s="15"/>
    </row>
    <row r="16" spans="1:10" ht="15.75">
      <c r="A16" s="90"/>
      <c r="B16" s="78"/>
      <c r="C16" s="17" t="s">
        <v>34</v>
      </c>
      <c r="D16" s="19" t="s">
        <v>35</v>
      </c>
      <c r="E16" s="11">
        <v>882</v>
      </c>
      <c r="F16" s="11"/>
      <c r="G16" s="11"/>
      <c r="H16" s="11">
        <v>2907.4</v>
      </c>
      <c r="I16" s="15">
        <f t="shared" si="0"/>
        <v>2907.4</v>
      </c>
      <c r="J16" s="15"/>
    </row>
    <row r="17" spans="1:10" ht="15.75">
      <c r="A17" s="90"/>
      <c r="B17" s="78"/>
      <c r="C17" s="17" t="s">
        <v>36</v>
      </c>
      <c r="D17" s="19" t="s">
        <v>37</v>
      </c>
      <c r="E17" s="11"/>
      <c r="F17" s="11"/>
      <c r="G17" s="11"/>
      <c r="H17" s="11">
        <v>279.2</v>
      </c>
      <c r="I17" s="15">
        <f t="shared" si="0"/>
        <v>279.2</v>
      </c>
      <c r="J17" s="15"/>
    </row>
    <row r="18" spans="1:10" ht="15.75">
      <c r="A18" s="90"/>
      <c r="B18" s="78"/>
      <c r="C18" s="17" t="s">
        <v>38</v>
      </c>
      <c r="D18" s="19" t="s">
        <v>39</v>
      </c>
      <c r="E18" s="11">
        <v>53.7</v>
      </c>
      <c r="F18" s="11">
        <v>4428.6</v>
      </c>
      <c r="G18" s="11">
        <v>1058.1</v>
      </c>
      <c r="H18" s="11">
        <v>171.1</v>
      </c>
      <c r="I18" s="15">
        <f t="shared" si="0"/>
        <v>-886.9999999999999</v>
      </c>
      <c r="J18" s="15">
        <f aca="true" t="shared" si="1" ref="J18:J27">H18/G18*100</f>
        <v>16.17049428220395</v>
      </c>
    </row>
    <row r="19" spans="1:10" s="28" customFormat="1" ht="15.75">
      <c r="A19" s="91"/>
      <c r="B19" s="78"/>
      <c r="C19" s="24"/>
      <c r="D19" s="25" t="s">
        <v>40</v>
      </c>
      <c r="E19" s="26">
        <f>SUM(E6:E18)</f>
        <v>221149.40000000002</v>
      </c>
      <c r="F19" s="26">
        <f>SUM(F6:F18)</f>
        <v>718948.3999999999</v>
      </c>
      <c r="G19" s="26">
        <f>SUM(G6:G18)</f>
        <v>84068.8</v>
      </c>
      <c r="H19" s="26">
        <f>SUM(H6:H18)</f>
        <v>145847.1</v>
      </c>
      <c r="I19" s="27">
        <f t="shared" si="0"/>
        <v>61778.3</v>
      </c>
      <c r="J19" s="27">
        <f t="shared" si="1"/>
        <v>173.4854071903013</v>
      </c>
    </row>
    <row r="20" spans="1:10" ht="15.75">
      <c r="A20" s="77" t="s">
        <v>41</v>
      </c>
      <c r="B20" s="71" t="s">
        <v>42</v>
      </c>
      <c r="C20" s="17" t="s">
        <v>43</v>
      </c>
      <c r="D20" s="19" t="s">
        <v>44</v>
      </c>
      <c r="E20" s="11">
        <f>716116.6/37.701*45</f>
        <v>854758.4148961565</v>
      </c>
      <c r="F20" s="14">
        <v>6266000</v>
      </c>
      <c r="G20" s="11">
        <v>740501.1</v>
      </c>
      <c r="H20" s="11">
        <v>841967.8</v>
      </c>
      <c r="I20" s="15">
        <f t="shared" si="0"/>
        <v>101466.70000000007</v>
      </c>
      <c r="J20" s="15">
        <f t="shared" si="1"/>
        <v>113.70243744404974</v>
      </c>
    </row>
    <row r="21" spans="1:10" ht="15.75">
      <c r="A21" s="78"/>
      <c r="B21" s="71"/>
      <c r="C21" s="17" t="s">
        <v>45</v>
      </c>
      <c r="D21" s="19" t="s">
        <v>46</v>
      </c>
      <c r="E21" s="11">
        <v>90501.7</v>
      </c>
      <c r="F21" s="11">
        <v>450121</v>
      </c>
      <c r="G21" s="11">
        <v>99927</v>
      </c>
      <c r="H21" s="11">
        <v>103346.3</v>
      </c>
      <c r="I21" s="15">
        <f t="shared" si="0"/>
        <v>3419.300000000003</v>
      </c>
      <c r="J21" s="15">
        <f t="shared" si="1"/>
        <v>103.42179791247612</v>
      </c>
    </row>
    <row r="22" spans="1:10" ht="15.75">
      <c r="A22" s="78"/>
      <c r="B22" s="71"/>
      <c r="C22" s="17" t="s">
        <v>47</v>
      </c>
      <c r="D22" s="19" t="s">
        <v>48</v>
      </c>
      <c r="E22" s="11">
        <v>28.9</v>
      </c>
      <c r="F22" s="11">
        <v>224.9</v>
      </c>
      <c r="G22" s="11">
        <v>2</v>
      </c>
      <c r="H22" s="11">
        <v>2.8</v>
      </c>
      <c r="I22" s="15">
        <f t="shared" si="0"/>
        <v>0.7999999999999998</v>
      </c>
      <c r="J22" s="15">
        <f t="shared" si="1"/>
        <v>140</v>
      </c>
    </row>
    <row r="23" spans="1:10" ht="15.75">
      <c r="A23" s="78"/>
      <c r="B23" s="71"/>
      <c r="C23" s="17" t="s">
        <v>49</v>
      </c>
      <c r="D23" s="19" t="s">
        <v>50</v>
      </c>
      <c r="E23" s="11">
        <v>13942.5</v>
      </c>
      <c r="F23" s="11">
        <v>131957</v>
      </c>
      <c r="G23" s="11">
        <v>7410</v>
      </c>
      <c r="H23" s="11">
        <v>8311.3</v>
      </c>
      <c r="I23" s="15">
        <f t="shared" si="0"/>
        <v>901.2999999999993</v>
      </c>
      <c r="J23" s="15">
        <f t="shared" si="1"/>
        <v>112.16329284750337</v>
      </c>
    </row>
    <row r="24" spans="1:10" ht="15.75">
      <c r="A24" s="78"/>
      <c r="B24" s="71"/>
      <c r="C24" s="17" t="s">
        <v>51</v>
      </c>
      <c r="D24" s="29" t="s">
        <v>52</v>
      </c>
      <c r="E24" s="11"/>
      <c r="F24" s="11">
        <v>1672731.1</v>
      </c>
      <c r="G24" s="11">
        <v>31400</v>
      </c>
      <c r="H24" s="11">
        <v>52762.9</v>
      </c>
      <c r="I24" s="15">
        <f t="shared" si="0"/>
        <v>21362.9</v>
      </c>
      <c r="J24" s="15">
        <f t="shared" si="1"/>
        <v>168.03471337579617</v>
      </c>
    </row>
    <row r="25" spans="1:10" ht="15.75">
      <c r="A25" s="78"/>
      <c r="B25" s="71"/>
      <c r="C25" s="17" t="s">
        <v>53</v>
      </c>
      <c r="D25" s="29" t="s">
        <v>54</v>
      </c>
      <c r="E25" s="11"/>
      <c r="F25" s="11">
        <v>466484.1</v>
      </c>
      <c r="G25" s="11">
        <v>170892.4</v>
      </c>
      <c r="H25" s="11">
        <v>178470</v>
      </c>
      <c r="I25" s="15">
        <f t="shared" si="0"/>
        <v>7577.600000000006</v>
      </c>
      <c r="J25" s="15">
        <f t="shared" si="1"/>
        <v>104.43413516341278</v>
      </c>
    </row>
    <row r="26" spans="1:10" ht="15.75">
      <c r="A26" s="78"/>
      <c r="B26" s="71"/>
      <c r="C26" s="17" t="s">
        <v>55</v>
      </c>
      <c r="D26" s="19" t="s">
        <v>56</v>
      </c>
      <c r="E26" s="11">
        <v>345006.7</v>
      </c>
      <c r="F26" s="11">
        <v>2660934</v>
      </c>
      <c r="G26" s="11">
        <v>569325.8</v>
      </c>
      <c r="H26" s="11">
        <v>605431.5</v>
      </c>
      <c r="I26" s="15">
        <f t="shared" si="0"/>
        <v>36105.69999999995</v>
      </c>
      <c r="J26" s="15">
        <f t="shared" si="1"/>
        <v>106.34183449968366</v>
      </c>
    </row>
    <row r="27" spans="1:10" ht="15.75">
      <c r="A27" s="78"/>
      <c r="B27" s="71"/>
      <c r="C27" s="17" t="s">
        <v>57</v>
      </c>
      <c r="D27" s="19" t="s">
        <v>58</v>
      </c>
      <c r="E27" s="11">
        <v>5798.3</v>
      </c>
      <c r="F27" s="11">
        <v>49262.2</v>
      </c>
      <c r="G27" s="11">
        <v>5225.8</v>
      </c>
      <c r="H27" s="11">
        <v>11956.3</v>
      </c>
      <c r="I27" s="15">
        <f t="shared" si="0"/>
        <v>6730.499999999999</v>
      </c>
      <c r="J27" s="15">
        <f t="shared" si="1"/>
        <v>228.79367752305865</v>
      </c>
    </row>
    <row r="28" spans="1:10" ht="15.75">
      <c r="A28" s="78"/>
      <c r="B28" s="71"/>
      <c r="C28" s="17" t="s">
        <v>59</v>
      </c>
      <c r="D28" s="19" t="s">
        <v>60</v>
      </c>
      <c r="E28" s="11">
        <v>13287.3</v>
      </c>
      <c r="F28" s="11"/>
      <c r="G28" s="11"/>
      <c r="H28" s="11">
        <v>-9732</v>
      </c>
      <c r="I28" s="15">
        <f t="shared" si="0"/>
        <v>-9732</v>
      </c>
      <c r="J28" s="15"/>
    </row>
    <row r="29" spans="1:10" ht="15.75">
      <c r="A29" s="78"/>
      <c r="B29" s="71"/>
      <c r="C29" s="17" t="s">
        <v>32</v>
      </c>
      <c r="D29" s="19" t="s">
        <v>33</v>
      </c>
      <c r="E29" s="11">
        <v>2267</v>
      </c>
      <c r="F29" s="11">
        <v>13005.7</v>
      </c>
      <c r="G29" s="11">
        <v>1493.1</v>
      </c>
      <c r="H29" s="11">
        <v>1877.1</v>
      </c>
      <c r="I29" s="15">
        <f t="shared" si="0"/>
        <v>384</v>
      </c>
      <c r="J29" s="15">
        <f>H29/G29*100</f>
        <v>125.71830419931686</v>
      </c>
    </row>
    <row r="30" spans="1:10" s="28" customFormat="1" ht="15.75">
      <c r="A30" s="78"/>
      <c r="B30" s="71"/>
      <c r="C30" s="30"/>
      <c r="D30" s="25" t="s">
        <v>40</v>
      </c>
      <c r="E30" s="26">
        <f>SUM(E20:E29)</f>
        <v>1325590.8148961565</v>
      </c>
      <c r="F30" s="26">
        <f>SUM(F20:F29)</f>
        <v>11710719.999999998</v>
      </c>
      <c r="G30" s="26">
        <f>SUM(G20:G29)</f>
        <v>1626177.2000000002</v>
      </c>
      <c r="H30" s="26">
        <f>SUM(H20:H29)</f>
        <v>1794394.0000000002</v>
      </c>
      <c r="I30" s="27">
        <f t="shared" si="0"/>
        <v>168216.80000000005</v>
      </c>
      <c r="J30" s="27">
        <f>H30/G30*100</f>
        <v>110.34430934095005</v>
      </c>
    </row>
    <row r="31" spans="1:10" ht="15.75">
      <c r="A31" s="79" t="s">
        <v>61</v>
      </c>
      <c r="B31" s="71" t="s">
        <v>62</v>
      </c>
      <c r="C31" s="17" t="s">
        <v>63</v>
      </c>
      <c r="D31" s="19" t="s">
        <v>64</v>
      </c>
      <c r="E31" s="11">
        <v>13520.2</v>
      </c>
      <c r="F31" s="11">
        <v>112500.1</v>
      </c>
      <c r="G31" s="11">
        <v>13702.4</v>
      </c>
      <c r="H31" s="11">
        <v>8156.7</v>
      </c>
      <c r="I31" s="15">
        <f t="shared" si="0"/>
        <v>-5545.7</v>
      </c>
      <c r="J31" s="15">
        <f>H31/G31*100</f>
        <v>59.52752802428771</v>
      </c>
    </row>
    <row r="32" spans="1:10" ht="31.5">
      <c r="A32" s="79"/>
      <c r="B32" s="71"/>
      <c r="C32" s="17" t="s">
        <v>23</v>
      </c>
      <c r="D32" s="22" t="s">
        <v>24</v>
      </c>
      <c r="E32" s="11">
        <v>6.1</v>
      </c>
      <c r="F32" s="11"/>
      <c r="G32" s="11"/>
      <c r="H32" s="11"/>
      <c r="I32" s="15">
        <f t="shared" si="0"/>
        <v>0</v>
      </c>
      <c r="J32" s="15"/>
    </row>
    <row r="33" spans="1:10" ht="15.75">
      <c r="A33" s="79"/>
      <c r="B33" s="71"/>
      <c r="C33" s="17" t="s">
        <v>32</v>
      </c>
      <c r="D33" s="19" t="s">
        <v>33</v>
      </c>
      <c r="E33" s="11">
        <v>8484.6</v>
      </c>
      <c r="F33" s="11">
        <v>82456</v>
      </c>
      <c r="G33" s="11">
        <v>9487.1</v>
      </c>
      <c r="H33" s="11">
        <v>9950.9</v>
      </c>
      <c r="I33" s="15">
        <f t="shared" si="0"/>
        <v>463.7999999999993</v>
      </c>
      <c r="J33" s="15">
        <f aca="true" t="shared" si="2" ref="J33:J42">H33/G33*100</f>
        <v>104.8887436624469</v>
      </c>
    </row>
    <row r="34" spans="1:10" ht="15.75">
      <c r="A34" s="79"/>
      <c r="B34" s="71"/>
      <c r="C34" s="17" t="s">
        <v>65</v>
      </c>
      <c r="D34" s="21" t="s">
        <v>66</v>
      </c>
      <c r="E34" s="11"/>
      <c r="F34" s="11">
        <v>243161.8</v>
      </c>
      <c r="G34" s="11">
        <v>60790.5</v>
      </c>
      <c r="H34" s="11"/>
      <c r="I34" s="15">
        <f t="shared" si="0"/>
        <v>-60790.5</v>
      </c>
      <c r="J34" s="15">
        <f t="shared" si="2"/>
        <v>0</v>
      </c>
    </row>
    <row r="35" spans="1:10" s="28" customFormat="1" ht="15.75">
      <c r="A35" s="72"/>
      <c r="B35" s="72"/>
      <c r="C35" s="8"/>
      <c r="D35" s="25" t="s">
        <v>40</v>
      </c>
      <c r="E35" s="26">
        <f>SUM(E31:E34)</f>
        <v>22010.9</v>
      </c>
      <c r="F35" s="26">
        <f>SUM(F31:F34)</f>
        <v>438117.9</v>
      </c>
      <c r="G35" s="26">
        <f>SUM(G31:G34)</f>
        <v>83980</v>
      </c>
      <c r="H35" s="26">
        <f>SUM(H31:H34)</f>
        <v>18107.6</v>
      </c>
      <c r="I35" s="27">
        <f t="shared" si="0"/>
        <v>-65872.4</v>
      </c>
      <c r="J35" s="27">
        <f t="shared" si="2"/>
        <v>21.561800428673493</v>
      </c>
    </row>
    <row r="36" spans="1:10" ht="67.5" customHeight="1">
      <c r="A36" s="79" t="s">
        <v>67</v>
      </c>
      <c r="B36" s="71" t="s">
        <v>68</v>
      </c>
      <c r="C36" s="31" t="s">
        <v>69</v>
      </c>
      <c r="D36" s="32" t="s">
        <v>70</v>
      </c>
      <c r="E36" s="11">
        <v>33.4</v>
      </c>
      <c r="F36" s="11">
        <v>353</v>
      </c>
      <c r="G36" s="11">
        <v>55</v>
      </c>
      <c r="H36" s="11">
        <v>14</v>
      </c>
      <c r="I36" s="15">
        <f t="shared" si="0"/>
        <v>-41</v>
      </c>
      <c r="J36" s="15">
        <f t="shared" si="2"/>
        <v>25.454545454545453</v>
      </c>
    </row>
    <row r="37" spans="1:10" ht="63">
      <c r="A37" s="79"/>
      <c r="B37" s="71"/>
      <c r="C37" s="34" t="s">
        <v>73</v>
      </c>
      <c r="D37" s="32" t="s">
        <v>74</v>
      </c>
      <c r="E37" s="11"/>
      <c r="F37" s="11">
        <v>120</v>
      </c>
      <c r="G37" s="11">
        <v>15</v>
      </c>
      <c r="H37" s="11">
        <v>30.2</v>
      </c>
      <c r="I37" s="15">
        <f t="shared" si="0"/>
        <v>15.2</v>
      </c>
      <c r="J37" s="15">
        <f t="shared" si="2"/>
        <v>201.33333333333331</v>
      </c>
    </row>
    <row r="38" spans="1:10" ht="21.75" customHeight="1">
      <c r="A38" s="79"/>
      <c r="B38" s="71"/>
      <c r="C38" s="35" t="s">
        <v>32</v>
      </c>
      <c r="D38" s="19" t="s">
        <v>33</v>
      </c>
      <c r="E38" s="11">
        <v>25.3</v>
      </c>
      <c r="F38" s="11">
        <v>1080</v>
      </c>
      <c r="G38" s="11">
        <v>70.7</v>
      </c>
      <c r="H38" s="11">
        <f>72.5+8.5</f>
        <v>81</v>
      </c>
      <c r="I38" s="15">
        <f t="shared" si="0"/>
        <v>10.299999999999997</v>
      </c>
      <c r="J38" s="15">
        <f t="shared" si="2"/>
        <v>114.56859971711457</v>
      </c>
    </row>
    <row r="39" spans="1:10" s="28" customFormat="1" ht="22.5" customHeight="1">
      <c r="A39" s="72"/>
      <c r="B39" s="72"/>
      <c r="C39" s="8"/>
      <c r="D39" s="25" t="s">
        <v>40</v>
      </c>
      <c r="E39" s="26">
        <f>SUM(E36:E38)</f>
        <v>58.7</v>
      </c>
      <c r="F39" s="26">
        <f>SUM(F36:F38)</f>
        <v>1553</v>
      </c>
      <c r="G39" s="26">
        <f>SUM(G36:G38)</f>
        <v>140.7</v>
      </c>
      <c r="H39" s="26">
        <f>SUM(H36:H38)</f>
        <v>125.2</v>
      </c>
      <c r="I39" s="27">
        <f t="shared" si="0"/>
        <v>-15.499999999999986</v>
      </c>
      <c r="J39" s="27">
        <f t="shared" si="2"/>
        <v>88.98365316275765</v>
      </c>
    </row>
    <row r="40" spans="1:10" ht="15.75">
      <c r="A40" s="77" t="s">
        <v>75</v>
      </c>
      <c r="B40" s="71" t="s">
        <v>76</v>
      </c>
      <c r="C40" s="17" t="s">
        <v>77</v>
      </c>
      <c r="D40" s="19" t="s">
        <v>78</v>
      </c>
      <c r="E40" s="11">
        <v>3957.3</v>
      </c>
      <c r="F40" s="11">
        <v>23706.6</v>
      </c>
      <c r="G40" s="11">
        <v>5000.4</v>
      </c>
      <c r="H40" s="11">
        <v>2816.4</v>
      </c>
      <c r="I40" s="15">
        <f t="shared" si="0"/>
        <v>-2183.9999999999995</v>
      </c>
      <c r="J40" s="15">
        <f t="shared" si="2"/>
        <v>56.323494120470365</v>
      </c>
    </row>
    <row r="41" spans="1:10" ht="15.75">
      <c r="A41" s="77"/>
      <c r="B41" s="71"/>
      <c r="C41" s="17" t="s">
        <v>32</v>
      </c>
      <c r="D41" s="19" t="s">
        <v>33</v>
      </c>
      <c r="E41" s="11">
        <v>1015.4</v>
      </c>
      <c r="F41" s="11">
        <v>6205</v>
      </c>
      <c r="G41" s="11">
        <v>566.6</v>
      </c>
      <c r="H41" s="11">
        <v>181.3</v>
      </c>
      <c r="I41" s="15">
        <f t="shared" si="0"/>
        <v>-385.3</v>
      </c>
      <c r="J41" s="15">
        <f t="shared" si="2"/>
        <v>31.997882103776913</v>
      </c>
    </row>
    <row r="42" spans="1:10" s="28" customFormat="1" ht="15.75">
      <c r="A42" s="77"/>
      <c r="B42" s="78"/>
      <c r="C42" s="24"/>
      <c r="D42" s="25" t="s">
        <v>40</v>
      </c>
      <c r="E42" s="26">
        <f>SUM(E40:E41)</f>
        <v>4972.7</v>
      </c>
      <c r="F42" s="26">
        <f>SUM(F40:F41)</f>
        <v>29911.6</v>
      </c>
      <c r="G42" s="26">
        <f>SUM(G40:G41)</f>
        <v>5567</v>
      </c>
      <c r="H42" s="26">
        <f>SUM(H40:H41)</f>
        <v>2997.7000000000003</v>
      </c>
      <c r="I42" s="27">
        <f t="shared" si="0"/>
        <v>-2569.2999999999997</v>
      </c>
      <c r="J42" s="27">
        <f t="shared" si="2"/>
        <v>53.847673791988505</v>
      </c>
    </row>
    <row r="43" spans="1:10" ht="31.5">
      <c r="A43" s="77" t="s">
        <v>79</v>
      </c>
      <c r="B43" s="71" t="s">
        <v>80</v>
      </c>
      <c r="C43" s="17" t="s">
        <v>23</v>
      </c>
      <c r="D43" s="22" t="s">
        <v>24</v>
      </c>
      <c r="E43" s="11"/>
      <c r="F43" s="11"/>
      <c r="G43" s="11"/>
      <c r="H43" s="11">
        <v>0.1</v>
      </c>
      <c r="I43" s="15">
        <f t="shared" si="0"/>
        <v>0.1</v>
      </c>
      <c r="J43" s="15"/>
    </row>
    <row r="44" spans="1:10" ht="15.75">
      <c r="A44" s="86"/>
      <c r="B44" s="86"/>
      <c r="C44" s="17" t="s">
        <v>32</v>
      </c>
      <c r="D44" s="19" t="s">
        <v>33</v>
      </c>
      <c r="E44" s="11">
        <v>375.2</v>
      </c>
      <c r="F44" s="11">
        <v>1000</v>
      </c>
      <c r="G44" s="11"/>
      <c r="H44" s="11"/>
      <c r="I44" s="15">
        <f t="shared" si="0"/>
        <v>0</v>
      </c>
      <c r="J44" s="15"/>
    </row>
    <row r="45" spans="1:10" ht="15.75">
      <c r="A45" s="86"/>
      <c r="B45" s="86"/>
      <c r="C45" s="17" t="s">
        <v>34</v>
      </c>
      <c r="D45" s="19" t="s">
        <v>35</v>
      </c>
      <c r="E45" s="11">
        <v>1422</v>
      </c>
      <c r="F45" s="11"/>
      <c r="G45" s="11"/>
      <c r="H45" s="11">
        <v>3270.5</v>
      </c>
      <c r="I45" s="15">
        <f t="shared" si="0"/>
        <v>3270.5</v>
      </c>
      <c r="J45" s="15"/>
    </row>
    <row r="46" spans="1:10" ht="31.5">
      <c r="A46" s="86"/>
      <c r="B46" s="86"/>
      <c r="C46" s="17" t="s">
        <v>83</v>
      </c>
      <c r="D46" s="19" t="s">
        <v>84</v>
      </c>
      <c r="E46" s="11">
        <v>20170.8</v>
      </c>
      <c r="F46" s="11"/>
      <c r="G46" s="11"/>
      <c r="H46" s="11"/>
      <c r="I46" s="15">
        <f t="shared" si="0"/>
        <v>0</v>
      </c>
      <c r="J46" s="15"/>
    </row>
    <row r="47" spans="1:10" s="28" customFormat="1" ht="15.75">
      <c r="A47" s="86"/>
      <c r="B47" s="86"/>
      <c r="C47" s="30"/>
      <c r="D47" s="25" t="s">
        <v>40</v>
      </c>
      <c r="E47" s="26">
        <f>SUM(E43:E46)</f>
        <v>21968</v>
      </c>
      <c r="F47" s="26">
        <f>SUM(F43:F46)</f>
        <v>1000</v>
      </c>
      <c r="G47" s="26">
        <f>SUM(G43:G46)</f>
        <v>0</v>
      </c>
      <c r="H47" s="26">
        <f>SUM(H43:H46)</f>
        <v>3270.6</v>
      </c>
      <c r="I47" s="27">
        <f t="shared" si="0"/>
        <v>3270.6</v>
      </c>
      <c r="J47" s="15"/>
    </row>
    <row r="48" spans="1:10" ht="63">
      <c r="A48" s="77" t="s">
        <v>88</v>
      </c>
      <c r="B48" s="70" t="s">
        <v>89</v>
      </c>
      <c r="C48" s="20" t="s">
        <v>90</v>
      </c>
      <c r="D48" s="36" t="s">
        <v>91</v>
      </c>
      <c r="E48" s="37">
        <v>440</v>
      </c>
      <c r="F48" s="11"/>
      <c r="G48" s="37"/>
      <c r="H48" s="37"/>
      <c r="I48" s="15">
        <f t="shared" si="0"/>
        <v>0</v>
      </c>
      <c r="J48" s="15"/>
    </row>
    <row r="49" spans="1:10" ht="31.5" customHeight="1">
      <c r="A49" s="77"/>
      <c r="B49" s="84"/>
      <c r="C49" s="17" t="s">
        <v>23</v>
      </c>
      <c r="D49" s="22" t="s">
        <v>24</v>
      </c>
      <c r="E49" s="37"/>
      <c r="F49" s="37"/>
      <c r="G49" s="37"/>
      <c r="H49" s="37"/>
      <c r="I49" s="15">
        <f t="shared" si="0"/>
        <v>0</v>
      </c>
      <c r="J49" s="15"/>
    </row>
    <row r="50" spans="1:10" ht="47.25">
      <c r="A50" s="77"/>
      <c r="B50" s="84"/>
      <c r="C50" s="20" t="s">
        <v>92</v>
      </c>
      <c r="D50" s="21" t="s">
        <v>93</v>
      </c>
      <c r="E50" s="37">
        <v>42214.4</v>
      </c>
      <c r="F50" s="37"/>
      <c r="G50" s="37"/>
      <c r="H50" s="37"/>
      <c r="I50" s="15">
        <f t="shared" si="0"/>
        <v>0</v>
      </c>
      <c r="J50" s="15"/>
    </row>
    <row r="51" spans="1:10" ht="31.5">
      <c r="A51" s="77"/>
      <c r="B51" s="84"/>
      <c r="C51" s="20" t="s">
        <v>30</v>
      </c>
      <c r="D51" s="21" t="s">
        <v>31</v>
      </c>
      <c r="E51" s="37"/>
      <c r="F51" s="37"/>
      <c r="G51" s="37"/>
      <c r="H51" s="37"/>
      <c r="I51" s="15">
        <f t="shared" si="0"/>
        <v>0</v>
      </c>
      <c r="J51" s="15"/>
    </row>
    <row r="52" spans="1:10" ht="15.75">
      <c r="A52" s="77"/>
      <c r="B52" s="84"/>
      <c r="C52" s="17" t="s">
        <v>34</v>
      </c>
      <c r="D52" s="19" t="s">
        <v>35</v>
      </c>
      <c r="E52" s="37">
        <v>2</v>
      </c>
      <c r="F52" s="37"/>
      <c r="G52" s="37"/>
      <c r="H52" s="37"/>
      <c r="I52" s="15">
        <f t="shared" si="0"/>
        <v>0</v>
      </c>
      <c r="J52" s="15"/>
    </row>
    <row r="53" spans="1:10" ht="15.75">
      <c r="A53" s="77"/>
      <c r="B53" s="84"/>
      <c r="C53" s="17" t="s">
        <v>94</v>
      </c>
      <c r="D53" s="19" t="s">
        <v>95</v>
      </c>
      <c r="E53" s="11"/>
      <c r="F53" s="37"/>
      <c r="G53" s="11"/>
      <c r="H53" s="11"/>
      <c r="I53" s="15">
        <f t="shared" si="0"/>
        <v>0</v>
      </c>
      <c r="J53" s="15"/>
    </row>
    <row r="54" spans="1:10" ht="15.75">
      <c r="A54" s="77"/>
      <c r="B54" s="84"/>
      <c r="C54" s="17" t="s">
        <v>38</v>
      </c>
      <c r="D54" s="19" t="s">
        <v>39</v>
      </c>
      <c r="E54" s="11"/>
      <c r="F54" s="37"/>
      <c r="G54" s="11"/>
      <c r="H54" s="11"/>
      <c r="I54" s="15">
        <f t="shared" si="0"/>
        <v>0</v>
      </c>
      <c r="J54" s="15"/>
    </row>
    <row r="55" spans="1:10" s="28" customFormat="1" ht="15.75">
      <c r="A55" s="78"/>
      <c r="B55" s="85"/>
      <c r="C55" s="38"/>
      <c r="D55" s="25" t="s">
        <v>40</v>
      </c>
      <c r="E55" s="26">
        <f>SUM(E48:E48,E49:E54)</f>
        <v>42656.4</v>
      </c>
      <c r="F55" s="26">
        <f>SUM(F48:F48,F49:F54)</f>
        <v>0</v>
      </c>
      <c r="G55" s="26">
        <f>SUM(G48:G48,G49:G54)</f>
        <v>0</v>
      </c>
      <c r="H55" s="26">
        <f>SUM(H48:H48,H49:H54)</f>
        <v>0</v>
      </c>
      <c r="I55" s="27">
        <f t="shared" si="0"/>
        <v>0</v>
      </c>
      <c r="J55" s="15"/>
    </row>
    <row r="56" spans="1:10" ht="31.5">
      <c r="A56" s="79" t="s">
        <v>96</v>
      </c>
      <c r="B56" s="71" t="s">
        <v>97</v>
      </c>
      <c r="C56" s="17" t="s">
        <v>23</v>
      </c>
      <c r="D56" s="22" t="s">
        <v>24</v>
      </c>
      <c r="E56" s="11"/>
      <c r="F56" s="11"/>
      <c r="G56" s="11"/>
      <c r="H56" s="11"/>
      <c r="I56" s="15">
        <f t="shared" si="0"/>
        <v>0</v>
      </c>
      <c r="J56" s="15"/>
    </row>
    <row r="57" spans="1:10" ht="15.75">
      <c r="A57" s="72"/>
      <c r="B57" s="72"/>
      <c r="C57" s="17" t="s">
        <v>32</v>
      </c>
      <c r="D57" s="19" t="s">
        <v>33</v>
      </c>
      <c r="E57" s="11">
        <v>18.4</v>
      </c>
      <c r="F57" s="11"/>
      <c r="G57" s="11"/>
      <c r="H57" s="11"/>
      <c r="I57" s="15">
        <f t="shared" si="0"/>
        <v>0</v>
      </c>
      <c r="J57" s="15"/>
    </row>
    <row r="58" spans="1:10" ht="15.75" customHeight="1">
      <c r="A58" s="72"/>
      <c r="B58" s="72"/>
      <c r="C58" s="17" t="s">
        <v>34</v>
      </c>
      <c r="D58" s="19" t="s">
        <v>35</v>
      </c>
      <c r="E58" s="11"/>
      <c r="F58" s="11"/>
      <c r="G58" s="11"/>
      <c r="H58" s="11"/>
      <c r="I58" s="15">
        <f t="shared" si="0"/>
        <v>0</v>
      </c>
      <c r="J58" s="15"/>
    </row>
    <row r="59" spans="1:10" ht="15.75">
      <c r="A59" s="72"/>
      <c r="B59" s="72"/>
      <c r="C59" s="17" t="s">
        <v>38</v>
      </c>
      <c r="D59" s="19" t="s">
        <v>39</v>
      </c>
      <c r="E59" s="11">
        <v>3.7</v>
      </c>
      <c r="F59" s="11">
        <v>577.7</v>
      </c>
      <c r="G59" s="11">
        <v>70</v>
      </c>
      <c r="H59" s="11"/>
      <c r="I59" s="15">
        <f t="shared" si="0"/>
        <v>-70</v>
      </c>
      <c r="J59" s="15">
        <f>H59/G59*100</f>
        <v>0</v>
      </c>
    </row>
    <row r="60" spans="1:10" s="28" customFormat="1" ht="15.75">
      <c r="A60" s="72"/>
      <c r="B60" s="72"/>
      <c r="C60" s="8"/>
      <c r="D60" s="25" t="s">
        <v>40</v>
      </c>
      <c r="E60" s="26">
        <f>SUM(E56:E59)</f>
        <v>22.099999999999998</v>
      </c>
      <c r="F60" s="26">
        <f>SUM(F56:F59)</f>
        <v>577.7</v>
      </c>
      <c r="G60" s="26">
        <f>SUM(G56:G59)</f>
        <v>70</v>
      </c>
      <c r="H60" s="26">
        <f>SUM(H56:H59)</f>
        <v>0</v>
      </c>
      <c r="I60" s="27">
        <f t="shared" si="0"/>
        <v>-70</v>
      </c>
      <c r="J60" s="15">
        <f>H60/G60*100</f>
        <v>0</v>
      </c>
    </row>
    <row r="61" spans="1:10" ht="31.5">
      <c r="A61" s="79" t="s">
        <v>98</v>
      </c>
      <c r="B61" s="71" t="s">
        <v>99</v>
      </c>
      <c r="C61" s="17" t="s">
        <v>23</v>
      </c>
      <c r="D61" s="22" t="s">
        <v>24</v>
      </c>
      <c r="E61" s="37">
        <v>1.8</v>
      </c>
      <c r="F61" s="37"/>
      <c r="G61" s="37"/>
      <c r="H61" s="37"/>
      <c r="I61" s="15">
        <f>H61-G61</f>
        <v>0</v>
      </c>
      <c r="J61" s="15"/>
    </row>
    <row r="62" spans="1:10" ht="47.25">
      <c r="A62" s="79"/>
      <c r="B62" s="71"/>
      <c r="C62" s="17" t="s">
        <v>25</v>
      </c>
      <c r="D62" s="19" t="s">
        <v>100</v>
      </c>
      <c r="E62" s="37">
        <v>2.5</v>
      </c>
      <c r="F62" s="37"/>
      <c r="G62" s="37"/>
      <c r="H62" s="37">
        <v>9.5</v>
      </c>
      <c r="I62" s="15">
        <f aca="true" t="shared" si="3" ref="I62:I111">H62-G62</f>
        <v>9.5</v>
      </c>
      <c r="J62" s="15"/>
    </row>
    <row r="63" spans="1:10" ht="15.75">
      <c r="A63" s="79"/>
      <c r="B63" s="71"/>
      <c r="C63" s="17" t="s">
        <v>32</v>
      </c>
      <c r="D63" s="19" t="s">
        <v>33</v>
      </c>
      <c r="E63" s="37">
        <v>2.9</v>
      </c>
      <c r="F63" s="37"/>
      <c r="G63" s="37"/>
      <c r="H63" s="37"/>
      <c r="I63" s="15">
        <f t="shared" si="3"/>
        <v>0</v>
      </c>
      <c r="J63" s="15"/>
    </row>
    <row r="64" spans="1:10" ht="15.75">
      <c r="A64" s="79"/>
      <c r="B64" s="71"/>
      <c r="C64" s="17" t="s">
        <v>34</v>
      </c>
      <c r="D64" s="19" t="s">
        <v>35</v>
      </c>
      <c r="E64" s="37">
        <v>806.3</v>
      </c>
      <c r="F64" s="37"/>
      <c r="G64" s="37"/>
      <c r="H64" s="37">
        <v>1586.3</v>
      </c>
      <c r="I64" s="15">
        <f t="shared" si="3"/>
        <v>1586.3</v>
      </c>
      <c r="J64" s="15"/>
    </row>
    <row r="65" spans="1:10" ht="15.75" customHeight="1">
      <c r="A65" s="79"/>
      <c r="B65" s="71"/>
      <c r="C65" s="17" t="s">
        <v>36</v>
      </c>
      <c r="D65" s="19" t="s">
        <v>37</v>
      </c>
      <c r="E65" s="37"/>
      <c r="F65" s="37"/>
      <c r="G65" s="37"/>
      <c r="H65" s="37">
        <v>586.3</v>
      </c>
      <c r="I65" s="15">
        <f t="shared" si="3"/>
        <v>586.3</v>
      </c>
      <c r="J65" s="15"/>
    </row>
    <row r="66" spans="1:10" ht="15.75">
      <c r="A66" s="79"/>
      <c r="B66" s="71"/>
      <c r="C66" s="17" t="s">
        <v>81</v>
      </c>
      <c r="D66" s="19" t="s">
        <v>82</v>
      </c>
      <c r="E66" s="37"/>
      <c r="F66" s="37"/>
      <c r="G66" s="37"/>
      <c r="H66" s="37"/>
      <c r="I66" s="15">
        <f t="shared" si="3"/>
        <v>0</v>
      </c>
      <c r="J66" s="15"/>
    </row>
    <row r="67" spans="1:10" ht="15.75">
      <c r="A67" s="79"/>
      <c r="B67" s="71"/>
      <c r="C67" s="17" t="s">
        <v>85</v>
      </c>
      <c r="D67" s="19" t="s">
        <v>101</v>
      </c>
      <c r="E67" s="37"/>
      <c r="F67" s="37">
        <f>101159.3+4008</f>
        <v>105167.3</v>
      </c>
      <c r="G67" s="37"/>
      <c r="H67" s="37"/>
      <c r="I67" s="15">
        <f t="shared" si="3"/>
        <v>0</v>
      </c>
      <c r="J67" s="15"/>
    </row>
    <row r="68" spans="1:10" ht="15.75">
      <c r="A68" s="79"/>
      <c r="B68" s="71"/>
      <c r="C68" s="17" t="s">
        <v>86</v>
      </c>
      <c r="D68" s="19" t="s">
        <v>102</v>
      </c>
      <c r="E68" s="37">
        <v>2288.3</v>
      </c>
      <c r="F68" s="37">
        <v>335506.5</v>
      </c>
      <c r="G68" s="37">
        <v>70007.9</v>
      </c>
      <c r="H68" s="37">
        <v>19981.4</v>
      </c>
      <c r="I68" s="15">
        <f t="shared" si="3"/>
        <v>-50026.49999999999</v>
      </c>
      <c r="J68" s="15">
        <f>H68/G68*100</f>
        <v>28.541636015363984</v>
      </c>
    </row>
    <row r="69" spans="1:10" ht="15.75">
      <c r="A69" s="79"/>
      <c r="B69" s="71"/>
      <c r="C69" s="17" t="s">
        <v>38</v>
      </c>
      <c r="D69" s="19" t="s">
        <v>39</v>
      </c>
      <c r="E69" s="37">
        <v>58288.2</v>
      </c>
      <c r="F69" s="37">
        <v>566259.3</v>
      </c>
      <c r="G69" s="37">
        <v>59919.4</v>
      </c>
      <c r="H69" s="37">
        <v>64579.3</v>
      </c>
      <c r="I69" s="15">
        <f t="shared" si="3"/>
        <v>4659.9000000000015</v>
      </c>
      <c r="J69" s="15">
        <f>H69/G69*100</f>
        <v>107.7769470321799</v>
      </c>
    </row>
    <row r="70" spans="1:10" s="28" customFormat="1" ht="15.75">
      <c r="A70" s="79"/>
      <c r="B70" s="78"/>
      <c r="C70" s="38"/>
      <c r="D70" s="25" t="s">
        <v>40</v>
      </c>
      <c r="E70" s="26">
        <f>SUM(E61:E69)</f>
        <v>61390</v>
      </c>
      <c r="F70" s="26">
        <f>SUM(F61:F69)</f>
        <v>1006933.1000000001</v>
      </c>
      <c r="G70" s="26">
        <f>SUM(G61:G69)</f>
        <v>129927.29999999999</v>
      </c>
      <c r="H70" s="26">
        <f>SUM(H61:H69)</f>
        <v>86742.8</v>
      </c>
      <c r="I70" s="15">
        <f t="shared" si="3"/>
        <v>-43184.499999999985</v>
      </c>
      <c r="J70" s="15">
        <f>H70/G70*100</f>
        <v>66.76256645062278</v>
      </c>
    </row>
    <row r="71" spans="1:10" ht="15.75" customHeight="1">
      <c r="A71" s="67" t="s">
        <v>103</v>
      </c>
      <c r="B71" s="70" t="s">
        <v>104</v>
      </c>
      <c r="C71" s="17" t="s">
        <v>32</v>
      </c>
      <c r="D71" s="19" t="s">
        <v>33</v>
      </c>
      <c r="E71" s="11">
        <v>13.4</v>
      </c>
      <c r="F71" s="11"/>
      <c r="G71" s="11"/>
      <c r="H71" s="11"/>
      <c r="I71" s="15">
        <f t="shared" si="3"/>
        <v>0</v>
      </c>
      <c r="J71" s="15"/>
    </row>
    <row r="72" spans="1:10" ht="15.75">
      <c r="A72" s="68"/>
      <c r="B72" s="68"/>
      <c r="C72" s="17" t="s">
        <v>34</v>
      </c>
      <c r="D72" s="19" t="s">
        <v>35</v>
      </c>
      <c r="E72" s="11">
        <v>-411.1</v>
      </c>
      <c r="F72" s="11"/>
      <c r="G72" s="11"/>
      <c r="H72" s="11">
        <v>79.7</v>
      </c>
      <c r="I72" s="15">
        <f t="shared" si="3"/>
        <v>79.7</v>
      </c>
      <c r="J72" s="15"/>
    </row>
    <row r="73" spans="1:10" ht="15.75">
      <c r="A73" s="68"/>
      <c r="B73" s="68"/>
      <c r="C73" s="17" t="s">
        <v>36</v>
      </c>
      <c r="D73" s="19" t="s">
        <v>37</v>
      </c>
      <c r="E73" s="11"/>
      <c r="F73" s="11"/>
      <c r="G73" s="11"/>
      <c r="H73" s="11"/>
      <c r="I73" s="15">
        <f t="shared" si="3"/>
        <v>0</v>
      </c>
      <c r="J73" s="15"/>
    </row>
    <row r="74" spans="1:10" ht="15.75">
      <c r="A74" s="68"/>
      <c r="B74" s="68"/>
      <c r="C74" s="17" t="s">
        <v>81</v>
      </c>
      <c r="D74" s="19" t="s">
        <v>82</v>
      </c>
      <c r="E74" s="11"/>
      <c r="F74" s="11"/>
      <c r="G74" s="11"/>
      <c r="H74" s="11"/>
      <c r="I74" s="15">
        <f t="shared" si="3"/>
        <v>0</v>
      </c>
      <c r="J74" s="15"/>
    </row>
    <row r="75" spans="1:10" ht="15.75">
      <c r="A75" s="68"/>
      <c r="B75" s="68"/>
      <c r="C75" s="17" t="s">
        <v>85</v>
      </c>
      <c r="D75" s="19" t="s">
        <v>101</v>
      </c>
      <c r="E75" s="11"/>
      <c r="F75" s="11">
        <f>3199+49323.4</f>
        <v>52522.4</v>
      </c>
      <c r="G75" s="11">
        <v>48797.4</v>
      </c>
      <c r="H75" s="11">
        <v>58406.1</v>
      </c>
      <c r="I75" s="15">
        <f t="shared" si="3"/>
        <v>9608.699999999997</v>
      </c>
      <c r="J75" s="15"/>
    </row>
    <row r="76" spans="1:10" ht="15.75">
      <c r="A76" s="68"/>
      <c r="B76" s="68"/>
      <c r="C76" s="17" t="s">
        <v>65</v>
      </c>
      <c r="D76" s="21" t="s">
        <v>66</v>
      </c>
      <c r="E76" s="11"/>
      <c r="F76" s="11"/>
      <c r="G76" s="11"/>
      <c r="H76" s="11"/>
      <c r="I76" s="15">
        <f t="shared" si="3"/>
        <v>0</v>
      </c>
      <c r="J76" s="15"/>
    </row>
    <row r="77" spans="1:10" ht="15.75">
      <c r="A77" s="68"/>
      <c r="B77" s="68"/>
      <c r="C77" s="17" t="s">
        <v>38</v>
      </c>
      <c r="D77" s="19" t="s">
        <v>39</v>
      </c>
      <c r="E77" s="11">
        <v>5776.4</v>
      </c>
      <c r="F77" s="11">
        <v>110804.4</v>
      </c>
      <c r="G77" s="11">
        <v>13105.9</v>
      </c>
      <c r="H77" s="11">
        <v>11559.5</v>
      </c>
      <c r="I77" s="15">
        <f t="shared" si="3"/>
        <v>-1546.3999999999996</v>
      </c>
      <c r="J77" s="15">
        <f>H77/G77*100</f>
        <v>88.20073402055563</v>
      </c>
    </row>
    <row r="78" spans="1:10" s="28" customFormat="1" ht="15.75">
      <c r="A78" s="69"/>
      <c r="B78" s="69"/>
      <c r="C78" s="8"/>
      <c r="D78" s="25" t="s">
        <v>40</v>
      </c>
      <c r="E78" s="26">
        <f>SUM(E71:E77)</f>
        <v>5378.7</v>
      </c>
      <c r="F78" s="26">
        <f>SUM(F71:F77)</f>
        <v>163326.8</v>
      </c>
      <c r="G78" s="26">
        <f>SUM(G71:G77)</f>
        <v>61903.3</v>
      </c>
      <c r="H78" s="26">
        <f>SUM(H71:H77)</f>
        <v>70045.29999999999</v>
      </c>
      <c r="I78" s="15">
        <f t="shared" si="3"/>
        <v>8141.999999999985</v>
      </c>
      <c r="J78" s="15">
        <f>H78/G78*100</f>
        <v>113.15277214623451</v>
      </c>
    </row>
    <row r="79" spans="1:10" ht="31.5">
      <c r="A79" s="79" t="s">
        <v>105</v>
      </c>
      <c r="B79" s="71" t="s">
        <v>106</v>
      </c>
      <c r="C79" s="17" t="s">
        <v>23</v>
      </c>
      <c r="D79" s="22" t="s">
        <v>24</v>
      </c>
      <c r="E79" s="37">
        <v>817.1</v>
      </c>
      <c r="F79" s="37"/>
      <c r="G79" s="37"/>
      <c r="H79" s="37">
        <v>77.6</v>
      </c>
      <c r="I79" s="15">
        <f t="shared" si="3"/>
        <v>77.6</v>
      </c>
      <c r="J79" s="15"/>
    </row>
    <row r="80" spans="1:10" ht="15.75" customHeight="1">
      <c r="A80" s="79"/>
      <c r="B80" s="71"/>
      <c r="C80" s="17" t="s">
        <v>32</v>
      </c>
      <c r="D80" s="19" t="s">
        <v>33</v>
      </c>
      <c r="E80" s="37"/>
      <c r="F80" s="37"/>
      <c r="G80" s="37"/>
      <c r="H80" s="37"/>
      <c r="I80" s="15">
        <f t="shared" si="3"/>
        <v>0</v>
      </c>
      <c r="J80" s="15"/>
    </row>
    <row r="81" spans="1:10" ht="15.75">
      <c r="A81" s="79"/>
      <c r="B81" s="71"/>
      <c r="C81" s="17" t="s">
        <v>34</v>
      </c>
      <c r="D81" s="19" t="s">
        <v>35</v>
      </c>
      <c r="E81" s="37">
        <v>127.4</v>
      </c>
      <c r="F81" s="37"/>
      <c r="G81" s="37"/>
      <c r="H81" s="37">
        <v>2767.5</v>
      </c>
      <c r="I81" s="15">
        <f t="shared" si="3"/>
        <v>2767.5</v>
      </c>
      <c r="J81" s="15"/>
    </row>
    <row r="82" spans="1:10" ht="15.75">
      <c r="A82" s="79"/>
      <c r="B82" s="71"/>
      <c r="C82" s="17" t="s">
        <v>36</v>
      </c>
      <c r="D82" s="19" t="s">
        <v>37</v>
      </c>
      <c r="E82" s="37"/>
      <c r="F82" s="37"/>
      <c r="G82" s="37"/>
      <c r="H82" s="37"/>
      <c r="I82" s="15">
        <f t="shared" si="3"/>
        <v>0</v>
      </c>
      <c r="J82" s="15"/>
    </row>
    <row r="83" spans="1:10" ht="15.75">
      <c r="A83" s="79"/>
      <c r="B83" s="71"/>
      <c r="C83" s="17" t="s">
        <v>81</v>
      </c>
      <c r="D83" s="19" t="s">
        <v>82</v>
      </c>
      <c r="E83" s="37">
        <v>-420.8</v>
      </c>
      <c r="F83" s="37"/>
      <c r="G83" s="37"/>
      <c r="H83" s="37"/>
      <c r="I83" s="15">
        <f t="shared" si="3"/>
        <v>0</v>
      </c>
      <c r="J83" s="15"/>
    </row>
    <row r="84" spans="1:10" ht="15.75">
      <c r="A84" s="79"/>
      <c r="B84" s="71"/>
      <c r="C84" s="17" t="s">
        <v>85</v>
      </c>
      <c r="D84" s="19" t="s">
        <v>101</v>
      </c>
      <c r="E84" s="37"/>
      <c r="F84" s="37">
        <f>248273.4+5226</f>
        <v>253499.4</v>
      </c>
      <c r="G84" s="37"/>
      <c r="H84" s="37"/>
      <c r="I84" s="15">
        <f t="shared" si="3"/>
        <v>0</v>
      </c>
      <c r="J84" s="15"/>
    </row>
    <row r="85" spans="1:10" ht="15.75">
      <c r="A85" s="79"/>
      <c r="B85" s="71"/>
      <c r="C85" s="17" t="s">
        <v>86</v>
      </c>
      <c r="D85" s="19" t="s">
        <v>102</v>
      </c>
      <c r="E85" s="37">
        <v>345106</v>
      </c>
      <c r="F85" s="37">
        <v>1847942.6</v>
      </c>
      <c r="G85" s="37">
        <v>391874.7</v>
      </c>
      <c r="H85" s="37">
        <v>389695.7</v>
      </c>
      <c r="I85" s="15">
        <f t="shared" si="3"/>
        <v>-2179</v>
      </c>
      <c r="J85" s="15">
        <f>H85/G85*100</f>
        <v>99.44395491722227</v>
      </c>
    </row>
    <row r="86" spans="1:10" ht="15.75">
      <c r="A86" s="79"/>
      <c r="B86" s="71"/>
      <c r="C86" s="17" t="s">
        <v>65</v>
      </c>
      <c r="D86" s="19" t="s">
        <v>66</v>
      </c>
      <c r="E86" s="37"/>
      <c r="F86" s="37">
        <v>32638</v>
      </c>
      <c r="G86" s="37"/>
      <c r="H86" s="37"/>
      <c r="I86" s="15">
        <f t="shared" si="3"/>
        <v>0</v>
      </c>
      <c r="J86" s="15"/>
    </row>
    <row r="87" spans="1:10" ht="15.75">
      <c r="A87" s="79"/>
      <c r="B87" s="71"/>
      <c r="C87" s="17" t="s">
        <v>38</v>
      </c>
      <c r="D87" s="19" t="s">
        <v>39</v>
      </c>
      <c r="E87" s="37">
        <v>83134.4</v>
      </c>
      <c r="F87" s="37">
        <v>642760.8</v>
      </c>
      <c r="G87" s="37">
        <v>82150.2</v>
      </c>
      <c r="H87" s="37">
        <v>83989</v>
      </c>
      <c r="I87" s="15">
        <f t="shared" si="3"/>
        <v>1838.800000000003</v>
      </c>
      <c r="J87" s="15">
        <f>H87/G87*100</f>
        <v>102.23833904238822</v>
      </c>
    </row>
    <row r="88" spans="1:10" s="28" customFormat="1" ht="15.75">
      <c r="A88" s="79"/>
      <c r="B88" s="71"/>
      <c r="C88" s="8"/>
      <c r="D88" s="25" t="s">
        <v>40</v>
      </c>
      <c r="E88" s="26">
        <f>SUM(E79:E87)</f>
        <v>428764.1</v>
      </c>
      <c r="F88" s="26">
        <f>SUM(F79:F87)</f>
        <v>2776840.8</v>
      </c>
      <c r="G88" s="26">
        <f>SUM(G79:G87)</f>
        <v>474024.9</v>
      </c>
      <c r="H88" s="26">
        <f>SUM(H79:H87)</f>
        <v>476529.8</v>
      </c>
      <c r="I88" s="27">
        <f t="shared" si="3"/>
        <v>2504.899999999965</v>
      </c>
      <c r="J88" s="27">
        <f>H88/G88*100</f>
        <v>100.52843215620106</v>
      </c>
    </row>
    <row r="89" spans="1:10" ht="31.5" customHeight="1">
      <c r="A89" s="77" t="s">
        <v>107</v>
      </c>
      <c r="B89" s="71" t="s">
        <v>108</v>
      </c>
      <c r="C89" s="17" t="s">
        <v>23</v>
      </c>
      <c r="D89" s="22" t="s">
        <v>24</v>
      </c>
      <c r="E89" s="11">
        <v>0.1</v>
      </c>
      <c r="F89" s="11"/>
      <c r="G89" s="11"/>
      <c r="H89" s="11">
        <v>25.7</v>
      </c>
      <c r="I89" s="15">
        <f t="shared" si="3"/>
        <v>25.7</v>
      </c>
      <c r="J89" s="15"/>
    </row>
    <row r="90" spans="1:10" ht="15.75">
      <c r="A90" s="72"/>
      <c r="B90" s="82"/>
      <c r="C90" s="17" t="s">
        <v>32</v>
      </c>
      <c r="D90" s="19" t="s">
        <v>33</v>
      </c>
      <c r="E90" s="11">
        <v>395.7</v>
      </c>
      <c r="F90" s="11"/>
      <c r="G90" s="11"/>
      <c r="H90" s="11">
        <v>4.4</v>
      </c>
      <c r="I90" s="15">
        <f t="shared" si="3"/>
        <v>4.4</v>
      </c>
      <c r="J90" s="15"/>
    </row>
    <row r="91" spans="1:10" ht="15.75">
      <c r="A91" s="72"/>
      <c r="B91" s="82"/>
      <c r="C91" s="17" t="s">
        <v>34</v>
      </c>
      <c r="D91" s="19" t="s">
        <v>35</v>
      </c>
      <c r="E91" s="11">
        <v>27.6</v>
      </c>
      <c r="F91" s="11"/>
      <c r="G91" s="11"/>
      <c r="H91" s="11">
        <v>116</v>
      </c>
      <c r="I91" s="15">
        <f t="shared" si="3"/>
        <v>116</v>
      </c>
      <c r="J91" s="15"/>
    </row>
    <row r="92" spans="1:10" ht="15.75">
      <c r="A92" s="72"/>
      <c r="B92" s="82"/>
      <c r="C92" s="17" t="s">
        <v>36</v>
      </c>
      <c r="D92" s="19" t="s">
        <v>37</v>
      </c>
      <c r="E92" s="11">
        <v>84.9</v>
      </c>
      <c r="F92" s="11">
        <f>3238+1856.9+540+280+321.4+463.4+25</f>
        <v>6724.699999999999</v>
      </c>
      <c r="G92" s="11">
        <v>75</v>
      </c>
      <c r="H92" s="11">
        <v>8</v>
      </c>
      <c r="I92" s="15">
        <f t="shared" si="3"/>
        <v>-67</v>
      </c>
      <c r="J92" s="15">
        <f aca="true" t="shared" si="4" ref="J92:J97">H92/G92*100</f>
        <v>10.666666666666668</v>
      </c>
    </row>
    <row r="93" spans="1:10" ht="15.75">
      <c r="A93" s="72"/>
      <c r="B93" s="82"/>
      <c r="C93" s="17" t="s">
        <v>85</v>
      </c>
      <c r="D93" s="19" t="s">
        <v>101</v>
      </c>
      <c r="E93" s="11"/>
      <c r="F93" s="11">
        <v>24210.2</v>
      </c>
      <c r="G93" s="11">
        <v>24210.2</v>
      </c>
      <c r="H93" s="11"/>
      <c r="I93" s="15">
        <f t="shared" si="3"/>
        <v>-24210.2</v>
      </c>
      <c r="J93" s="15">
        <f t="shared" si="4"/>
        <v>0</v>
      </c>
    </row>
    <row r="94" spans="1:10" ht="15.75">
      <c r="A94" s="72"/>
      <c r="B94" s="82"/>
      <c r="C94" s="17" t="s">
        <v>86</v>
      </c>
      <c r="D94" s="19" t="s">
        <v>102</v>
      </c>
      <c r="E94" s="11">
        <v>5753.2</v>
      </c>
      <c r="F94" s="11">
        <v>192301.8</v>
      </c>
      <c r="G94" s="11">
        <v>45790.5</v>
      </c>
      <c r="H94" s="11">
        <v>34289.6</v>
      </c>
      <c r="I94" s="15">
        <f t="shared" si="3"/>
        <v>-11500.900000000001</v>
      </c>
      <c r="J94" s="15">
        <f t="shared" si="4"/>
        <v>74.88365490658543</v>
      </c>
    </row>
    <row r="95" spans="1:10" ht="15.75">
      <c r="A95" s="72"/>
      <c r="B95" s="82"/>
      <c r="C95" s="17" t="s">
        <v>38</v>
      </c>
      <c r="D95" s="19" t="s">
        <v>39</v>
      </c>
      <c r="E95" s="11"/>
      <c r="F95" s="11"/>
      <c r="G95" s="11">
        <v>244.8</v>
      </c>
      <c r="H95" s="11"/>
      <c r="I95" s="15">
        <f t="shared" si="3"/>
        <v>-244.8</v>
      </c>
      <c r="J95" s="15">
        <f t="shared" si="4"/>
        <v>0</v>
      </c>
    </row>
    <row r="96" spans="1:10" s="28" customFormat="1" ht="15.75">
      <c r="A96" s="72"/>
      <c r="B96" s="82"/>
      <c r="C96" s="39"/>
      <c r="D96" s="25" t="s">
        <v>40</v>
      </c>
      <c r="E96" s="40">
        <f>SUM(E89:E95)</f>
        <v>6261.5</v>
      </c>
      <c r="F96" s="40">
        <f>SUM(F89:F95)</f>
        <v>223236.69999999998</v>
      </c>
      <c r="G96" s="40">
        <f>SUM(G89:G95)</f>
        <v>70320.5</v>
      </c>
      <c r="H96" s="40">
        <f>SUM(H89:H95)</f>
        <v>34443.7</v>
      </c>
      <c r="I96" s="27">
        <f t="shared" si="3"/>
        <v>-35876.8</v>
      </c>
      <c r="J96" s="27">
        <f t="shared" si="4"/>
        <v>48.98102260365042</v>
      </c>
    </row>
    <row r="97" spans="1:10" ht="78.75">
      <c r="A97" s="83" t="s">
        <v>111</v>
      </c>
      <c r="B97" s="70" t="s">
        <v>112</v>
      </c>
      <c r="C97" s="20" t="s">
        <v>21</v>
      </c>
      <c r="D97" s="21" t="s">
        <v>113</v>
      </c>
      <c r="E97" s="11">
        <v>187</v>
      </c>
      <c r="F97" s="11">
        <v>42526.3</v>
      </c>
      <c r="G97" s="11">
        <v>4539.8</v>
      </c>
      <c r="H97" s="11">
        <v>301.1</v>
      </c>
      <c r="I97" s="15">
        <f t="shared" si="3"/>
        <v>-4238.7</v>
      </c>
      <c r="J97" s="15">
        <f t="shared" si="4"/>
        <v>6.632450768756333</v>
      </c>
    </row>
    <row r="98" spans="1:10" ht="31.5">
      <c r="A98" s="80"/>
      <c r="B98" s="80"/>
      <c r="C98" s="17" t="s">
        <v>23</v>
      </c>
      <c r="D98" s="22" t="s">
        <v>24</v>
      </c>
      <c r="E98" s="11"/>
      <c r="F98" s="11"/>
      <c r="G98" s="11"/>
      <c r="H98" s="11"/>
      <c r="I98" s="15">
        <f t="shared" si="3"/>
        <v>0</v>
      </c>
      <c r="J98" s="15"/>
    </row>
    <row r="99" spans="1:10" ht="15.75">
      <c r="A99" s="80"/>
      <c r="B99" s="80"/>
      <c r="C99" s="17" t="s">
        <v>32</v>
      </c>
      <c r="D99" s="19" t="s">
        <v>33</v>
      </c>
      <c r="E99" s="11"/>
      <c r="F99" s="11"/>
      <c r="G99" s="11"/>
      <c r="H99" s="11"/>
      <c r="I99" s="15">
        <f t="shared" si="3"/>
        <v>0</v>
      </c>
      <c r="J99" s="15"/>
    </row>
    <row r="100" spans="1:10" ht="15.75">
      <c r="A100" s="80"/>
      <c r="B100" s="80"/>
      <c r="C100" s="17" t="s">
        <v>34</v>
      </c>
      <c r="D100" s="19" t="s">
        <v>35</v>
      </c>
      <c r="E100" s="11">
        <v>2386.4</v>
      </c>
      <c r="F100" s="11"/>
      <c r="G100" s="11"/>
      <c r="H100" s="11"/>
      <c r="I100" s="15">
        <f t="shared" si="3"/>
        <v>0</v>
      </c>
      <c r="J100" s="15"/>
    </row>
    <row r="101" spans="1:10" ht="15.75">
      <c r="A101" s="80"/>
      <c r="B101" s="80"/>
      <c r="C101" s="17" t="s">
        <v>85</v>
      </c>
      <c r="D101" s="19" t="s">
        <v>101</v>
      </c>
      <c r="E101" s="11"/>
      <c r="F101" s="37">
        <v>188605</v>
      </c>
      <c r="G101" s="11"/>
      <c r="H101" s="11"/>
      <c r="I101" s="15">
        <f t="shared" si="3"/>
        <v>0</v>
      </c>
      <c r="J101" s="15"/>
    </row>
    <row r="102" spans="1:10" ht="15.75" customHeight="1">
      <c r="A102" s="80"/>
      <c r="B102" s="80"/>
      <c r="C102" s="17" t="s">
        <v>38</v>
      </c>
      <c r="D102" s="19" t="s">
        <v>39</v>
      </c>
      <c r="E102" s="11"/>
      <c r="F102" s="11">
        <v>3344.4</v>
      </c>
      <c r="G102" s="11"/>
      <c r="H102" s="11"/>
      <c r="I102" s="15">
        <f t="shared" si="3"/>
        <v>0</v>
      </c>
      <c r="J102" s="15"/>
    </row>
    <row r="103" spans="1:10" s="28" customFormat="1" ht="15.75">
      <c r="A103" s="81"/>
      <c r="B103" s="81"/>
      <c r="C103" s="38"/>
      <c r="D103" s="25" t="s">
        <v>40</v>
      </c>
      <c r="E103" s="40">
        <f>SUM(E97:E102)</f>
        <v>2573.4</v>
      </c>
      <c r="F103" s="40">
        <f>SUM(F97:F102)</f>
        <v>234475.69999999998</v>
      </c>
      <c r="G103" s="40">
        <f>SUM(G97:G102)</f>
        <v>4539.8</v>
      </c>
      <c r="H103" s="40">
        <f>SUM(H97:H102)</f>
        <v>301.1</v>
      </c>
      <c r="I103" s="27">
        <f t="shared" si="3"/>
        <v>-4238.7</v>
      </c>
      <c r="J103" s="27">
        <f>H103/G103*100</f>
        <v>6.632450768756333</v>
      </c>
    </row>
    <row r="104" spans="1:10" s="28" customFormat="1" ht="15.75">
      <c r="A104" s="70">
        <v>943</v>
      </c>
      <c r="B104" s="70" t="s">
        <v>114</v>
      </c>
      <c r="C104" s="17" t="s">
        <v>34</v>
      </c>
      <c r="D104" s="19" t="s">
        <v>35</v>
      </c>
      <c r="E104" s="40"/>
      <c r="F104" s="40"/>
      <c r="G104" s="40"/>
      <c r="H104" s="37">
        <v>6.5</v>
      </c>
      <c r="I104" s="15">
        <f t="shared" si="3"/>
        <v>6.5</v>
      </c>
      <c r="J104" s="15"/>
    </row>
    <row r="105" spans="1:10" s="28" customFormat="1" ht="23.25" customHeight="1">
      <c r="A105" s="80"/>
      <c r="B105" s="80"/>
      <c r="C105" s="17" t="s">
        <v>85</v>
      </c>
      <c r="D105" s="19" t="s">
        <v>101</v>
      </c>
      <c r="E105" s="40"/>
      <c r="F105" s="37">
        <v>92771</v>
      </c>
      <c r="G105" s="40"/>
      <c r="H105" s="40"/>
      <c r="I105" s="15">
        <f t="shared" si="3"/>
        <v>0</v>
      </c>
      <c r="J105" s="15"/>
    </row>
    <row r="106" spans="1:10" s="28" customFormat="1" ht="23.25" customHeight="1">
      <c r="A106" s="80"/>
      <c r="B106" s="80"/>
      <c r="C106" s="17" t="s">
        <v>38</v>
      </c>
      <c r="D106" s="19" t="s">
        <v>39</v>
      </c>
      <c r="E106" s="40"/>
      <c r="F106" s="37">
        <v>5817.3</v>
      </c>
      <c r="G106" s="40">
        <v>512</v>
      </c>
      <c r="H106" s="40"/>
      <c r="I106" s="15">
        <f t="shared" si="3"/>
        <v>-512</v>
      </c>
      <c r="J106" s="15">
        <f>H106/G106*100</f>
        <v>0</v>
      </c>
    </row>
    <row r="107" spans="1:10" s="28" customFormat="1" ht="23.25" customHeight="1">
      <c r="A107" s="81"/>
      <c r="B107" s="81"/>
      <c r="C107" s="38"/>
      <c r="D107" s="25" t="s">
        <v>40</v>
      </c>
      <c r="E107" s="40">
        <f>SUM(E104:E106)</f>
        <v>0</v>
      </c>
      <c r="F107" s="40">
        <f>SUM(F104:F106)</f>
        <v>98588.3</v>
      </c>
      <c r="G107" s="40">
        <f>SUM(G104:G106)</f>
        <v>512</v>
      </c>
      <c r="H107" s="40">
        <f>SUM(H104:H106)</f>
        <v>6.5</v>
      </c>
      <c r="I107" s="27">
        <f t="shared" si="3"/>
        <v>-505.5</v>
      </c>
      <c r="J107" s="27">
        <f>H107/G107*100</f>
        <v>1.26953125</v>
      </c>
    </row>
    <row r="108" spans="1:10" ht="15.75">
      <c r="A108" s="67" t="s">
        <v>115</v>
      </c>
      <c r="B108" s="70" t="s">
        <v>116</v>
      </c>
      <c r="C108" s="17" t="s">
        <v>32</v>
      </c>
      <c r="D108" s="19" t="s">
        <v>33</v>
      </c>
      <c r="E108" s="11">
        <v>39.2</v>
      </c>
      <c r="F108" s="11">
        <v>9600</v>
      </c>
      <c r="G108" s="11"/>
      <c r="H108" s="11"/>
      <c r="I108" s="15">
        <f t="shared" si="3"/>
        <v>0</v>
      </c>
      <c r="J108" s="15"/>
    </row>
    <row r="109" spans="1:10" ht="15.75">
      <c r="A109" s="68"/>
      <c r="B109" s="68"/>
      <c r="C109" s="17" t="s">
        <v>85</v>
      </c>
      <c r="D109" s="19" t="s">
        <v>117</v>
      </c>
      <c r="E109" s="11"/>
      <c r="F109" s="11">
        <v>979868.7</v>
      </c>
      <c r="G109" s="11"/>
      <c r="H109" s="11"/>
      <c r="I109" s="15">
        <f t="shared" si="3"/>
        <v>0</v>
      </c>
      <c r="J109" s="15"/>
    </row>
    <row r="110" spans="1:10" s="28" customFormat="1" ht="15.75">
      <c r="A110" s="69"/>
      <c r="B110" s="69"/>
      <c r="C110" s="8"/>
      <c r="D110" s="25" t="s">
        <v>40</v>
      </c>
      <c r="E110" s="40">
        <f>SUM(E108:E109)</f>
        <v>39.2</v>
      </c>
      <c r="F110" s="40">
        <f>SUM(F108:F109)</f>
        <v>989468.7</v>
      </c>
      <c r="G110" s="40">
        <f>SUM(G108:G109)</f>
        <v>0</v>
      </c>
      <c r="H110" s="40">
        <f>SUM(H108:H109)</f>
        <v>0</v>
      </c>
      <c r="I110" s="27">
        <f t="shared" si="3"/>
        <v>0</v>
      </c>
      <c r="J110" s="27"/>
    </row>
    <row r="111" spans="1:10" ht="15.75">
      <c r="A111" s="67" t="s">
        <v>118</v>
      </c>
      <c r="B111" s="70" t="s">
        <v>119</v>
      </c>
      <c r="C111" s="17" t="s">
        <v>86</v>
      </c>
      <c r="D111" s="19" t="s">
        <v>102</v>
      </c>
      <c r="E111" s="11">
        <v>564</v>
      </c>
      <c r="F111" s="11">
        <v>463.4</v>
      </c>
      <c r="G111" s="11">
        <v>72.4</v>
      </c>
      <c r="H111" s="11">
        <v>72.4</v>
      </c>
      <c r="I111" s="15">
        <f t="shared" si="3"/>
        <v>0</v>
      </c>
      <c r="J111" s="15">
        <f>H111/G111*100</f>
        <v>100</v>
      </c>
    </row>
    <row r="112" spans="1:10" ht="15.75">
      <c r="A112" s="68"/>
      <c r="B112" s="68"/>
      <c r="C112" s="17" t="s">
        <v>65</v>
      </c>
      <c r="D112" s="21" t="s">
        <v>66</v>
      </c>
      <c r="E112" s="11">
        <v>37180.8</v>
      </c>
      <c r="F112" s="11"/>
      <c r="G112" s="11"/>
      <c r="H112" s="11"/>
      <c r="I112" s="15">
        <f aca="true" t="shared" si="5" ref="I112:I154">H112-G112</f>
        <v>0</v>
      </c>
      <c r="J112" s="15"/>
    </row>
    <row r="113" spans="1:10" ht="15.75">
      <c r="A113" s="68"/>
      <c r="B113" s="68"/>
      <c r="C113" s="17" t="s">
        <v>38</v>
      </c>
      <c r="D113" s="19" t="s">
        <v>39</v>
      </c>
      <c r="E113" s="11">
        <v>14.6</v>
      </c>
      <c r="F113" s="11">
        <v>708</v>
      </c>
      <c r="G113" s="11"/>
      <c r="H113" s="11">
        <v>44.1</v>
      </c>
      <c r="I113" s="15">
        <f t="shared" si="5"/>
        <v>44.1</v>
      </c>
      <c r="J113" s="15"/>
    </row>
    <row r="114" spans="1:10" s="41" customFormat="1" ht="15.75">
      <c r="A114" s="69"/>
      <c r="B114" s="69"/>
      <c r="C114" s="8"/>
      <c r="D114" s="25" t="s">
        <v>40</v>
      </c>
      <c r="E114" s="40">
        <f>SUM(E111:E113)</f>
        <v>37759.4</v>
      </c>
      <c r="F114" s="40">
        <f>SUM(F111:F113)</f>
        <v>1171.4</v>
      </c>
      <c r="G114" s="40">
        <f>SUM(G111:G113)</f>
        <v>72.4</v>
      </c>
      <c r="H114" s="40">
        <f>SUM(H111:H113)</f>
        <v>116.5</v>
      </c>
      <c r="I114" s="27">
        <f t="shared" si="5"/>
        <v>44.099999999999994</v>
      </c>
      <c r="J114" s="27">
        <f aca="true" t="shared" si="6" ref="J114:J154">H114/G114*100</f>
        <v>160.91160220994473</v>
      </c>
    </row>
    <row r="115" spans="1:10" ht="31.5">
      <c r="A115" s="71" t="s">
        <v>120</v>
      </c>
      <c r="B115" s="71" t="s">
        <v>121</v>
      </c>
      <c r="C115" s="17" t="s">
        <v>122</v>
      </c>
      <c r="D115" s="19" t="s">
        <v>123</v>
      </c>
      <c r="E115" s="11">
        <v>396</v>
      </c>
      <c r="F115" s="11">
        <v>2611.5</v>
      </c>
      <c r="G115" s="11">
        <v>435.2</v>
      </c>
      <c r="H115" s="11">
        <v>102</v>
      </c>
      <c r="I115" s="15">
        <f t="shared" si="5"/>
        <v>-333.2</v>
      </c>
      <c r="J115" s="15">
        <f t="shared" si="6"/>
        <v>23.4375</v>
      </c>
    </row>
    <row r="116" spans="1:10" ht="31.5">
      <c r="A116" s="71"/>
      <c r="B116" s="71"/>
      <c r="C116" s="20" t="s">
        <v>21</v>
      </c>
      <c r="D116" s="21" t="s">
        <v>22</v>
      </c>
      <c r="E116" s="11">
        <v>2699.5</v>
      </c>
      <c r="F116" s="11">
        <v>80626.6</v>
      </c>
      <c r="G116" s="11">
        <v>10437.8</v>
      </c>
      <c r="H116" s="11">
        <v>6970.7</v>
      </c>
      <c r="I116" s="15">
        <f t="shared" si="5"/>
        <v>-3467.0999999999995</v>
      </c>
      <c r="J116" s="15">
        <f t="shared" si="6"/>
        <v>66.78323018260554</v>
      </c>
    </row>
    <row r="117" spans="1:10" ht="15.75">
      <c r="A117" s="71"/>
      <c r="B117" s="71"/>
      <c r="C117" s="17" t="s">
        <v>34</v>
      </c>
      <c r="D117" s="19" t="s">
        <v>35</v>
      </c>
      <c r="E117" s="11">
        <v>1644.7</v>
      </c>
      <c r="F117" s="11"/>
      <c r="G117" s="11"/>
      <c r="H117" s="11"/>
      <c r="I117" s="15">
        <f t="shared" si="5"/>
        <v>0</v>
      </c>
      <c r="J117" s="15"/>
    </row>
    <row r="118" spans="1:10" ht="15.75">
      <c r="A118" s="71"/>
      <c r="B118" s="71"/>
      <c r="C118" s="17" t="s">
        <v>86</v>
      </c>
      <c r="D118" s="19" t="s">
        <v>87</v>
      </c>
      <c r="E118" s="11"/>
      <c r="F118" s="11">
        <v>150.1</v>
      </c>
      <c r="G118" s="11">
        <v>75.1</v>
      </c>
      <c r="H118" s="11">
        <v>75</v>
      </c>
      <c r="I118" s="15">
        <f t="shared" si="5"/>
        <v>-0.09999999999999432</v>
      </c>
      <c r="J118" s="15">
        <f t="shared" si="6"/>
        <v>99.86684420772305</v>
      </c>
    </row>
    <row r="119" spans="1:10" s="41" customFormat="1" ht="15.75">
      <c r="A119" s="71"/>
      <c r="B119" s="71"/>
      <c r="C119" s="24"/>
      <c r="D119" s="25" t="s">
        <v>40</v>
      </c>
      <c r="E119" s="40">
        <f>SUM(E115:E118)</f>
        <v>4740.2</v>
      </c>
      <c r="F119" s="40">
        <f>SUM(F115:F118)</f>
        <v>83388.20000000001</v>
      </c>
      <c r="G119" s="40">
        <f>SUM(G115:G118)</f>
        <v>10948.1</v>
      </c>
      <c r="H119" s="40">
        <f>SUM(H115:H118)</f>
        <v>7147.7</v>
      </c>
      <c r="I119" s="27">
        <f t="shared" si="5"/>
        <v>-3800.4000000000005</v>
      </c>
      <c r="J119" s="27">
        <f t="shared" si="6"/>
        <v>65.28712744677159</v>
      </c>
    </row>
    <row r="120" spans="1:10" ht="31.5">
      <c r="A120" s="79" t="s">
        <v>125</v>
      </c>
      <c r="B120" s="71" t="s">
        <v>126</v>
      </c>
      <c r="C120" s="17" t="s">
        <v>23</v>
      </c>
      <c r="D120" s="22" t="s">
        <v>24</v>
      </c>
      <c r="E120" s="11"/>
      <c r="F120" s="11"/>
      <c r="G120" s="11"/>
      <c r="H120" s="11">
        <v>14881.5</v>
      </c>
      <c r="I120" s="15">
        <f t="shared" si="5"/>
        <v>14881.5</v>
      </c>
      <c r="J120" s="15"/>
    </row>
    <row r="121" spans="1:10" ht="15.75">
      <c r="A121" s="79"/>
      <c r="B121" s="71"/>
      <c r="C121" s="17" t="s">
        <v>32</v>
      </c>
      <c r="D121" s="19" t="s">
        <v>33</v>
      </c>
      <c r="E121" s="11"/>
      <c r="F121" s="11"/>
      <c r="G121" s="11"/>
      <c r="H121" s="11"/>
      <c r="I121" s="15">
        <f t="shared" si="5"/>
        <v>0</v>
      </c>
      <c r="J121" s="15"/>
    </row>
    <row r="122" spans="1:10" ht="15.75">
      <c r="A122" s="79"/>
      <c r="B122" s="71"/>
      <c r="C122" s="17" t="s">
        <v>34</v>
      </c>
      <c r="D122" s="19" t="s">
        <v>35</v>
      </c>
      <c r="E122" s="11"/>
      <c r="F122" s="11"/>
      <c r="G122" s="11"/>
      <c r="H122" s="11"/>
      <c r="I122" s="15">
        <f t="shared" si="5"/>
        <v>0</v>
      </c>
      <c r="J122" s="15"/>
    </row>
    <row r="123" spans="1:10" ht="15.75">
      <c r="A123" s="79"/>
      <c r="B123" s="71"/>
      <c r="C123" s="17" t="s">
        <v>86</v>
      </c>
      <c r="D123" s="19" t="s">
        <v>87</v>
      </c>
      <c r="E123" s="11">
        <v>1807.6</v>
      </c>
      <c r="F123" s="11">
        <v>3441.1</v>
      </c>
      <c r="G123" s="11">
        <v>790.4</v>
      </c>
      <c r="H123" s="11">
        <v>790.4</v>
      </c>
      <c r="I123" s="15">
        <f t="shared" si="5"/>
        <v>0</v>
      </c>
      <c r="J123" s="15">
        <f t="shared" si="6"/>
        <v>100</v>
      </c>
    </row>
    <row r="124" spans="1:10" ht="15.75">
      <c r="A124" s="79"/>
      <c r="B124" s="71"/>
      <c r="C124" s="17" t="s">
        <v>38</v>
      </c>
      <c r="D124" s="19" t="s">
        <v>39</v>
      </c>
      <c r="E124" s="11"/>
      <c r="F124" s="11">
        <v>495.4</v>
      </c>
      <c r="G124" s="11">
        <v>53</v>
      </c>
      <c r="H124" s="11">
        <v>16.4</v>
      </c>
      <c r="I124" s="15">
        <f t="shared" si="5"/>
        <v>-36.6</v>
      </c>
      <c r="J124" s="15">
        <f t="shared" si="6"/>
        <v>30.943396226415093</v>
      </c>
    </row>
    <row r="125" spans="1:10" s="41" customFormat="1" ht="15.75">
      <c r="A125" s="79"/>
      <c r="B125" s="71"/>
      <c r="C125" s="8"/>
      <c r="D125" s="25" t="s">
        <v>40</v>
      </c>
      <c r="E125" s="40">
        <f>SUM(E120:E124)</f>
        <v>1807.6</v>
      </c>
      <c r="F125" s="40">
        <f>SUM(F120:F124)</f>
        <v>3936.5</v>
      </c>
      <c r="G125" s="40">
        <f>SUM(G120:G124)</f>
        <v>843.4</v>
      </c>
      <c r="H125" s="40">
        <f>SUM(H120:H124)</f>
        <v>15688.3</v>
      </c>
      <c r="I125" s="27">
        <f t="shared" si="5"/>
        <v>14844.9</v>
      </c>
      <c r="J125" s="27">
        <f t="shared" si="6"/>
        <v>1860.1256817642873</v>
      </c>
    </row>
    <row r="126" spans="1:10" s="41" customFormat="1" ht="31.5">
      <c r="A126" s="67" t="s">
        <v>127</v>
      </c>
      <c r="B126" s="70" t="s">
        <v>128</v>
      </c>
      <c r="C126" s="17" t="s">
        <v>23</v>
      </c>
      <c r="D126" s="22" t="s">
        <v>24</v>
      </c>
      <c r="E126" s="42"/>
      <c r="F126" s="40"/>
      <c r="G126" s="40"/>
      <c r="H126" s="42"/>
      <c r="I126" s="15">
        <f t="shared" si="5"/>
        <v>0</v>
      </c>
      <c r="J126" s="15"/>
    </row>
    <row r="127" spans="1:10" s="41" customFormat="1" ht="15.75" customHeight="1">
      <c r="A127" s="80"/>
      <c r="B127" s="80"/>
      <c r="C127" s="17" t="s">
        <v>32</v>
      </c>
      <c r="D127" s="19" t="s">
        <v>33</v>
      </c>
      <c r="E127" s="42"/>
      <c r="F127" s="40"/>
      <c r="G127" s="40"/>
      <c r="H127" s="42"/>
      <c r="I127" s="15">
        <f t="shared" si="5"/>
        <v>0</v>
      </c>
      <c r="J127" s="15"/>
    </row>
    <row r="128" spans="1:10" s="41" customFormat="1" ht="15.75">
      <c r="A128" s="80"/>
      <c r="B128" s="80"/>
      <c r="C128" s="17" t="s">
        <v>34</v>
      </c>
      <c r="D128" s="19" t="s">
        <v>35</v>
      </c>
      <c r="E128" s="42"/>
      <c r="F128" s="40"/>
      <c r="G128" s="40"/>
      <c r="H128" s="42">
        <v>99.2</v>
      </c>
      <c r="I128" s="15">
        <f t="shared" si="5"/>
        <v>99.2</v>
      </c>
      <c r="J128" s="15"/>
    </row>
    <row r="129" spans="1:10" s="43" customFormat="1" ht="15.75">
      <c r="A129" s="80"/>
      <c r="B129" s="80"/>
      <c r="C129" s="17" t="s">
        <v>85</v>
      </c>
      <c r="D129" s="19" t="s">
        <v>117</v>
      </c>
      <c r="E129" s="42"/>
      <c r="F129" s="37">
        <v>411.8</v>
      </c>
      <c r="G129" s="37"/>
      <c r="H129" s="42"/>
      <c r="I129" s="15">
        <f t="shared" si="5"/>
        <v>0</v>
      </c>
      <c r="J129" s="15"/>
    </row>
    <row r="130" spans="1:10" s="43" customFormat="1" ht="15.75">
      <c r="A130" s="80"/>
      <c r="B130" s="80"/>
      <c r="C130" s="17" t="s">
        <v>65</v>
      </c>
      <c r="D130" s="21" t="s">
        <v>66</v>
      </c>
      <c r="E130" s="11"/>
      <c r="F130" s="37"/>
      <c r="G130" s="37"/>
      <c r="H130" s="11"/>
      <c r="I130" s="15">
        <f t="shared" si="5"/>
        <v>0</v>
      </c>
      <c r="J130" s="15"/>
    </row>
    <row r="131" spans="1:10" ht="15.75" customHeight="1">
      <c r="A131" s="80"/>
      <c r="B131" s="80"/>
      <c r="C131" s="17" t="s">
        <v>38</v>
      </c>
      <c r="D131" s="19" t="s">
        <v>39</v>
      </c>
      <c r="E131" s="11">
        <v>873.7</v>
      </c>
      <c r="F131" s="11">
        <v>37204.7</v>
      </c>
      <c r="G131" s="11">
        <v>3492.2</v>
      </c>
      <c r="H131" s="11">
        <v>142.8</v>
      </c>
      <c r="I131" s="15">
        <f t="shared" si="5"/>
        <v>-3349.3999999999996</v>
      </c>
      <c r="J131" s="15">
        <f t="shared" si="6"/>
        <v>4.089112880132868</v>
      </c>
    </row>
    <row r="132" spans="1:10" s="41" customFormat="1" ht="15.75">
      <c r="A132" s="81"/>
      <c r="B132" s="81"/>
      <c r="C132" s="8"/>
      <c r="D132" s="25" t="s">
        <v>40</v>
      </c>
      <c r="E132" s="40">
        <f>SUM(E126:E131)</f>
        <v>873.7</v>
      </c>
      <c r="F132" s="40">
        <f>SUM(F126:F131)</f>
        <v>37616.5</v>
      </c>
      <c r="G132" s="40">
        <f>SUM(G126:G131)</f>
        <v>3492.2</v>
      </c>
      <c r="H132" s="40">
        <f>SUM(H126:H131)</f>
        <v>242</v>
      </c>
      <c r="I132" s="27">
        <f t="shared" si="5"/>
        <v>-3250.2</v>
      </c>
      <c r="J132" s="27">
        <f t="shared" si="6"/>
        <v>6.929729110589314</v>
      </c>
    </row>
    <row r="133" spans="1:10" s="41" customFormat="1" ht="15.75">
      <c r="A133" s="67" t="s">
        <v>129</v>
      </c>
      <c r="B133" s="70" t="s">
        <v>130</v>
      </c>
      <c r="C133" s="17" t="s">
        <v>109</v>
      </c>
      <c r="D133" s="19" t="s">
        <v>110</v>
      </c>
      <c r="E133" s="37"/>
      <c r="F133" s="37">
        <v>1083.3</v>
      </c>
      <c r="G133" s="37"/>
      <c r="H133" s="37"/>
      <c r="I133" s="15">
        <f t="shared" si="5"/>
        <v>0</v>
      </c>
      <c r="J133" s="15"/>
    </row>
    <row r="134" spans="1:10" s="41" customFormat="1" ht="15.75">
      <c r="A134" s="73"/>
      <c r="B134" s="75"/>
      <c r="C134" s="17" t="s">
        <v>85</v>
      </c>
      <c r="D134" s="19" t="s">
        <v>101</v>
      </c>
      <c r="E134" s="11">
        <v>11280.8</v>
      </c>
      <c r="F134" s="11">
        <f>588042.7+143873.2</f>
        <v>731915.8999999999</v>
      </c>
      <c r="G134" s="11">
        <f>89280.3+37669.2</f>
        <v>126949.5</v>
      </c>
      <c r="H134" s="11">
        <v>20387</v>
      </c>
      <c r="I134" s="15">
        <f t="shared" si="5"/>
        <v>-106562.5</v>
      </c>
      <c r="J134" s="15"/>
    </row>
    <row r="135" spans="1:10" s="41" customFormat="1" ht="15.75">
      <c r="A135" s="73"/>
      <c r="B135" s="75"/>
      <c r="C135" s="17" t="s">
        <v>86</v>
      </c>
      <c r="D135" s="19" t="s">
        <v>87</v>
      </c>
      <c r="E135" s="37">
        <v>2398.6</v>
      </c>
      <c r="F135" s="37">
        <v>357675.2</v>
      </c>
      <c r="G135" s="37">
        <v>3.5</v>
      </c>
      <c r="H135" s="37"/>
      <c r="I135" s="15">
        <f t="shared" si="5"/>
        <v>-3.5</v>
      </c>
      <c r="J135" s="15">
        <f t="shared" si="6"/>
        <v>0</v>
      </c>
    </row>
    <row r="136" spans="1:10" s="41" customFormat="1" ht="15.75">
      <c r="A136" s="74"/>
      <c r="B136" s="76"/>
      <c r="C136" s="8"/>
      <c r="D136" s="25" t="s">
        <v>40</v>
      </c>
      <c r="E136" s="40">
        <f>SUM(E133:E135)</f>
        <v>13679.4</v>
      </c>
      <c r="F136" s="40">
        <f>SUM(F133:F135)</f>
        <v>1090674.4</v>
      </c>
      <c r="G136" s="40">
        <f>SUM(G133:G135)</f>
        <v>126953</v>
      </c>
      <c r="H136" s="40">
        <f>SUM(H133:H135)</f>
        <v>20387</v>
      </c>
      <c r="I136" s="27">
        <f t="shared" si="5"/>
        <v>-106566</v>
      </c>
      <c r="J136" s="27">
        <f t="shared" si="6"/>
        <v>16.05869888856506</v>
      </c>
    </row>
    <row r="137" spans="1:10" ht="63">
      <c r="A137" s="77" t="s">
        <v>131</v>
      </c>
      <c r="B137" s="71" t="s">
        <v>132</v>
      </c>
      <c r="C137" s="20" t="s">
        <v>90</v>
      </c>
      <c r="D137" s="36" t="s">
        <v>91</v>
      </c>
      <c r="E137" s="11">
        <v>29132.8</v>
      </c>
      <c r="F137" s="11">
        <v>884824</v>
      </c>
      <c r="G137" s="11">
        <v>30011</v>
      </c>
      <c r="H137" s="11">
        <v>38152.8</v>
      </c>
      <c r="I137" s="15">
        <f t="shared" si="5"/>
        <v>8141.800000000003</v>
      </c>
      <c r="J137" s="15">
        <f t="shared" si="6"/>
        <v>127.12938589183966</v>
      </c>
    </row>
    <row r="138" spans="1:10" ht="31.5">
      <c r="A138" s="77"/>
      <c r="B138" s="78"/>
      <c r="C138" s="17" t="s">
        <v>133</v>
      </c>
      <c r="D138" s="19" t="s">
        <v>134</v>
      </c>
      <c r="E138" s="11"/>
      <c r="F138" s="11">
        <v>12545</v>
      </c>
      <c r="G138" s="11"/>
      <c r="H138" s="11">
        <v>12.5</v>
      </c>
      <c r="I138" s="15">
        <f t="shared" si="5"/>
        <v>12.5</v>
      </c>
      <c r="J138" s="15"/>
    </row>
    <row r="139" spans="1:10" ht="47.25">
      <c r="A139" s="77"/>
      <c r="B139" s="78"/>
      <c r="C139" s="20" t="s">
        <v>92</v>
      </c>
      <c r="D139" s="21" t="s">
        <v>93</v>
      </c>
      <c r="E139" s="11">
        <v>39484.2</v>
      </c>
      <c r="F139" s="11">
        <v>119618.5</v>
      </c>
      <c r="G139" s="11">
        <v>25000</v>
      </c>
      <c r="H139" s="11">
        <v>40425.9</v>
      </c>
      <c r="I139" s="15">
        <f t="shared" si="5"/>
        <v>15425.900000000001</v>
      </c>
      <c r="J139" s="15">
        <f t="shared" si="6"/>
        <v>161.70360000000002</v>
      </c>
    </row>
    <row r="140" spans="1:10" ht="15.75">
      <c r="A140" s="77"/>
      <c r="B140" s="78"/>
      <c r="C140" s="17" t="s">
        <v>34</v>
      </c>
      <c r="D140" s="19" t="s">
        <v>35</v>
      </c>
      <c r="E140" s="11">
        <v>706.1</v>
      </c>
      <c r="F140" s="11"/>
      <c r="G140" s="11"/>
      <c r="H140" s="11">
        <v>2099.8</v>
      </c>
      <c r="I140" s="15">
        <f t="shared" si="5"/>
        <v>2099.8</v>
      </c>
      <c r="J140" s="15"/>
    </row>
    <row r="141" spans="1:10" s="28" customFormat="1" ht="15.75">
      <c r="A141" s="78"/>
      <c r="B141" s="78"/>
      <c r="C141" s="38"/>
      <c r="D141" s="25" t="s">
        <v>40</v>
      </c>
      <c r="E141" s="40">
        <f>SUM(E137:E140)</f>
        <v>69323.1</v>
      </c>
      <c r="F141" s="40">
        <f>SUM(F137:F140)</f>
        <v>1016987.5</v>
      </c>
      <c r="G141" s="40">
        <f>SUM(G137:G140)</f>
        <v>55011</v>
      </c>
      <c r="H141" s="40">
        <f>SUM(H137:H140)</f>
        <v>80691.00000000001</v>
      </c>
      <c r="I141" s="27">
        <f t="shared" si="5"/>
        <v>25680.000000000015</v>
      </c>
      <c r="J141" s="27">
        <f t="shared" si="6"/>
        <v>146.68157277635385</v>
      </c>
    </row>
    <row r="142" spans="1:10" ht="15.75">
      <c r="A142" s="71"/>
      <c r="B142" s="70" t="s">
        <v>135</v>
      </c>
      <c r="C142" s="17" t="s">
        <v>32</v>
      </c>
      <c r="D142" s="19" t="s">
        <v>33</v>
      </c>
      <c r="E142" s="11">
        <v>5975.1</v>
      </c>
      <c r="F142" s="11">
        <v>42458.4</v>
      </c>
      <c r="G142" s="11">
        <v>4886.4</v>
      </c>
      <c r="H142" s="11">
        <v>3552.9</v>
      </c>
      <c r="I142" s="15">
        <f t="shared" si="5"/>
        <v>-1333.4999999999995</v>
      </c>
      <c r="J142" s="15">
        <f t="shared" si="6"/>
        <v>72.70997053045187</v>
      </c>
    </row>
    <row r="143" spans="1:10" ht="15.75" customHeight="1">
      <c r="A143" s="71"/>
      <c r="B143" s="68"/>
      <c r="C143" s="17" t="s">
        <v>34</v>
      </c>
      <c r="D143" s="19" t="s">
        <v>35</v>
      </c>
      <c r="E143" s="11"/>
      <c r="F143" s="11"/>
      <c r="G143" s="11"/>
      <c r="H143" s="11"/>
      <c r="I143" s="15">
        <f t="shared" si="5"/>
        <v>0</v>
      </c>
      <c r="J143" s="15"/>
    </row>
    <row r="144" spans="1:10" ht="15.75">
      <c r="A144" s="72"/>
      <c r="B144" s="68"/>
      <c r="C144" s="17" t="s">
        <v>36</v>
      </c>
      <c r="D144" s="19" t="s">
        <v>136</v>
      </c>
      <c r="E144" s="11">
        <v>112.9</v>
      </c>
      <c r="F144" s="11"/>
      <c r="G144" s="11"/>
      <c r="H144" s="11"/>
      <c r="I144" s="15">
        <f t="shared" si="5"/>
        <v>0</v>
      </c>
      <c r="J144" s="15"/>
    </row>
    <row r="145" spans="1:10" ht="15.75">
      <c r="A145" s="72"/>
      <c r="B145" s="68"/>
      <c r="C145" s="17" t="s">
        <v>81</v>
      </c>
      <c r="D145" s="19" t="s">
        <v>82</v>
      </c>
      <c r="E145" s="11">
        <v>-798.8</v>
      </c>
      <c r="F145" s="11"/>
      <c r="G145" s="11"/>
      <c r="H145" s="11"/>
      <c r="I145" s="15">
        <f t="shared" si="5"/>
        <v>0</v>
      </c>
      <c r="J145" s="15"/>
    </row>
    <row r="146" spans="1:10" ht="31.5" customHeight="1">
      <c r="A146" s="72"/>
      <c r="B146" s="68"/>
      <c r="C146" s="17" t="s">
        <v>137</v>
      </c>
      <c r="D146" s="44" t="s">
        <v>138</v>
      </c>
      <c r="E146" s="11"/>
      <c r="F146" s="11"/>
      <c r="G146" s="11"/>
      <c r="H146" s="11"/>
      <c r="I146" s="15">
        <f t="shared" si="5"/>
        <v>0</v>
      </c>
      <c r="J146" s="15"/>
    </row>
    <row r="147" spans="1:10" ht="15.75">
      <c r="A147" s="72"/>
      <c r="B147" s="68"/>
      <c r="C147" s="17" t="s">
        <v>85</v>
      </c>
      <c r="D147" s="19" t="s">
        <v>101</v>
      </c>
      <c r="E147" s="11"/>
      <c r="F147" s="11">
        <v>391727.6</v>
      </c>
      <c r="G147" s="11">
        <v>391727.6</v>
      </c>
      <c r="H147" s="11"/>
      <c r="I147" s="15">
        <f t="shared" si="5"/>
        <v>-391727.6</v>
      </c>
      <c r="J147" s="15">
        <f t="shared" si="6"/>
        <v>0</v>
      </c>
    </row>
    <row r="148" spans="1:10" ht="15.75">
      <c r="A148" s="72"/>
      <c r="B148" s="68"/>
      <c r="C148" s="17" t="s">
        <v>86</v>
      </c>
      <c r="D148" s="19" t="s">
        <v>87</v>
      </c>
      <c r="E148" s="11">
        <v>1918.8</v>
      </c>
      <c r="F148" s="11">
        <v>4191.7</v>
      </c>
      <c r="G148" s="11">
        <v>23.6</v>
      </c>
      <c r="H148" s="11"/>
      <c r="I148" s="15">
        <f t="shared" si="5"/>
        <v>-23.6</v>
      </c>
      <c r="J148" s="15">
        <f t="shared" si="6"/>
        <v>0</v>
      </c>
    </row>
    <row r="149" spans="1:10" ht="15.75">
      <c r="A149" s="72"/>
      <c r="B149" s="68"/>
      <c r="C149" s="17" t="s">
        <v>65</v>
      </c>
      <c r="D149" s="21" t="s">
        <v>66</v>
      </c>
      <c r="E149" s="11"/>
      <c r="F149" s="11">
        <v>40064</v>
      </c>
      <c r="G149" s="11"/>
      <c r="H149" s="11"/>
      <c r="I149" s="15">
        <f t="shared" si="5"/>
        <v>0</v>
      </c>
      <c r="J149" s="15"/>
    </row>
    <row r="150" spans="1:10" ht="15.75" customHeight="1">
      <c r="A150" s="72"/>
      <c r="B150" s="68"/>
      <c r="C150" s="17" t="s">
        <v>38</v>
      </c>
      <c r="D150" s="19" t="s">
        <v>39</v>
      </c>
      <c r="E150" s="11"/>
      <c r="F150" s="11">
        <v>7315.2</v>
      </c>
      <c r="G150" s="37">
        <v>800</v>
      </c>
      <c r="H150" s="11">
        <v>40.1</v>
      </c>
      <c r="I150" s="15">
        <f t="shared" si="5"/>
        <v>-759.9</v>
      </c>
      <c r="J150" s="15">
        <f t="shared" si="6"/>
        <v>5.0125</v>
      </c>
    </row>
    <row r="151" spans="1:10" s="28" customFormat="1" ht="15.75">
      <c r="A151" s="72"/>
      <c r="B151" s="69"/>
      <c r="C151" s="38"/>
      <c r="D151" s="25" t="s">
        <v>40</v>
      </c>
      <c r="E151" s="40">
        <f>SUM(E142:E150)</f>
        <v>7208</v>
      </c>
      <c r="F151" s="40">
        <f>SUM(F142:F150)</f>
        <v>485756.9</v>
      </c>
      <c r="G151" s="40">
        <f>SUM(G142:G150)</f>
        <v>397437.6</v>
      </c>
      <c r="H151" s="40">
        <f>SUM(H142:H150)</f>
        <v>3593</v>
      </c>
      <c r="I151" s="27">
        <f t="shared" si="5"/>
        <v>-393844.6</v>
      </c>
      <c r="J151" s="27">
        <f t="shared" si="6"/>
        <v>0.9040412884940933</v>
      </c>
    </row>
    <row r="152" spans="1:10" s="28" customFormat="1" ht="15.75">
      <c r="A152" s="16"/>
      <c r="B152" s="16"/>
      <c r="C152" s="38"/>
      <c r="D152" s="45" t="s">
        <v>139</v>
      </c>
      <c r="E152" s="40">
        <f>E19+E30+E35+E39+E42+E47+E55+E60+E70+E78+E88+E96+E103+E110+E114+E119+E125+E132+E141+E151+E136+E107</f>
        <v>2278227.3148961565</v>
      </c>
      <c r="F152" s="40">
        <f>F19+F30+F35+F39+F42+F47+F55+F60+F70+F78+F88+F96+F103+F110+F114+F119+F125+F132+F141+F151+F136+F107</f>
        <v>21113230.09999999</v>
      </c>
      <c r="G152" s="40">
        <f>G19+G30+G35+G39+G42+G47+G55+G60+G70+G78+G88+G96+G103+G110+G114+G119+G125+G132+G141+G151+G136+G107</f>
        <v>3135989.2</v>
      </c>
      <c r="H152" s="40">
        <f>H19+H30+H35+H39+H42+H47+H55+H60+H70+H78+H88+H96+H103+H110+H114+H119+H125+H132+H141+H151+H136+H107</f>
        <v>2760676.9000000004</v>
      </c>
      <c r="I152" s="27">
        <f t="shared" si="5"/>
        <v>-375312.2999999998</v>
      </c>
      <c r="J152" s="27">
        <f t="shared" si="6"/>
        <v>88.0320920748069</v>
      </c>
    </row>
    <row r="153" spans="1:10" s="28" customFormat="1" ht="15.75">
      <c r="A153" s="46"/>
      <c r="B153" s="16"/>
      <c r="C153" s="38"/>
      <c r="D153" s="45"/>
      <c r="E153" s="40"/>
      <c r="F153" s="40"/>
      <c r="G153" s="40"/>
      <c r="H153" s="40"/>
      <c r="I153" s="15"/>
      <c r="J153" s="15"/>
    </row>
    <row r="154" spans="1:10" s="28" customFormat="1" ht="31.5">
      <c r="A154" s="16"/>
      <c r="B154" s="16"/>
      <c r="C154" s="38"/>
      <c r="D154" s="45" t="s">
        <v>140</v>
      </c>
      <c r="E154" s="40">
        <f>E157+E173+E191</f>
        <v>1721784.5148961565</v>
      </c>
      <c r="F154" s="40">
        <f>F157+F173+F191</f>
        <v>13855278.8</v>
      </c>
      <c r="G154" s="40">
        <f>G157+G173+G191</f>
        <v>1813470.2999999998</v>
      </c>
      <c r="H154" s="40">
        <f>H157+H173+H191</f>
        <v>2076437</v>
      </c>
      <c r="I154" s="27">
        <f t="shared" si="5"/>
        <v>262966.7000000002</v>
      </c>
      <c r="J154" s="27">
        <f t="shared" si="6"/>
        <v>114.5007447874939</v>
      </c>
    </row>
    <row r="155" spans="1:10" ht="15.75">
      <c r="A155" s="46"/>
      <c r="B155" s="46"/>
      <c r="C155" s="48"/>
      <c r="D155" s="49"/>
      <c r="E155" s="50"/>
      <c r="F155" s="50"/>
      <c r="G155" s="50"/>
      <c r="H155" s="50"/>
      <c r="I155" s="51"/>
      <c r="J155" s="51"/>
    </row>
    <row r="156" spans="1:10" ht="15.75">
      <c r="A156" s="46"/>
      <c r="B156" s="46"/>
      <c r="C156" s="48"/>
      <c r="D156" s="49" t="s">
        <v>141</v>
      </c>
      <c r="E156" s="50"/>
      <c r="F156" s="50"/>
      <c r="G156" s="50"/>
      <c r="H156" s="50"/>
      <c r="I156" s="51"/>
      <c r="J156" s="51"/>
    </row>
    <row r="157" spans="1:10" s="28" customFormat="1" ht="15.75">
      <c r="A157" s="16"/>
      <c r="B157" s="16"/>
      <c r="C157" s="38"/>
      <c r="D157" s="47" t="s">
        <v>142</v>
      </c>
      <c r="E157" s="40">
        <f>SUM(E172,E158:E165)</f>
        <v>1337273.4148961564</v>
      </c>
      <c r="F157" s="40">
        <f>SUM(F172,F158:F165)</f>
        <v>11813298.9</v>
      </c>
      <c r="G157" s="40">
        <f>SUM(G172,G158:G165)</f>
        <v>1638891.7</v>
      </c>
      <c r="H157" s="40">
        <f>SUM(H172,H158:H165)</f>
        <v>1800819.8</v>
      </c>
      <c r="I157" s="27">
        <f aca="true" t="shared" si="7" ref="I157:I196">H157-G157</f>
        <v>161928.1000000001</v>
      </c>
      <c r="J157" s="27">
        <f aca="true" t="shared" si="8" ref="J157:J196">H157/G157*100</f>
        <v>109.88034169676983</v>
      </c>
    </row>
    <row r="158" spans="1:10" ht="15.75">
      <c r="A158" s="16"/>
      <c r="B158" s="16"/>
      <c r="C158" s="17" t="s">
        <v>43</v>
      </c>
      <c r="D158" s="19" t="s">
        <v>44</v>
      </c>
      <c r="E158" s="37">
        <f aca="true" t="shared" si="9" ref="E158:H164">SUMIF($C$6:$C$154,$C158,E$6:E$154)</f>
        <v>854758.4148961565</v>
      </c>
      <c r="F158" s="37">
        <f t="shared" si="9"/>
        <v>6266000</v>
      </c>
      <c r="G158" s="37">
        <f t="shared" si="9"/>
        <v>740501.1</v>
      </c>
      <c r="H158" s="37">
        <f t="shared" si="9"/>
        <v>841967.8</v>
      </c>
      <c r="I158" s="15">
        <f t="shared" si="7"/>
        <v>101466.70000000007</v>
      </c>
      <c r="J158" s="15">
        <f t="shared" si="8"/>
        <v>113.70243744404974</v>
      </c>
    </row>
    <row r="159" spans="1:10" ht="15.75">
      <c r="A159" s="16"/>
      <c r="B159" s="16"/>
      <c r="C159" s="17" t="s">
        <v>45</v>
      </c>
      <c r="D159" s="19" t="s">
        <v>46</v>
      </c>
      <c r="E159" s="37">
        <f t="shared" si="9"/>
        <v>90501.7</v>
      </c>
      <c r="F159" s="37">
        <f t="shared" si="9"/>
        <v>450121</v>
      </c>
      <c r="G159" s="37">
        <f t="shared" si="9"/>
        <v>99927</v>
      </c>
      <c r="H159" s="37">
        <f t="shared" si="9"/>
        <v>103346.3</v>
      </c>
      <c r="I159" s="15">
        <f t="shared" si="7"/>
        <v>3419.300000000003</v>
      </c>
      <c r="J159" s="15">
        <f t="shared" si="8"/>
        <v>103.42179791247612</v>
      </c>
    </row>
    <row r="160" spans="1:10" ht="15.75">
      <c r="A160" s="16"/>
      <c r="B160" s="16"/>
      <c r="C160" s="17" t="s">
        <v>47</v>
      </c>
      <c r="D160" s="19" t="s">
        <v>48</v>
      </c>
      <c r="E160" s="37">
        <f t="shared" si="9"/>
        <v>28.9</v>
      </c>
      <c r="F160" s="37">
        <f t="shared" si="9"/>
        <v>224.9</v>
      </c>
      <c r="G160" s="37">
        <f t="shared" si="9"/>
        <v>2</v>
      </c>
      <c r="H160" s="37">
        <f t="shared" si="9"/>
        <v>2.8</v>
      </c>
      <c r="I160" s="15">
        <f t="shared" si="7"/>
        <v>0.7999999999999998</v>
      </c>
      <c r="J160" s="15">
        <f t="shared" si="8"/>
        <v>140</v>
      </c>
    </row>
    <row r="161" spans="1:10" ht="15.75">
      <c r="A161" s="16"/>
      <c r="B161" s="16"/>
      <c r="C161" s="17" t="s">
        <v>49</v>
      </c>
      <c r="D161" s="19" t="s">
        <v>50</v>
      </c>
      <c r="E161" s="37">
        <f t="shared" si="9"/>
        <v>13942.5</v>
      </c>
      <c r="F161" s="37">
        <f t="shared" si="9"/>
        <v>131957</v>
      </c>
      <c r="G161" s="37">
        <f t="shared" si="9"/>
        <v>7410</v>
      </c>
      <c r="H161" s="37">
        <f t="shared" si="9"/>
        <v>8311.3</v>
      </c>
      <c r="I161" s="15">
        <f t="shared" si="7"/>
        <v>901.2999999999993</v>
      </c>
      <c r="J161" s="15">
        <f t="shared" si="8"/>
        <v>112.16329284750337</v>
      </c>
    </row>
    <row r="162" spans="1:10" ht="15.75">
      <c r="A162" s="16"/>
      <c r="B162" s="16"/>
      <c r="C162" s="17" t="s">
        <v>51</v>
      </c>
      <c r="D162" s="29" t="s">
        <v>52</v>
      </c>
      <c r="E162" s="37">
        <f t="shared" si="9"/>
        <v>0</v>
      </c>
      <c r="F162" s="37">
        <f t="shared" si="9"/>
        <v>1672731.1</v>
      </c>
      <c r="G162" s="37">
        <f t="shared" si="9"/>
        <v>31400</v>
      </c>
      <c r="H162" s="37">
        <f t="shared" si="9"/>
        <v>52762.9</v>
      </c>
      <c r="I162" s="15">
        <f t="shared" si="7"/>
        <v>21362.9</v>
      </c>
      <c r="J162" s="15">
        <f t="shared" si="8"/>
        <v>168.03471337579617</v>
      </c>
    </row>
    <row r="163" spans="1:10" ht="15.75">
      <c r="A163" s="16"/>
      <c r="B163" s="16"/>
      <c r="C163" s="17" t="s">
        <v>53</v>
      </c>
      <c r="D163" s="29" t="s">
        <v>54</v>
      </c>
      <c r="E163" s="37">
        <f t="shared" si="9"/>
        <v>0</v>
      </c>
      <c r="F163" s="37">
        <f t="shared" si="9"/>
        <v>466484.1</v>
      </c>
      <c r="G163" s="37">
        <f t="shared" si="9"/>
        <v>170892.4</v>
      </c>
      <c r="H163" s="37">
        <f t="shared" si="9"/>
        <v>178470</v>
      </c>
      <c r="I163" s="15">
        <f t="shared" si="7"/>
        <v>7577.600000000006</v>
      </c>
      <c r="J163" s="15">
        <f t="shared" si="8"/>
        <v>104.43413516341278</v>
      </c>
    </row>
    <row r="164" spans="1:10" ht="15.75">
      <c r="A164" s="16"/>
      <c r="B164" s="16"/>
      <c r="C164" s="17" t="s">
        <v>55</v>
      </c>
      <c r="D164" s="19" t="s">
        <v>56</v>
      </c>
      <c r="E164" s="37">
        <f t="shared" si="9"/>
        <v>345006.7</v>
      </c>
      <c r="F164" s="37">
        <f t="shared" si="9"/>
        <v>2660934</v>
      </c>
      <c r="G164" s="37">
        <f t="shared" si="9"/>
        <v>569325.8</v>
      </c>
      <c r="H164" s="37">
        <f t="shared" si="9"/>
        <v>605431.5</v>
      </c>
      <c r="I164" s="15">
        <f t="shared" si="7"/>
        <v>36105.69999999995</v>
      </c>
      <c r="J164" s="15">
        <f t="shared" si="8"/>
        <v>106.34183449968366</v>
      </c>
    </row>
    <row r="165" spans="1:10" ht="15.75">
      <c r="A165" s="16"/>
      <c r="B165" s="16"/>
      <c r="C165" s="34" t="s">
        <v>143</v>
      </c>
      <c r="D165" s="19" t="s">
        <v>144</v>
      </c>
      <c r="E165" s="37">
        <f>SUM(E166:E171)</f>
        <v>19747.9</v>
      </c>
      <c r="F165" s="37">
        <f>SUM(F166:F171)</f>
        <v>164846.8</v>
      </c>
      <c r="G165" s="37">
        <f>SUM(G166:G171)</f>
        <v>19433.4</v>
      </c>
      <c r="H165" s="37">
        <f>SUM(H166:H171)</f>
        <v>20259.2</v>
      </c>
      <c r="I165" s="15">
        <f t="shared" si="7"/>
        <v>825.7999999999993</v>
      </c>
      <c r="J165" s="15">
        <f t="shared" si="8"/>
        <v>104.24938507929646</v>
      </c>
    </row>
    <row r="166" spans="1:10" ht="15.75">
      <c r="A166" s="16"/>
      <c r="B166" s="16"/>
      <c r="C166" s="17" t="s">
        <v>57</v>
      </c>
      <c r="D166" s="19" t="s">
        <v>58</v>
      </c>
      <c r="E166" s="37">
        <f aca="true" t="shared" si="10" ref="E166:H172">SUMIF($C$6:$C$154,$C166,E$6:E$154)</f>
        <v>5798.3</v>
      </c>
      <c r="F166" s="37">
        <f t="shared" si="10"/>
        <v>49262.2</v>
      </c>
      <c r="G166" s="37">
        <f t="shared" si="10"/>
        <v>5225.8</v>
      </c>
      <c r="H166" s="37">
        <f t="shared" si="10"/>
        <v>11956.3</v>
      </c>
      <c r="I166" s="15">
        <f t="shared" si="7"/>
        <v>6730.499999999999</v>
      </c>
      <c r="J166" s="15">
        <f t="shared" si="8"/>
        <v>228.79367752305865</v>
      </c>
    </row>
    <row r="167" spans="1:10" ht="81.75" customHeight="1">
      <c r="A167" s="16"/>
      <c r="B167" s="16"/>
      <c r="C167" s="31" t="s">
        <v>69</v>
      </c>
      <c r="D167" s="32" t="s">
        <v>70</v>
      </c>
      <c r="E167" s="37">
        <f t="shared" si="10"/>
        <v>33.4</v>
      </c>
      <c r="F167" s="37">
        <f t="shared" si="10"/>
        <v>353</v>
      </c>
      <c r="G167" s="37">
        <f t="shared" si="10"/>
        <v>55</v>
      </c>
      <c r="H167" s="37">
        <f t="shared" si="10"/>
        <v>14</v>
      </c>
      <c r="I167" s="15">
        <f t="shared" si="7"/>
        <v>-41</v>
      </c>
      <c r="J167" s="15">
        <f t="shared" si="8"/>
        <v>25.454545454545453</v>
      </c>
    </row>
    <row r="168" spans="1:10" ht="31.5">
      <c r="A168" s="16"/>
      <c r="B168" s="16"/>
      <c r="C168" s="33" t="s">
        <v>71</v>
      </c>
      <c r="D168" s="32" t="s">
        <v>72</v>
      </c>
      <c r="E168" s="37">
        <f t="shared" si="10"/>
        <v>0</v>
      </c>
      <c r="F168" s="37">
        <f t="shared" si="10"/>
        <v>0</v>
      </c>
      <c r="G168" s="37">
        <f t="shared" si="10"/>
        <v>0</v>
      </c>
      <c r="H168" s="37">
        <f t="shared" si="10"/>
        <v>0</v>
      </c>
      <c r="I168" s="15">
        <f t="shared" si="7"/>
        <v>0</v>
      </c>
      <c r="J168" s="15"/>
    </row>
    <row r="169" spans="1:10" ht="63">
      <c r="A169" s="16"/>
      <c r="B169" s="16"/>
      <c r="C169" s="34" t="s">
        <v>73</v>
      </c>
      <c r="D169" s="32" t="s">
        <v>74</v>
      </c>
      <c r="E169" s="37">
        <f t="shared" si="10"/>
        <v>0</v>
      </c>
      <c r="F169" s="37">
        <f t="shared" si="10"/>
        <v>120</v>
      </c>
      <c r="G169" s="37">
        <f t="shared" si="10"/>
        <v>15</v>
      </c>
      <c r="H169" s="37">
        <f t="shared" si="10"/>
        <v>30.2</v>
      </c>
      <c r="I169" s="15">
        <f t="shared" si="7"/>
        <v>15.2</v>
      </c>
      <c r="J169" s="15">
        <f t="shared" si="8"/>
        <v>201.33333333333331</v>
      </c>
    </row>
    <row r="170" spans="1:10" ht="15.75">
      <c r="A170" s="16"/>
      <c r="B170" s="16"/>
      <c r="C170" s="17" t="s">
        <v>63</v>
      </c>
      <c r="D170" s="19" t="s">
        <v>64</v>
      </c>
      <c r="E170" s="37">
        <f t="shared" si="10"/>
        <v>13520.2</v>
      </c>
      <c r="F170" s="37">
        <f t="shared" si="10"/>
        <v>112500.1</v>
      </c>
      <c r="G170" s="37">
        <f t="shared" si="10"/>
        <v>13702.4</v>
      </c>
      <c r="H170" s="37">
        <f t="shared" si="10"/>
        <v>8156.7</v>
      </c>
      <c r="I170" s="15">
        <f t="shared" si="7"/>
        <v>-5545.7</v>
      </c>
      <c r="J170" s="15">
        <f t="shared" si="8"/>
        <v>59.52752802428771</v>
      </c>
    </row>
    <row r="171" spans="1:10" ht="31.5">
      <c r="A171" s="16"/>
      <c r="B171" s="16"/>
      <c r="C171" s="17" t="s">
        <v>122</v>
      </c>
      <c r="D171" s="19" t="s">
        <v>123</v>
      </c>
      <c r="E171" s="37">
        <f t="shared" si="10"/>
        <v>396</v>
      </c>
      <c r="F171" s="37">
        <f t="shared" si="10"/>
        <v>2611.5</v>
      </c>
      <c r="G171" s="37">
        <f t="shared" si="10"/>
        <v>435.2</v>
      </c>
      <c r="H171" s="37">
        <f t="shared" si="10"/>
        <v>102</v>
      </c>
      <c r="I171" s="15">
        <f t="shared" si="7"/>
        <v>-333.2</v>
      </c>
      <c r="J171" s="15">
        <f t="shared" si="8"/>
        <v>23.4375</v>
      </c>
    </row>
    <row r="172" spans="1:10" ht="15.75">
      <c r="A172" s="16"/>
      <c r="B172" s="16"/>
      <c r="C172" s="17" t="s">
        <v>59</v>
      </c>
      <c r="D172" s="19" t="s">
        <v>60</v>
      </c>
      <c r="E172" s="37">
        <f t="shared" si="10"/>
        <v>13287.3</v>
      </c>
      <c r="F172" s="37">
        <f t="shared" si="10"/>
        <v>0</v>
      </c>
      <c r="G172" s="37">
        <f t="shared" si="10"/>
        <v>0</v>
      </c>
      <c r="H172" s="37">
        <f t="shared" si="10"/>
        <v>-9732</v>
      </c>
      <c r="I172" s="15">
        <f t="shared" si="7"/>
        <v>-9732</v>
      </c>
      <c r="J172" s="15"/>
    </row>
    <row r="173" spans="1:10" s="28" customFormat="1" ht="15.75">
      <c r="A173" s="16"/>
      <c r="B173" s="16"/>
      <c r="C173" s="38"/>
      <c r="D173" s="47" t="s">
        <v>145</v>
      </c>
      <c r="E173" s="40">
        <f>SUM(E174:E189)</f>
        <v>364340.30000000005</v>
      </c>
      <c r="F173" s="40">
        <f>SUM(F174:F189)</f>
        <v>2041979.9000000001</v>
      </c>
      <c r="G173" s="40">
        <f>SUM(G174:G189)</f>
        <v>174578.59999999998</v>
      </c>
      <c r="H173" s="40">
        <f>SUM(H174:H189)</f>
        <v>275617.2</v>
      </c>
      <c r="I173" s="27">
        <f t="shared" si="7"/>
        <v>101038.60000000003</v>
      </c>
      <c r="J173" s="27">
        <f t="shared" si="8"/>
        <v>157.87570756094965</v>
      </c>
    </row>
    <row r="174" spans="1:10" ht="66" customHeight="1">
      <c r="A174" s="16"/>
      <c r="B174" s="16"/>
      <c r="C174" s="20" t="s">
        <v>90</v>
      </c>
      <c r="D174" s="66" t="s">
        <v>146</v>
      </c>
      <c r="E174" s="37">
        <f aca="true" t="shared" si="11" ref="E174:H189">SUMIF($C$6:$C$154,$C174,E$6:E$154)</f>
        <v>29572.8</v>
      </c>
      <c r="F174" s="37">
        <f t="shared" si="11"/>
        <v>884824</v>
      </c>
      <c r="G174" s="37">
        <f t="shared" si="11"/>
        <v>30011</v>
      </c>
      <c r="H174" s="37">
        <f t="shared" si="11"/>
        <v>38152.8</v>
      </c>
      <c r="I174" s="15">
        <f t="shared" si="7"/>
        <v>8141.800000000003</v>
      </c>
      <c r="J174" s="15">
        <f t="shared" si="8"/>
        <v>127.12938589183966</v>
      </c>
    </row>
    <row r="175" spans="1:10" ht="31.5">
      <c r="A175" s="16"/>
      <c r="B175" s="16"/>
      <c r="C175" s="17" t="s">
        <v>133</v>
      </c>
      <c r="D175" s="19" t="s">
        <v>134</v>
      </c>
      <c r="E175" s="37">
        <f t="shared" si="11"/>
        <v>0</v>
      </c>
      <c r="F175" s="37">
        <f t="shared" si="11"/>
        <v>12545</v>
      </c>
      <c r="G175" s="37">
        <f t="shared" si="11"/>
        <v>0</v>
      </c>
      <c r="H175" s="37">
        <f t="shared" si="11"/>
        <v>12.5</v>
      </c>
      <c r="I175" s="15">
        <f t="shared" si="7"/>
        <v>12.5</v>
      </c>
      <c r="J175" s="15"/>
    </row>
    <row r="176" spans="1:10" ht="15.75">
      <c r="A176" s="16"/>
      <c r="B176" s="16"/>
      <c r="C176" s="17" t="s">
        <v>15</v>
      </c>
      <c r="D176" s="18" t="s">
        <v>124</v>
      </c>
      <c r="E176" s="37">
        <f t="shared" si="11"/>
        <v>100134.9</v>
      </c>
      <c r="F176" s="37">
        <f t="shared" si="11"/>
        <v>707739.2</v>
      </c>
      <c r="G176" s="37">
        <f t="shared" si="11"/>
        <v>83010.7</v>
      </c>
      <c r="H176" s="37">
        <f t="shared" si="11"/>
        <v>88094.8</v>
      </c>
      <c r="I176" s="15">
        <f t="shared" si="7"/>
        <v>5084.100000000006</v>
      </c>
      <c r="J176" s="15">
        <f t="shared" si="8"/>
        <v>106.12463212573802</v>
      </c>
    </row>
    <row r="177" spans="1:10" ht="33.75" customHeight="1">
      <c r="A177" s="16"/>
      <c r="B177" s="16"/>
      <c r="C177" s="17" t="s">
        <v>17</v>
      </c>
      <c r="D177" s="19" t="s">
        <v>18</v>
      </c>
      <c r="E177" s="37">
        <f t="shared" si="11"/>
        <v>0</v>
      </c>
      <c r="F177" s="37">
        <f t="shared" si="11"/>
        <v>6780.6</v>
      </c>
      <c r="G177" s="37">
        <f t="shared" si="11"/>
        <v>0</v>
      </c>
      <c r="H177" s="37">
        <f t="shared" si="11"/>
        <v>0</v>
      </c>
      <c r="I177" s="15">
        <f t="shared" si="7"/>
        <v>0</v>
      </c>
      <c r="J177" s="15"/>
    </row>
    <row r="178" spans="1:10" ht="63">
      <c r="A178" s="16"/>
      <c r="B178" s="16"/>
      <c r="C178" s="20" t="s">
        <v>21</v>
      </c>
      <c r="D178" s="21" t="s">
        <v>147</v>
      </c>
      <c r="E178" s="37">
        <f t="shared" si="11"/>
        <v>7016.7</v>
      </c>
      <c r="F178" s="37">
        <f t="shared" si="11"/>
        <v>123152.90000000001</v>
      </c>
      <c r="G178" s="37">
        <f t="shared" si="11"/>
        <v>14977.599999999999</v>
      </c>
      <c r="H178" s="37">
        <f t="shared" si="11"/>
        <v>7578.1</v>
      </c>
      <c r="I178" s="15">
        <f t="shared" si="7"/>
        <v>-7399.499999999998</v>
      </c>
      <c r="J178" s="15">
        <f t="shared" si="8"/>
        <v>50.59622369404979</v>
      </c>
    </row>
    <row r="179" spans="1:10" ht="15.75">
      <c r="A179" s="16"/>
      <c r="B179" s="16"/>
      <c r="C179" s="17" t="s">
        <v>77</v>
      </c>
      <c r="D179" s="19" t="s">
        <v>78</v>
      </c>
      <c r="E179" s="37">
        <f t="shared" si="11"/>
        <v>3957.3</v>
      </c>
      <c r="F179" s="37">
        <f t="shared" si="11"/>
        <v>23706.6</v>
      </c>
      <c r="G179" s="37">
        <f t="shared" si="11"/>
        <v>5000.4</v>
      </c>
      <c r="H179" s="37">
        <f t="shared" si="11"/>
        <v>2816.4</v>
      </c>
      <c r="I179" s="15">
        <f t="shared" si="7"/>
        <v>-2183.9999999999995</v>
      </c>
      <c r="J179" s="15">
        <f t="shared" si="8"/>
        <v>56.323494120470365</v>
      </c>
    </row>
    <row r="180" spans="1:10" ht="31.5">
      <c r="A180" s="16"/>
      <c r="B180" s="16"/>
      <c r="C180" s="17" t="s">
        <v>23</v>
      </c>
      <c r="D180" s="22" t="s">
        <v>24</v>
      </c>
      <c r="E180" s="37">
        <f t="shared" si="11"/>
        <v>833.2</v>
      </c>
      <c r="F180" s="37">
        <f t="shared" si="11"/>
        <v>0</v>
      </c>
      <c r="G180" s="37">
        <f t="shared" si="11"/>
        <v>0</v>
      </c>
      <c r="H180" s="37">
        <f t="shared" si="11"/>
        <v>14992.8</v>
      </c>
      <c r="I180" s="15">
        <f t="shared" si="7"/>
        <v>14992.8</v>
      </c>
      <c r="J180" s="15"/>
    </row>
    <row r="181" spans="1:10" ht="15.75">
      <c r="A181" s="16"/>
      <c r="B181" s="16"/>
      <c r="C181" s="17" t="s">
        <v>109</v>
      </c>
      <c r="D181" s="19" t="s">
        <v>110</v>
      </c>
      <c r="E181" s="37">
        <f t="shared" si="11"/>
        <v>0</v>
      </c>
      <c r="F181" s="37">
        <f t="shared" si="11"/>
        <v>1083.3</v>
      </c>
      <c r="G181" s="37">
        <f t="shared" si="11"/>
        <v>0</v>
      </c>
      <c r="H181" s="37">
        <f t="shared" si="11"/>
        <v>0</v>
      </c>
      <c r="I181" s="15">
        <f t="shared" si="7"/>
        <v>0</v>
      </c>
      <c r="J181" s="15"/>
    </row>
    <row r="182" spans="1:10" ht="46.5" customHeight="1">
      <c r="A182" s="16"/>
      <c r="B182" s="16"/>
      <c r="C182" s="17" t="s">
        <v>25</v>
      </c>
      <c r="D182" s="19" t="s">
        <v>148</v>
      </c>
      <c r="E182" s="37">
        <f t="shared" si="11"/>
        <v>2.5</v>
      </c>
      <c r="F182" s="37">
        <f t="shared" si="11"/>
        <v>0</v>
      </c>
      <c r="G182" s="37">
        <f t="shared" si="11"/>
        <v>0</v>
      </c>
      <c r="H182" s="37">
        <f t="shared" si="11"/>
        <v>9.5</v>
      </c>
      <c r="I182" s="15">
        <f t="shared" si="7"/>
        <v>9.5</v>
      </c>
      <c r="J182" s="15"/>
    </row>
    <row r="183" spans="1:10" ht="78.75">
      <c r="A183" s="16"/>
      <c r="B183" s="16"/>
      <c r="C183" s="20" t="s">
        <v>26</v>
      </c>
      <c r="D183" s="23" t="s">
        <v>27</v>
      </c>
      <c r="E183" s="37">
        <f t="shared" si="11"/>
        <v>0</v>
      </c>
      <c r="F183" s="37">
        <f t="shared" si="11"/>
        <v>0</v>
      </c>
      <c r="G183" s="37">
        <f t="shared" si="11"/>
        <v>0</v>
      </c>
      <c r="H183" s="37">
        <f t="shared" si="11"/>
        <v>5.5</v>
      </c>
      <c r="I183" s="15">
        <f t="shared" si="7"/>
        <v>5.5</v>
      </c>
      <c r="J183" s="15"/>
    </row>
    <row r="184" spans="1:10" ht="78.75">
      <c r="A184" s="16"/>
      <c r="B184" s="16"/>
      <c r="C184" s="20" t="s">
        <v>28</v>
      </c>
      <c r="D184" s="21" t="s">
        <v>149</v>
      </c>
      <c r="E184" s="37">
        <f t="shared" si="11"/>
        <v>115481</v>
      </c>
      <c r="F184" s="37">
        <f t="shared" si="11"/>
        <v>0</v>
      </c>
      <c r="G184" s="37">
        <f t="shared" si="11"/>
        <v>0</v>
      </c>
      <c r="H184" s="37">
        <f t="shared" si="11"/>
        <v>54073.3</v>
      </c>
      <c r="I184" s="15">
        <f t="shared" si="7"/>
        <v>54073.3</v>
      </c>
      <c r="J184" s="15"/>
    </row>
    <row r="185" spans="1:10" ht="47.25">
      <c r="A185" s="16"/>
      <c r="B185" s="16"/>
      <c r="C185" s="20" t="s">
        <v>92</v>
      </c>
      <c r="D185" s="21" t="s">
        <v>93</v>
      </c>
      <c r="E185" s="37">
        <f t="shared" si="11"/>
        <v>81698.6</v>
      </c>
      <c r="F185" s="37">
        <f t="shared" si="11"/>
        <v>119618.5</v>
      </c>
      <c r="G185" s="37">
        <f t="shared" si="11"/>
        <v>25000</v>
      </c>
      <c r="H185" s="37">
        <f t="shared" si="11"/>
        <v>40425.9</v>
      </c>
      <c r="I185" s="15">
        <f t="shared" si="7"/>
        <v>15425.900000000001</v>
      </c>
      <c r="J185" s="15">
        <f t="shared" si="8"/>
        <v>161.70360000000002</v>
      </c>
    </row>
    <row r="186" spans="1:10" ht="15.75">
      <c r="A186" s="16"/>
      <c r="B186" s="16"/>
      <c r="C186" s="17" t="s">
        <v>32</v>
      </c>
      <c r="D186" s="19" t="s">
        <v>33</v>
      </c>
      <c r="E186" s="37">
        <f t="shared" si="11"/>
        <v>19071.7</v>
      </c>
      <c r="F186" s="37">
        <f t="shared" si="11"/>
        <v>155805.1</v>
      </c>
      <c r="G186" s="37">
        <f t="shared" si="11"/>
        <v>16503.9</v>
      </c>
      <c r="H186" s="37">
        <f t="shared" si="11"/>
        <v>15649.199999999997</v>
      </c>
      <c r="I186" s="15">
        <f t="shared" si="7"/>
        <v>-854.7000000000044</v>
      </c>
      <c r="J186" s="15">
        <f t="shared" si="8"/>
        <v>94.82122407430968</v>
      </c>
    </row>
    <row r="187" spans="1:10" ht="15.75">
      <c r="A187" s="16"/>
      <c r="B187" s="16"/>
      <c r="C187" s="17" t="s">
        <v>34</v>
      </c>
      <c r="D187" s="19" t="s">
        <v>35</v>
      </c>
      <c r="E187" s="37">
        <f t="shared" si="11"/>
        <v>7593.400000000001</v>
      </c>
      <c r="F187" s="37">
        <f t="shared" si="11"/>
        <v>0</v>
      </c>
      <c r="G187" s="37">
        <f t="shared" si="11"/>
        <v>0</v>
      </c>
      <c r="H187" s="37">
        <f t="shared" si="11"/>
        <v>12932.900000000001</v>
      </c>
      <c r="I187" s="15">
        <f t="shared" si="7"/>
        <v>12932.900000000001</v>
      </c>
      <c r="J187" s="15"/>
    </row>
    <row r="188" spans="1:10" ht="15.75">
      <c r="A188" s="16"/>
      <c r="B188" s="16"/>
      <c r="C188" s="17" t="s">
        <v>36</v>
      </c>
      <c r="D188" s="19" t="s">
        <v>136</v>
      </c>
      <c r="E188" s="37">
        <f t="shared" si="11"/>
        <v>197.8</v>
      </c>
      <c r="F188" s="37">
        <f t="shared" si="11"/>
        <v>6724.699999999999</v>
      </c>
      <c r="G188" s="37">
        <f t="shared" si="11"/>
        <v>75</v>
      </c>
      <c r="H188" s="37">
        <f t="shared" si="11"/>
        <v>873.5</v>
      </c>
      <c r="I188" s="15">
        <f t="shared" si="7"/>
        <v>798.5</v>
      </c>
      <c r="J188" s="15">
        <f t="shared" si="8"/>
        <v>1164.6666666666667</v>
      </c>
    </row>
    <row r="189" spans="1:10" ht="15.75">
      <c r="A189" s="16"/>
      <c r="B189" s="16"/>
      <c r="C189" s="17" t="s">
        <v>81</v>
      </c>
      <c r="D189" s="19" t="s">
        <v>82</v>
      </c>
      <c r="E189" s="37">
        <f t="shared" si="11"/>
        <v>-1219.6</v>
      </c>
      <c r="F189" s="37">
        <f t="shared" si="11"/>
        <v>0</v>
      </c>
      <c r="G189" s="37">
        <f t="shared" si="11"/>
        <v>0</v>
      </c>
      <c r="H189" s="37">
        <f t="shared" si="11"/>
        <v>0</v>
      </c>
      <c r="I189" s="15">
        <f t="shared" si="7"/>
        <v>0</v>
      </c>
      <c r="J189" s="15">
        <v>0</v>
      </c>
    </row>
    <row r="190" spans="1:10" s="28" customFormat="1" ht="15.75">
      <c r="A190" s="16"/>
      <c r="B190" s="16"/>
      <c r="C190" s="30" t="s">
        <v>150</v>
      </c>
      <c r="D190" s="47" t="s">
        <v>151</v>
      </c>
      <c r="E190" s="40">
        <f>SUM(E191:E194)</f>
        <v>428468.8999999999</v>
      </c>
      <c r="F190" s="40">
        <f>SUM(F191:F194)</f>
        <v>5878235.500000001</v>
      </c>
      <c r="G190" s="40">
        <f>SUM(G191:G194)</f>
        <v>1161113.2999999998</v>
      </c>
      <c r="H190" s="40">
        <f>SUM(H191:H194)</f>
        <v>523697.6000000001</v>
      </c>
      <c r="I190" s="27">
        <f t="shared" si="7"/>
        <v>-637415.6999999997</v>
      </c>
      <c r="J190" s="27">
        <f t="shared" si="8"/>
        <v>45.10305755691543</v>
      </c>
    </row>
    <row r="191" spans="1:10" ht="31.5">
      <c r="A191" s="16"/>
      <c r="B191" s="16"/>
      <c r="C191" s="17" t="s">
        <v>83</v>
      </c>
      <c r="D191" s="19" t="s">
        <v>84</v>
      </c>
      <c r="E191" s="37">
        <f aca="true" t="shared" si="12" ref="E191:H195">SUMIF($C$6:$C$151,$C191,E$6:E$151)</f>
        <v>20170.8</v>
      </c>
      <c r="F191" s="37">
        <f t="shared" si="12"/>
        <v>0</v>
      </c>
      <c r="G191" s="37">
        <f t="shared" si="12"/>
        <v>0</v>
      </c>
      <c r="H191" s="37">
        <f t="shared" si="12"/>
        <v>0</v>
      </c>
      <c r="I191" s="15">
        <f t="shared" si="7"/>
        <v>0</v>
      </c>
      <c r="J191" s="15"/>
    </row>
    <row r="192" spans="1:10" ht="15.75">
      <c r="A192" s="16"/>
      <c r="B192" s="16"/>
      <c r="C192" s="17" t="s">
        <v>85</v>
      </c>
      <c r="D192" s="19" t="s">
        <v>152</v>
      </c>
      <c r="E192" s="37">
        <f t="shared" si="12"/>
        <v>11280.8</v>
      </c>
      <c r="F192" s="37">
        <f t="shared" si="12"/>
        <v>2820699.3000000003</v>
      </c>
      <c r="G192" s="37">
        <f t="shared" si="12"/>
        <v>591684.7</v>
      </c>
      <c r="H192" s="37">
        <f t="shared" si="12"/>
        <v>78793.1</v>
      </c>
      <c r="I192" s="15">
        <f t="shared" si="7"/>
        <v>-512891.6</v>
      </c>
      <c r="J192" s="15"/>
    </row>
    <row r="193" spans="1:10" ht="15.75">
      <c r="A193" s="16"/>
      <c r="B193" s="16"/>
      <c r="C193" s="17" t="s">
        <v>86</v>
      </c>
      <c r="D193" s="19" t="s">
        <v>102</v>
      </c>
      <c r="E193" s="37">
        <f t="shared" si="12"/>
        <v>359836.49999999994</v>
      </c>
      <c r="F193" s="37">
        <f t="shared" si="12"/>
        <v>2741672.4000000004</v>
      </c>
      <c r="G193" s="37">
        <f t="shared" si="12"/>
        <v>508638.1</v>
      </c>
      <c r="H193" s="37">
        <f t="shared" si="12"/>
        <v>444904.50000000006</v>
      </c>
      <c r="I193" s="15">
        <f t="shared" si="7"/>
        <v>-63733.59999999992</v>
      </c>
      <c r="J193" s="15">
        <f t="shared" si="8"/>
        <v>87.46975501835198</v>
      </c>
    </row>
    <row r="194" spans="1:10" ht="15.75">
      <c r="A194" s="16"/>
      <c r="B194" s="16"/>
      <c r="C194" s="17" t="s">
        <v>65</v>
      </c>
      <c r="D194" s="21" t="s">
        <v>66</v>
      </c>
      <c r="E194" s="37">
        <f t="shared" si="12"/>
        <v>37180.8</v>
      </c>
      <c r="F194" s="37">
        <f t="shared" si="12"/>
        <v>315863.8</v>
      </c>
      <c r="G194" s="37">
        <f t="shared" si="12"/>
        <v>60790.5</v>
      </c>
      <c r="H194" s="37">
        <f t="shared" si="12"/>
        <v>0</v>
      </c>
      <c r="I194" s="15">
        <f t="shared" si="7"/>
        <v>-60790.5</v>
      </c>
      <c r="J194" s="15">
        <f t="shared" si="8"/>
        <v>0</v>
      </c>
    </row>
    <row r="195" spans="1:10" s="28" customFormat="1" ht="31.5">
      <c r="A195" s="16"/>
      <c r="B195" s="16"/>
      <c r="C195" s="30" t="s">
        <v>38</v>
      </c>
      <c r="D195" s="47" t="s">
        <v>153</v>
      </c>
      <c r="E195" s="40">
        <f t="shared" si="12"/>
        <v>148144.7</v>
      </c>
      <c r="F195" s="40">
        <f t="shared" si="12"/>
        <v>1379715.8</v>
      </c>
      <c r="G195" s="40">
        <f t="shared" si="12"/>
        <v>161405.59999999998</v>
      </c>
      <c r="H195" s="40">
        <f t="shared" si="12"/>
        <v>160542.3</v>
      </c>
      <c r="I195" s="27">
        <f t="shared" si="7"/>
        <v>-863.2999999999884</v>
      </c>
      <c r="J195" s="27">
        <f t="shared" si="8"/>
        <v>99.46513627779953</v>
      </c>
    </row>
    <row r="196" spans="1:10" s="28" customFormat="1" ht="15.75">
      <c r="A196" s="16"/>
      <c r="B196" s="16"/>
      <c r="C196" s="38"/>
      <c r="D196" s="45" t="s">
        <v>139</v>
      </c>
      <c r="E196" s="40">
        <f>SUM(E157,E173,E190,E195)</f>
        <v>2278227.3148961565</v>
      </c>
      <c r="F196" s="40">
        <f>SUM(F157,F173,F190,F195)</f>
        <v>21113230.1</v>
      </c>
      <c r="G196" s="40">
        <f>SUM(G157,G173,G190,G195)</f>
        <v>3135989.1999999997</v>
      </c>
      <c r="H196" s="40">
        <f>SUM(H157,H173,H190,H195)</f>
        <v>2760676.9</v>
      </c>
      <c r="I196" s="27">
        <f t="shared" si="7"/>
        <v>-375312.2999999998</v>
      </c>
      <c r="J196" s="27">
        <f t="shared" si="8"/>
        <v>88.0320920748069</v>
      </c>
    </row>
    <row r="197" spans="1:10" ht="15.75">
      <c r="A197" s="46"/>
      <c r="B197" s="46"/>
      <c r="C197" s="48"/>
      <c r="D197" s="49"/>
      <c r="E197" s="52"/>
      <c r="F197" s="52"/>
      <c r="G197" s="52"/>
      <c r="H197" s="53"/>
      <c r="I197" s="54"/>
      <c r="J197" s="7"/>
    </row>
    <row r="198" spans="1:10" ht="15.75">
      <c r="A198" s="46"/>
      <c r="B198" s="46"/>
      <c r="C198" s="48"/>
      <c r="D198" s="49"/>
      <c r="E198" s="52"/>
      <c r="F198" s="52"/>
      <c r="G198" s="52"/>
      <c r="H198" s="53"/>
      <c r="I198" s="54"/>
      <c r="J198" s="7"/>
    </row>
    <row r="199" spans="1:10" ht="15.75">
      <c r="A199" s="46"/>
      <c r="B199" s="46"/>
      <c r="C199" s="48"/>
      <c r="D199" s="49"/>
      <c r="E199" s="52"/>
      <c r="F199" s="52"/>
      <c r="G199" s="52"/>
      <c r="H199" s="53"/>
      <c r="I199" s="54"/>
      <c r="J199" s="7"/>
    </row>
    <row r="200" spans="1:10" ht="15.75">
      <c r="A200" s="46"/>
      <c r="B200" s="46"/>
      <c r="C200" s="48"/>
      <c r="D200" s="49"/>
      <c r="E200" s="52"/>
      <c r="F200" s="52"/>
      <c r="G200" s="52"/>
      <c r="H200" s="53"/>
      <c r="I200" s="54"/>
      <c r="J200" s="7"/>
    </row>
    <row r="201" spans="1:9" ht="15.75">
      <c r="A201" s="55"/>
      <c r="B201" s="56"/>
      <c r="C201" s="57"/>
      <c r="D201" s="58"/>
      <c r="E201" s="59"/>
      <c r="F201" s="59"/>
      <c r="G201" s="58"/>
      <c r="H201" s="58"/>
      <c r="I201" s="60"/>
    </row>
    <row r="202" spans="1:9" ht="15.75">
      <c r="A202" s="55"/>
      <c r="B202" s="56"/>
      <c r="C202" s="57"/>
      <c r="D202" s="58"/>
      <c r="E202" s="59"/>
      <c r="F202" s="59"/>
      <c r="G202" s="58"/>
      <c r="H202" s="58"/>
      <c r="I202" s="60"/>
    </row>
    <row r="203" spans="1:9" ht="15.75">
      <c r="A203" s="55"/>
      <c r="B203" s="56"/>
      <c r="C203" s="57"/>
      <c r="D203" s="58"/>
      <c r="E203" s="59"/>
      <c r="F203" s="59"/>
      <c r="G203" s="58"/>
      <c r="H203" s="58"/>
      <c r="I203" s="60"/>
    </row>
    <row r="204" spans="1:9" ht="15.75">
      <c r="A204" s="55"/>
      <c r="B204" s="56"/>
      <c r="C204" s="57"/>
      <c r="D204" s="58"/>
      <c r="E204" s="59"/>
      <c r="F204" s="59"/>
      <c r="G204" s="58"/>
      <c r="H204" s="58"/>
      <c r="I204" s="60"/>
    </row>
    <row r="205" spans="1:9" ht="15.75">
      <c r="A205" s="55"/>
      <c r="B205" s="56"/>
      <c r="C205" s="57"/>
      <c r="D205" s="58"/>
      <c r="E205" s="59"/>
      <c r="F205" s="59"/>
      <c r="G205" s="58"/>
      <c r="H205" s="58"/>
      <c r="I205" s="60"/>
    </row>
    <row r="206" spans="1:8" ht="15.75">
      <c r="A206" s="61"/>
      <c r="B206" s="56"/>
      <c r="C206" s="57"/>
      <c r="D206" s="58"/>
      <c r="E206" s="59"/>
      <c r="F206" s="59"/>
      <c r="G206" s="58"/>
      <c r="H206" s="58"/>
    </row>
    <row r="207" spans="1:8" ht="15.75">
      <c r="A207" s="61"/>
      <c r="B207" s="56"/>
      <c r="C207" s="57"/>
      <c r="D207" s="58"/>
      <c r="E207" s="59"/>
      <c r="F207" s="59"/>
      <c r="G207" s="58"/>
      <c r="H207" s="58"/>
    </row>
    <row r="208" spans="1:8" ht="15.75">
      <c r="A208" s="61"/>
      <c r="B208" s="56"/>
      <c r="C208" s="57"/>
      <c r="D208" s="58"/>
      <c r="E208" s="59"/>
      <c r="F208" s="59"/>
      <c r="G208" s="58"/>
      <c r="H208" s="58"/>
    </row>
    <row r="209" spans="1:8" ht="15.75">
      <c r="A209" s="61"/>
      <c r="B209" s="56"/>
      <c r="C209" s="57"/>
      <c r="D209" s="58"/>
      <c r="E209" s="59"/>
      <c r="F209" s="59"/>
      <c r="G209" s="58"/>
      <c r="H209" s="58"/>
    </row>
    <row r="210" spans="1:8" ht="15.75">
      <c r="A210" s="61"/>
      <c r="B210" s="56"/>
      <c r="C210" s="57"/>
      <c r="D210" s="58"/>
      <c r="E210" s="59"/>
      <c r="F210" s="59"/>
      <c r="G210" s="58"/>
      <c r="H210" s="58"/>
    </row>
    <row r="211" spans="1:8" ht="15.75">
      <c r="A211" s="61"/>
      <c r="B211" s="56"/>
      <c r="C211" s="57"/>
      <c r="D211" s="58"/>
      <c r="E211" s="59"/>
      <c r="F211" s="59"/>
      <c r="G211" s="58"/>
      <c r="H211" s="58"/>
    </row>
    <row r="212" spans="1:8" ht="15.75">
      <c r="A212" s="61"/>
      <c r="B212" s="56"/>
      <c r="C212" s="57"/>
      <c r="D212" s="58"/>
      <c r="E212" s="59"/>
      <c r="F212" s="59"/>
      <c r="G212" s="58"/>
      <c r="H212" s="58"/>
    </row>
    <row r="213" spans="1:8" ht="15.75">
      <c r="A213" s="61"/>
      <c r="B213" s="56"/>
      <c r="C213" s="57"/>
      <c r="D213" s="58"/>
      <c r="E213" s="59"/>
      <c r="F213" s="59"/>
      <c r="G213" s="58"/>
      <c r="H213" s="58"/>
    </row>
    <row r="214" spans="1:8" ht="15.75">
      <c r="A214" s="61"/>
      <c r="B214" s="56"/>
      <c r="C214" s="57"/>
      <c r="D214" s="58"/>
      <c r="E214" s="59"/>
      <c r="F214" s="59"/>
      <c r="G214" s="58"/>
      <c r="H214" s="58"/>
    </row>
    <row r="215" spans="1:8" ht="15.75">
      <c r="A215" s="61"/>
      <c r="B215" s="56"/>
      <c r="C215" s="57"/>
      <c r="D215" s="58"/>
      <c r="E215" s="59"/>
      <c r="F215" s="59"/>
      <c r="G215" s="58"/>
      <c r="H215" s="58"/>
    </row>
    <row r="216" spans="1:8" ht="15.75">
      <c r="A216" s="61"/>
      <c r="B216" s="56"/>
      <c r="C216" s="57"/>
      <c r="D216" s="58"/>
      <c r="E216" s="59"/>
      <c r="F216" s="59"/>
      <c r="G216" s="58"/>
      <c r="H216" s="58"/>
    </row>
    <row r="217" spans="1:8" ht="15.75">
      <c r="A217" s="61"/>
      <c r="B217" s="56"/>
      <c r="C217" s="57"/>
      <c r="D217" s="59"/>
      <c r="E217" s="59"/>
      <c r="F217" s="59"/>
      <c r="G217" s="58"/>
      <c r="H217" s="58"/>
    </row>
    <row r="218" spans="1:8" ht="15.75">
      <c r="A218" s="61"/>
      <c r="B218" s="56"/>
      <c r="C218" s="57"/>
      <c r="D218" s="59"/>
      <c r="E218" s="59"/>
      <c r="F218" s="59"/>
      <c r="G218" s="58"/>
      <c r="H218" s="58"/>
    </row>
    <row r="219" spans="1:8" ht="15.75">
      <c r="A219" s="61"/>
      <c r="B219" s="56"/>
      <c r="C219" s="57"/>
      <c r="D219" s="59"/>
      <c r="E219" s="59"/>
      <c r="F219" s="59"/>
      <c r="G219" s="58"/>
      <c r="H219" s="58"/>
    </row>
    <row r="220" spans="1:8" ht="15.75">
      <c r="A220" s="61"/>
      <c r="B220" s="56"/>
      <c r="C220" s="57"/>
      <c r="D220" s="59"/>
      <c r="E220" s="59"/>
      <c r="F220" s="59"/>
      <c r="G220" s="58"/>
      <c r="H220" s="58"/>
    </row>
    <row r="221" spans="1:8" ht="15.75">
      <c r="A221" s="61"/>
      <c r="B221" s="56"/>
      <c r="C221" s="57"/>
      <c r="D221" s="59"/>
      <c r="E221" s="59"/>
      <c r="F221" s="59"/>
      <c r="G221" s="58"/>
      <c r="H221" s="58"/>
    </row>
    <row r="222" spans="1:8" ht="15.75">
      <c r="A222" s="61"/>
      <c r="B222" s="56"/>
      <c r="C222" s="57"/>
      <c r="D222" s="59"/>
      <c r="E222" s="59"/>
      <c r="F222" s="59"/>
      <c r="G222" s="58"/>
      <c r="H222" s="58"/>
    </row>
    <row r="223" spans="1:8" ht="15.75">
      <c r="A223" s="61"/>
      <c r="B223" s="56"/>
      <c r="C223" s="57"/>
      <c r="D223" s="59"/>
      <c r="E223" s="59"/>
      <c r="F223" s="59"/>
      <c r="G223" s="58"/>
      <c r="H223" s="58"/>
    </row>
    <row r="224" spans="1:8" ht="15.75">
      <c r="A224" s="61"/>
      <c r="B224" s="56"/>
      <c r="C224" s="57"/>
      <c r="D224" s="59"/>
      <c r="E224" s="59"/>
      <c r="F224" s="59"/>
      <c r="G224" s="58"/>
      <c r="H224" s="58"/>
    </row>
    <row r="225" spans="1:8" ht="15.75">
      <c r="A225" s="61"/>
      <c r="B225" s="56"/>
      <c r="C225" s="57"/>
      <c r="D225" s="59"/>
      <c r="E225" s="59"/>
      <c r="F225" s="59"/>
      <c r="G225" s="58"/>
      <c r="H225" s="58"/>
    </row>
    <row r="226" spans="1:8" ht="15.75">
      <c r="A226" s="61"/>
      <c r="B226" s="56"/>
      <c r="C226" s="57"/>
      <c r="D226" s="59"/>
      <c r="E226" s="59"/>
      <c r="F226" s="59"/>
      <c r="G226" s="58"/>
      <c r="H226" s="58"/>
    </row>
    <row r="227" spans="1:8" ht="15.75">
      <c r="A227" s="61"/>
      <c r="B227" s="56"/>
      <c r="C227" s="57"/>
      <c r="D227" s="59"/>
      <c r="E227" s="59"/>
      <c r="F227" s="59"/>
      <c r="G227" s="58"/>
      <c r="H227" s="58"/>
    </row>
    <row r="228" spans="1:8" ht="15.75">
      <c r="A228" s="61"/>
      <c r="B228" s="56"/>
      <c r="C228" s="57"/>
      <c r="D228" s="59"/>
      <c r="E228" s="59"/>
      <c r="F228" s="59"/>
      <c r="G228" s="58"/>
      <c r="H228" s="58"/>
    </row>
    <row r="229" spans="1:8" ht="15.75">
      <c r="A229" s="61"/>
      <c r="B229" s="56"/>
      <c r="C229" s="57"/>
      <c r="D229" s="59"/>
      <c r="E229" s="59"/>
      <c r="F229" s="59"/>
      <c r="G229" s="58"/>
      <c r="H229" s="58"/>
    </row>
    <row r="230" spans="2:8" ht="15.75">
      <c r="B230" s="62"/>
      <c r="C230" s="57"/>
      <c r="D230" s="59"/>
      <c r="E230" s="59"/>
      <c r="F230" s="59"/>
      <c r="G230" s="58"/>
      <c r="H230" s="58"/>
    </row>
    <row r="231" spans="2:8" ht="15.75">
      <c r="B231" s="62"/>
      <c r="C231" s="57"/>
      <c r="D231" s="59"/>
      <c r="E231" s="59"/>
      <c r="F231" s="59"/>
      <c r="G231" s="58"/>
      <c r="H231" s="58"/>
    </row>
    <row r="232" spans="2:8" ht="15.75">
      <c r="B232" s="62"/>
      <c r="C232" s="57"/>
      <c r="D232" s="59"/>
      <c r="E232" s="59"/>
      <c r="F232" s="59"/>
      <c r="G232" s="58"/>
      <c r="H232" s="58"/>
    </row>
    <row r="233" spans="2:8" ht="15.75">
      <c r="B233" s="62"/>
      <c r="C233" s="57"/>
      <c r="D233" s="59"/>
      <c r="E233" s="59"/>
      <c r="F233" s="59"/>
      <c r="G233" s="58"/>
      <c r="H233" s="58"/>
    </row>
    <row r="234" spans="2:8" ht="15.75">
      <c r="B234" s="62"/>
      <c r="C234" s="57"/>
      <c r="D234" s="59"/>
      <c r="E234" s="59"/>
      <c r="F234" s="59"/>
      <c r="G234" s="58"/>
      <c r="H234" s="58"/>
    </row>
    <row r="235" spans="2:8" ht="15.75">
      <c r="B235" s="62"/>
      <c r="C235" s="57"/>
      <c r="D235" s="59"/>
      <c r="E235" s="59"/>
      <c r="F235" s="59"/>
      <c r="G235" s="58"/>
      <c r="H235" s="58"/>
    </row>
    <row r="236" spans="2:8" ht="15.75">
      <c r="B236" s="62"/>
      <c r="C236" s="57"/>
      <c r="D236" s="59"/>
      <c r="E236" s="59"/>
      <c r="F236" s="59"/>
      <c r="G236" s="58"/>
      <c r="H236" s="58"/>
    </row>
    <row r="237" spans="2:8" ht="15.75">
      <c r="B237" s="62"/>
      <c r="C237" s="57"/>
      <c r="D237" s="59"/>
      <c r="E237" s="59"/>
      <c r="F237" s="59"/>
      <c r="G237" s="58"/>
      <c r="H237" s="58"/>
    </row>
    <row r="238" spans="2:8" ht="15.75">
      <c r="B238" s="62"/>
      <c r="C238" s="57"/>
      <c r="D238" s="59"/>
      <c r="E238" s="59"/>
      <c r="F238" s="59"/>
      <c r="G238" s="58"/>
      <c r="H238" s="58"/>
    </row>
    <row r="239" spans="2:8" ht="15.75">
      <c r="B239" s="62"/>
      <c r="C239" s="57"/>
      <c r="D239" s="59"/>
      <c r="E239" s="59"/>
      <c r="F239" s="59"/>
      <c r="G239" s="58"/>
      <c r="H239" s="58"/>
    </row>
    <row r="240" spans="2:8" ht="15.75">
      <c r="B240" s="62"/>
      <c r="C240" s="57"/>
      <c r="D240" s="59"/>
      <c r="E240" s="59"/>
      <c r="F240" s="59"/>
      <c r="G240" s="58"/>
      <c r="H240" s="58"/>
    </row>
    <row r="241" spans="2:8" ht="15.75">
      <c r="B241" s="62"/>
      <c r="C241" s="57"/>
      <c r="D241" s="59"/>
      <c r="E241" s="59"/>
      <c r="F241" s="59"/>
      <c r="G241" s="58"/>
      <c r="H241" s="58"/>
    </row>
    <row r="242" spans="2:8" ht="15.75">
      <c r="B242" s="62"/>
      <c r="C242" s="57"/>
      <c r="D242" s="59"/>
      <c r="E242" s="59"/>
      <c r="F242" s="59"/>
      <c r="G242" s="58"/>
      <c r="H242" s="58"/>
    </row>
    <row r="243" spans="2:8" ht="15.75">
      <c r="B243" s="62"/>
      <c r="C243" s="57"/>
      <c r="D243" s="59"/>
      <c r="E243" s="59"/>
      <c r="F243" s="59"/>
      <c r="G243" s="58"/>
      <c r="H243" s="58"/>
    </row>
    <row r="244" spans="2:8" ht="15.75">
      <c r="B244" s="62"/>
      <c r="C244" s="57"/>
      <c r="D244" s="59"/>
      <c r="E244" s="59"/>
      <c r="F244" s="59"/>
      <c r="G244" s="58"/>
      <c r="H244" s="58"/>
    </row>
    <row r="245" spans="2:8" ht="15.75">
      <c r="B245" s="62"/>
      <c r="C245" s="57"/>
      <c r="D245" s="59"/>
      <c r="E245" s="59"/>
      <c r="F245" s="59"/>
      <c r="G245" s="58"/>
      <c r="H245" s="58"/>
    </row>
    <row r="246" spans="2:8" ht="15.75">
      <c r="B246" s="62"/>
      <c r="C246" s="57"/>
      <c r="D246" s="59"/>
      <c r="E246" s="59"/>
      <c r="F246" s="59"/>
      <c r="G246" s="58"/>
      <c r="H246" s="58"/>
    </row>
    <row r="247" spans="2:8" ht="15.75">
      <c r="B247" s="62"/>
      <c r="C247" s="57"/>
      <c r="D247" s="59"/>
      <c r="E247" s="59"/>
      <c r="F247" s="59"/>
      <c r="G247" s="58"/>
      <c r="H247" s="58"/>
    </row>
    <row r="248" spans="2:8" ht="15.75">
      <c r="B248" s="62"/>
      <c r="C248" s="57"/>
      <c r="D248" s="59"/>
      <c r="E248" s="59"/>
      <c r="F248" s="59"/>
      <c r="G248" s="58"/>
      <c r="H248" s="58"/>
    </row>
    <row r="249" spans="2:8" ht="15.75">
      <c r="B249" s="62"/>
      <c r="C249" s="57"/>
      <c r="D249" s="59"/>
      <c r="E249" s="59"/>
      <c r="F249" s="59"/>
      <c r="G249" s="58"/>
      <c r="H249" s="58"/>
    </row>
    <row r="250" spans="2:8" ht="15.75">
      <c r="B250" s="62"/>
      <c r="C250" s="57"/>
      <c r="D250" s="59"/>
      <c r="E250" s="59"/>
      <c r="F250" s="59"/>
      <c r="G250" s="58"/>
      <c r="H250" s="58"/>
    </row>
    <row r="251" spans="2:8" ht="15.75">
      <c r="B251" s="62"/>
      <c r="C251" s="57"/>
      <c r="D251" s="59"/>
      <c r="E251" s="59"/>
      <c r="F251" s="59"/>
      <c r="G251" s="58"/>
      <c r="H251" s="58"/>
    </row>
    <row r="252" spans="2:8" ht="15.75">
      <c r="B252" s="62"/>
      <c r="C252" s="57"/>
      <c r="D252" s="59"/>
      <c r="E252" s="59"/>
      <c r="F252" s="59"/>
      <c r="G252" s="58"/>
      <c r="H252" s="58"/>
    </row>
    <row r="253" spans="2:8" ht="15.75">
      <c r="B253" s="62"/>
      <c r="C253" s="57"/>
      <c r="D253" s="59"/>
      <c r="E253" s="59"/>
      <c r="F253" s="59"/>
      <c r="G253" s="58"/>
      <c r="H253" s="58"/>
    </row>
    <row r="254" spans="2:8" ht="15.75">
      <c r="B254" s="62"/>
      <c r="C254" s="57"/>
      <c r="D254" s="59"/>
      <c r="E254" s="59"/>
      <c r="F254" s="59"/>
      <c r="G254" s="58"/>
      <c r="H254" s="58"/>
    </row>
    <row r="255" spans="2:8" ht="15.75">
      <c r="B255" s="62"/>
      <c r="C255" s="57"/>
      <c r="D255" s="59"/>
      <c r="E255" s="59"/>
      <c r="F255" s="59"/>
      <c r="G255" s="58"/>
      <c r="H255" s="58"/>
    </row>
    <row r="256" spans="2:8" ht="15.75">
      <c r="B256" s="62"/>
      <c r="C256" s="57"/>
      <c r="D256" s="59"/>
      <c r="E256" s="59"/>
      <c r="F256" s="59"/>
      <c r="G256" s="58"/>
      <c r="H256" s="58"/>
    </row>
    <row r="257" spans="2:8" ht="15.75">
      <c r="B257" s="62"/>
      <c r="C257" s="57"/>
      <c r="D257" s="59"/>
      <c r="E257" s="59"/>
      <c r="F257" s="59"/>
      <c r="G257" s="58"/>
      <c r="H257" s="58"/>
    </row>
    <row r="258" spans="2:8" ht="15.75">
      <c r="B258" s="62"/>
      <c r="C258" s="57"/>
      <c r="D258" s="59"/>
      <c r="E258" s="59"/>
      <c r="F258" s="59"/>
      <c r="G258" s="58"/>
      <c r="H258" s="58"/>
    </row>
    <row r="259" spans="2:8" ht="15.75">
      <c r="B259" s="62"/>
      <c r="C259" s="57"/>
      <c r="D259" s="59"/>
      <c r="E259" s="59"/>
      <c r="F259" s="59"/>
      <c r="G259" s="58"/>
      <c r="H259" s="58"/>
    </row>
    <row r="260" spans="2:8" ht="15.75">
      <c r="B260" s="62"/>
      <c r="C260" s="57"/>
      <c r="D260" s="59"/>
      <c r="E260" s="59"/>
      <c r="F260" s="59"/>
      <c r="G260" s="58"/>
      <c r="H260" s="58"/>
    </row>
    <row r="261" spans="2:8" ht="15.75">
      <c r="B261" s="62"/>
      <c r="C261" s="57"/>
      <c r="D261" s="59"/>
      <c r="E261" s="59"/>
      <c r="F261" s="59"/>
      <c r="G261" s="58"/>
      <c r="H261" s="58"/>
    </row>
    <row r="262" spans="2:8" ht="15.75">
      <c r="B262" s="62"/>
      <c r="C262" s="57"/>
      <c r="D262" s="59"/>
      <c r="E262" s="59"/>
      <c r="F262" s="59"/>
      <c r="G262" s="58"/>
      <c r="H262" s="58"/>
    </row>
    <row r="263" spans="2:8" ht="15.75">
      <c r="B263" s="62"/>
      <c r="C263" s="57"/>
      <c r="D263" s="59"/>
      <c r="E263" s="59"/>
      <c r="F263" s="59"/>
      <c r="G263" s="58"/>
      <c r="H263" s="58"/>
    </row>
    <row r="264" spans="2:8" ht="15.75">
      <c r="B264" s="62"/>
      <c r="C264" s="57"/>
      <c r="D264" s="59"/>
      <c r="E264" s="59"/>
      <c r="F264" s="59"/>
      <c r="G264" s="58"/>
      <c r="H264" s="58"/>
    </row>
    <row r="265" spans="2:8" ht="15.75">
      <c r="B265" s="62"/>
      <c r="C265" s="57"/>
      <c r="D265" s="59"/>
      <c r="E265" s="59"/>
      <c r="F265" s="59"/>
      <c r="G265" s="58"/>
      <c r="H265" s="58"/>
    </row>
    <row r="266" spans="2:8" ht="15.75">
      <c r="B266" s="62"/>
      <c r="C266" s="57"/>
      <c r="D266" s="59"/>
      <c r="E266" s="59"/>
      <c r="F266" s="59"/>
      <c r="G266" s="58"/>
      <c r="H266" s="58"/>
    </row>
    <row r="267" spans="2:8" ht="15.75">
      <c r="B267" s="62"/>
      <c r="C267" s="57"/>
      <c r="D267" s="59"/>
      <c r="E267" s="59"/>
      <c r="F267" s="59"/>
      <c r="G267" s="58"/>
      <c r="H267" s="58"/>
    </row>
    <row r="268" spans="2:8" ht="15.75">
      <c r="B268" s="62"/>
      <c r="C268" s="57"/>
      <c r="D268" s="59"/>
      <c r="E268" s="59"/>
      <c r="F268" s="59"/>
      <c r="G268" s="58"/>
      <c r="H268" s="58"/>
    </row>
    <row r="269" spans="2:8" ht="15.75">
      <c r="B269" s="62"/>
      <c r="C269" s="57"/>
      <c r="D269" s="59"/>
      <c r="E269" s="59"/>
      <c r="F269" s="59"/>
      <c r="G269" s="58"/>
      <c r="H269" s="58"/>
    </row>
    <row r="270" spans="2:8" ht="15.75">
      <c r="B270" s="62"/>
      <c r="C270" s="57"/>
      <c r="D270" s="59"/>
      <c r="E270" s="59"/>
      <c r="F270" s="59"/>
      <c r="G270" s="58"/>
      <c r="H270" s="58"/>
    </row>
    <row r="271" spans="2:8" ht="15.75">
      <c r="B271" s="62"/>
      <c r="C271" s="57"/>
      <c r="D271" s="59"/>
      <c r="E271" s="59"/>
      <c r="F271" s="59"/>
      <c r="G271" s="58"/>
      <c r="H271" s="58"/>
    </row>
    <row r="272" spans="2:8" ht="15.75">
      <c r="B272" s="62"/>
      <c r="C272" s="57"/>
      <c r="D272" s="59"/>
      <c r="E272" s="59"/>
      <c r="F272" s="59"/>
      <c r="G272" s="58"/>
      <c r="H272" s="58"/>
    </row>
    <row r="273" spans="2:8" ht="15.75">
      <c r="B273" s="62"/>
      <c r="C273" s="57"/>
      <c r="D273" s="59"/>
      <c r="E273" s="59"/>
      <c r="F273" s="59"/>
      <c r="G273" s="58"/>
      <c r="H273" s="58"/>
    </row>
    <row r="274" spans="2:8" ht="15.75">
      <c r="B274" s="62"/>
      <c r="C274" s="57"/>
      <c r="D274" s="59"/>
      <c r="E274" s="59"/>
      <c r="F274" s="59"/>
      <c r="G274" s="58"/>
      <c r="H274" s="58"/>
    </row>
    <row r="275" spans="2:8" ht="15.75">
      <c r="B275" s="62"/>
      <c r="C275" s="57"/>
      <c r="D275" s="59"/>
      <c r="E275" s="59"/>
      <c r="F275" s="59"/>
      <c r="G275" s="58"/>
      <c r="H275" s="58"/>
    </row>
    <row r="276" spans="2:8" ht="15.75">
      <c r="B276" s="62"/>
      <c r="C276" s="57"/>
      <c r="D276" s="59"/>
      <c r="E276" s="59"/>
      <c r="F276" s="59"/>
      <c r="G276" s="58"/>
      <c r="H276" s="58"/>
    </row>
    <row r="277" spans="2:8" ht="15.75">
      <c r="B277" s="62"/>
      <c r="C277" s="57"/>
      <c r="D277" s="59"/>
      <c r="E277" s="59"/>
      <c r="F277" s="59"/>
      <c r="G277" s="58"/>
      <c r="H277" s="58"/>
    </row>
    <row r="278" spans="2:8" ht="15.75">
      <c r="B278" s="62"/>
      <c r="C278" s="57"/>
      <c r="D278" s="59"/>
      <c r="E278" s="59"/>
      <c r="F278" s="59"/>
      <c r="G278" s="58"/>
      <c r="H278" s="58"/>
    </row>
    <row r="279" spans="2:8" ht="15.75">
      <c r="B279" s="62"/>
      <c r="C279" s="57"/>
      <c r="D279" s="59"/>
      <c r="E279" s="59"/>
      <c r="F279" s="59"/>
      <c r="G279" s="58"/>
      <c r="H279" s="58"/>
    </row>
    <row r="280" spans="2:8" ht="15.75">
      <c r="B280" s="62"/>
      <c r="C280" s="57"/>
      <c r="D280" s="59"/>
      <c r="E280" s="59"/>
      <c r="F280" s="59"/>
      <c r="G280" s="58"/>
      <c r="H280" s="58"/>
    </row>
    <row r="281" spans="2:8" ht="15.75">
      <c r="B281" s="62"/>
      <c r="C281" s="57"/>
      <c r="D281" s="63"/>
      <c r="E281" s="63"/>
      <c r="F281" s="63"/>
      <c r="G281" s="64"/>
      <c r="H281" s="64"/>
    </row>
    <row r="282" spans="2:8" ht="15.75">
      <c r="B282" s="62"/>
      <c r="C282" s="57"/>
      <c r="D282" s="63"/>
      <c r="E282" s="63"/>
      <c r="F282" s="63"/>
      <c r="G282" s="64"/>
      <c r="H282" s="64"/>
    </row>
    <row r="283" spans="2:8" ht="15.75">
      <c r="B283" s="62"/>
      <c r="C283" s="57"/>
      <c r="D283" s="63"/>
      <c r="E283" s="63"/>
      <c r="F283" s="63"/>
      <c r="G283" s="64"/>
      <c r="H283" s="64"/>
    </row>
    <row r="284" spans="2:8" ht="15.75">
      <c r="B284" s="62"/>
      <c r="C284" s="57"/>
      <c r="D284" s="63"/>
      <c r="E284" s="63"/>
      <c r="F284" s="63"/>
      <c r="G284" s="64"/>
      <c r="H284" s="64"/>
    </row>
    <row r="285" spans="2:8" ht="15.75">
      <c r="B285" s="62"/>
      <c r="C285" s="57"/>
      <c r="D285" s="63"/>
      <c r="E285" s="63"/>
      <c r="F285" s="63"/>
      <c r="G285" s="64"/>
      <c r="H285" s="64"/>
    </row>
    <row r="286" spans="2:8" ht="15.75">
      <c r="B286" s="62"/>
      <c r="C286" s="57"/>
      <c r="D286" s="63"/>
      <c r="E286" s="63"/>
      <c r="F286" s="63"/>
      <c r="G286" s="64"/>
      <c r="H286" s="64"/>
    </row>
    <row r="287" spans="2:8" ht="15.75">
      <c r="B287" s="62"/>
      <c r="C287" s="57"/>
      <c r="D287" s="63"/>
      <c r="E287" s="63"/>
      <c r="F287" s="63"/>
      <c r="G287" s="64"/>
      <c r="H287" s="64"/>
    </row>
    <row r="288" spans="2:8" ht="15.75">
      <c r="B288" s="62"/>
      <c r="C288" s="57"/>
      <c r="D288" s="63"/>
      <c r="E288" s="63"/>
      <c r="F288" s="63"/>
      <c r="G288" s="64"/>
      <c r="H288" s="64"/>
    </row>
    <row r="289" spans="2:8" ht="15.75">
      <c r="B289" s="62"/>
      <c r="C289" s="57"/>
      <c r="D289" s="63"/>
      <c r="E289" s="63"/>
      <c r="F289" s="63"/>
      <c r="G289" s="64"/>
      <c r="H289" s="64"/>
    </row>
    <row r="290" spans="2:8" ht="15.75">
      <c r="B290" s="62"/>
      <c r="C290" s="57"/>
      <c r="D290" s="63"/>
      <c r="E290" s="63"/>
      <c r="F290" s="63"/>
      <c r="G290" s="64"/>
      <c r="H290" s="64"/>
    </row>
    <row r="291" spans="2:8" ht="15.75">
      <c r="B291" s="62"/>
      <c r="C291" s="57"/>
      <c r="D291" s="63"/>
      <c r="E291" s="63"/>
      <c r="F291" s="63"/>
      <c r="G291" s="64"/>
      <c r="H291" s="64"/>
    </row>
    <row r="292" spans="2:8" ht="15.75">
      <c r="B292" s="62"/>
      <c r="C292" s="57"/>
      <c r="D292" s="63"/>
      <c r="E292" s="63"/>
      <c r="F292" s="63"/>
      <c r="G292" s="64"/>
      <c r="H292" s="64"/>
    </row>
    <row r="293" spans="2:8" ht="15.75">
      <c r="B293" s="62"/>
      <c r="C293" s="57"/>
      <c r="D293" s="63"/>
      <c r="E293" s="63"/>
      <c r="F293" s="63"/>
      <c r="G293" s="64"/>
      <c r="H293" s="64"/>
    </row>
    <row r="294" spans="2:8" ht="15.75">
      <c r="B294" s="62"/>
      <c r="C294" s="57"/>
      <c r="D294" s="63"/>
      <c r="E294" s="63"/>
      <c r="F294" s="63"/>
      <c r="G294" s="64"/>
      <c r="H294" s="64"/>
    </row>
    <row r="295" spans="2:8" ht="15.75">
      <c r="B295" s="62"/>
      <c r="C295" s="57"/>
      <c r="D295" s="63"/>
      <c r="E295" s="63"/>
      <c r="F295" s="63"/>
      <c r="G295" s="64"/>
      <c r="H295" s="64"/>
    </row>
    <row r="296" spans="2:8" ht="15.75">
      <c r="B296" s="62"/>
      <c r="C296" s="57"/>
      <c r="D296" s="63"/>
      <c r="E296" s="63"/>
      <c r="F296" s="63"/>
      <c r="G296" s="64"/>
      <c r="H296" s="64"/>
    </row>
    <row r="297" spans="2:8" ht="15.75">
      <c r="B297" s="62"/>
      <c r="C297" s="57"/>
      <c r="D297" s="63"/>
      <c r="E297" s="63"/>
      <c r="F297" s="63"/>
      <c r="G297" s="64"/>
      <c r="H297" s="64"/>
    </row>
    <row r="298" spans="2:8" ht="15.75">
      <c r="B298" s="62"/>
      <c r="C298" s="57"/>
      <c r="D298" s="63"/>
      <c r="E298" s="63"/>
      <c r="F298" s="63"/>
      <c r="G298" s="64"/>
      <c r="H298" s="64"/>
    </row>
    <row r="299" spans="2:8" ht="15.75">
      <c r="B299" s="62"/>
      <c r="C299" s="57"/>
      <c r="D299" s="63"/>
      <c r="E299" s="63"/>
      <c r="F299" s="63"/>
      <c r="G299" s="64"/>
      <c r="H299" s="64"/>
    </row>
    <row r="300" spans="2:8" ht="15.75">
      <c r="B300" s="62"/>
      <c r="C300" s="57"/>
      <c r="D300" s="63"/>
      <c r="E300" s="63"/>
      <c r="F300" s="63"/>
      <c r="G300" s="64"/>
      <c r="H300" s="64"/>
    </row>
    <row r="301" spans="2:8" ht="15.75">
      <c r="B301" s="62"/>
      <c r="C301" s="57"/>
      <c r="D301" s="63"/>
      <c r="E301" s="63"/>
      <c r="F301" s="63"/>
      <c r="G301" s="64"/>
      <c r="H301" s="64"/>
    </row>
    <row r="302" spans="2:8" ht="15.75">
      <c r="B302" s="62"/>
      <c r="C302" s="57"/>
      <c r="D302" s="63"/>
      <c r="E302" s="63"/>
      <c r="F302" s="63"/>
      <c r="G302" s="64"/>
      <c r="H302" s="64"/>
    </row>
    <row r="303" spans="2:8" ht="15.75">
      <c r="B303" s="62"/>
      <c r="C303" s="57"/>
      <c r="D303" s="63"/>
      <c r="E303" s="63"/>
      <c r="F303" s="63"/>
      <c r="G303" s="64"/>
      <c r="H303" s="64"/>
    </row>
    <row r="304" spans="2:8" ht="15.75">
      <c r="B304" s="62"/>
      <c r="C304" s="57"/>
      <c r="D304" s="63"/>
      <c r="E304" s="63"/>
      <c r="F304" s="63"/>
      <c r="G304" s="64"/>
      <c r="H304" s="64"/>
    </row>
    <row r="305" spans="2:8" ht="15.75">
      <c r="B305" s="62"/>
      <c r="C305" s="57"/>
      <c r="D305" s="63"/>
      <c r="E305" s="63"/>
      <c r="F305" s="63"/>
      <c r="G305" s="64"/>
      <c r="H305" s="64"/>
    </row>
    <row r="306" spans="2:8" ht="15.75">
      <c r="B306" s="62"/>
      <c r="C306" s="57"/>
      <c r="D306" s="63"/>
      <c r="E306" s="63"/>
      <c r="F306" s="63"/>
      <c r="G306" s="64"/>
      <c r="H306" s="64"/>
    </row>
    <row r="307" spans="2:8" ht="15.75">
      <c r="B307" s="62"/>
      <c r="C307" s="57"/>
      <c r="D307" s="63"/>
      <c r="E307" s="63"/>
      <c r="F307" s="63"/>
      <c r="G307" s="64"/>
      <c r="H307" s="64"/>
    </row>
    <row r="308" spans="2:8" ht="15.75">
      <c r="B308" s="62"/>
      <c r="C308" s="57"/>
      <c r="D308" s="63"/>
      <c r="E308" s="63"/>
      <c r="F308" s="63"/>
      <c r="G308" s="64"/>
      <c r="H308" s="64"/>
    </row>
    <row r="309" spans="2:8" ht="15.75">
      <c r="B309" s="62"/>
      <c r="C309" s="57"/>
      <c r="D309" s="63"/>
      <c r="E309" s="63"/>
      <c r="F309" s="63"/>
      <c r="G309" s="64"/>
      <c r="H309" s="64"/>
    </row>
    <row r="310" spans="2:8" ht="15.75">
      <c r="B310" s="62"/>
      <c r="C310" s="57"/>
      <c r="D310" s="63"/>
      <c r="E310" s="63"/>
      <c r="F310" s="63"/>
      <c r="G310" s="64"/>
      <c r="H310" s="64"/>
    </row>
    <row r="311" spans="2:8" ht="15.75">
      <c r="B311" s="62"/>
      <c r="C311" s="57"/>
      <c r="D311" s="63"/>
      <c r="E311" s="63"/>
      <c r="F311" s="63"/>
      <c r="G311" s="64"/>
      <c r="H311" s="64"/>
    </row>
    <row r="312" spans="2:8" ht="15.75">
      <c r="B312" s="62"/>
      <c r="C312" s="57"/>
      <c r="D312" s="63"/>
      <c r="E312" s="63"/>
      <c r="F312" s="63"/>
      <c r="G312" s="64"/>
      <c r="H312" s="64"/>
    </row>
    <row r="313" spans="2:8" ht="15.75">
      <c r="B313" s="62"/>
      <c r="C313" s="57"/>
      <c r="D313" s="63"/>
      <c r="E313" s="63"/>
      <c r="F313" s="63"/>
      <c r="G313" s="64"/>
      <c r="H313" s="64"/>
    </row>
    <row r="314" spans="2:8" ht="15.75">
      <c r="B314" s="62"/>
      <c r="C314" s="57"/>
      <c r="D314" s="63"/>
      <c r="E314" s="63"/>
      <c r="F314" s="63"/>
      <c r="G314" s="64"/>
      <c r="H314" s="64"/>
    </row>
    <row r="315" spans="2:8" ht="15.75">
      <c r="B315" s="62"/>
      <c r="C315" s="57"/>
      <c r="D315" s="63"/>
      <c r="E315" s="63"/>
      <c r="F315" s="63"/>
      <c r="G315" s="64"/>
      <c r="H315" s="64"/>
    </row>
    <row r="316" spans="2:8" ht="15.75">
      <c r="B316" s="62"/>
      <c r="C316" s="57"/>
      <c r="D316" s="63"/>
      <c r="E316" s="63"/>
      <c r="F316" s="63"/>
      <c r="G316" s="64"/>
      <c r="H316" s="64"/>
    </row>
    <row r="317" spans="2:8" ht="15.75">
      <c r="B317" s="62"/>
      <c r="C317" s="57"/>
      <c r="D317" s="63"/>
      <c r="E317" s="63"/>
      <c r="F317" s="63"/>
      <c r="G317" s="64"/>
      <c r="H317" s="64"/>
    </row>
    <row r="318" spans="2:8" ht="15.75">
      <c r="B318" s="62"/>
      <c r="C318" s="57"/>
      <c r="D318" s="63"/>
      <c r="E318" s="63"/>
      <c r="F318" s="63"/>
      <c r="G318" s="64"/>
      <c r="H318" s="64"/>
    </row>
    <row r="319" spans="2:8" ht="15.75">
      <c r="B319" s="62"/>
      <c r="C319" s="57"/>
      <c r="D319" s="63"/>
      <c r="E319" s="63"/>
      <c r="F319" s="63"/>
      <c r="G319" s="64"/>
      <c r="H319" s="64"/>
    </row>
    <row r="320" spans="2:8" ht="15.75">
      <c r="B320" s="62"/>
      <c r="C320" s="57"/>
      <c r="D320" s="63"/>
      <c r="E320" s="63"/>
      <c r="F320" s="63"/>
      <c r="G320" s="64"/>
      <c r="H320" s="64"/>
    </row>
    <row r="321" spans="2:8" ht="15.75">
      <c r="B321" s="62"/>
      <c r="C321" s="57"/>
      <c r="D321" s="63"/>
      <c r="E321" s="63"/>
      <c r="F321" s="63"/>
      <c r="G321" s="64"/>
      <c r="H321" s="64"/>
    </row>
    <row r="322" spans="2:8" ht="15.75">
      <c r="B322" s="62"/>
      <c r="C322" s="57"/>
      <c r="D322" s="63"/>
      <c r="E322" s="63"/>
      <c r="F322" s="63"/>
      <c r="G322" s="64"/>
      <c r="H322" s="64"/>
    </row>
    <row r="323" spans="2:8" ht="15.75">
      <c r="B323" s="62"/>
      <c r="C323" s="57"/>
      <c r="D323" s="63"/>
      <c r="E323" s="63"/>
      <c r="F323" s="63"/>
      <c r="G323" s="64"/>
      <c r="H323" s="64"/>
    </row>
    <row r="324" spans="2:8" ht="15.75">
      <c r="B324" s="62"/>
      <c r="C324" s="57"/>
      <c r="D324" s="63"/>
      <c r="E324" s="63"/>
      <c r="F324" s="63"/>
      <c r="G324" s="64"/>
      <c r="H324" s="64"/>
    </row>
    <row r="325" spans="2:8" ht="15.75">
      <c r="B325" s="62"/>
      <c r="C325" s="57"/>
      <c r="D325" s="63"/>
      <c r="E325" s="63"/>
      <c r="F325" s="63"/>
      <c r="G325" s="64"/>
      <c r="H325" s="64"/>
    </row>
    <row r="326" spans="2:8" ht="15.75">
      <c r="B326" s="62"/>
      <c r="C326" s="57"/>
      <c r="D326" s="63"/>
      <c r="E326" s="63"/>
      <c r="F326" s="63"/>
      <c r="G326" s="64"/>
      <c r="H326" s="64"/>
    </row>
    <row r="327" spans="2:8" ht="15.75">
      <c r="B327" s="62"/>
      <c r="C327" s="57"/>
      <c r="D327" s="63"/>
      <c r="E327" s="63"/>
      <c r="F327" s="63"/>
      <c r="G327" s="64"/>
      <c r="H327" s="64"/>
    </row>
    <row r="328" spans="2:8" ht="15.75">
      <c r="B328" s="62"/>
      <c r="C328" s="57"/>
      <c r="D328" s="63"/>
      <c r="E328" s="63"/>
      <c r="F328" s="63"/>
      <c r="G328" s="64"/>
      <c r="H328" s="64"/>
    </row>
    <row r="329" spans="2:8" ht="15.75">
      <c r="B329" s="62"/>
      <c r="C329" s="57"/>
      <c r="D329" s="63"/>
      <c r="E329" s="63"/>
      <c r="F329" s="63"/>
      <c r="G329" s="64"/>
      <c r="H329" s="64"/>
    </row>
    <row r="330" spans="2:8" ht="15.75">
      <c r="B330" s="62"/>
      <c r="C330" s="57"/>
      <c r="D330" s="63"/>
      <c r="E330" s="63"/>
      <c r="F330" s="63"/>
      <c r="G330" s="64"/>
      <c r="H330" s="64"/>
    </row>
    <row r="331" spans="2:8" ht="15.75">
      <c r="B331" s="62"/>
      <c r="C331" s="57"/>
      <c r="D331" s="63"/>
      <c r="E331" s="63"/>
      <c r="F331" s="63"/>
      <c r="G331" s="64"/>
      <c r="H331" s="64"/>
    </row>
    <row r="332" spans="2:8" ht="15.75">
      <c r="B332" s="62"/>
      <c r="C332" s="57"/>
      <c r="D332" s="63"/>
      <c r="E332" s="63"/>
      <c r="F332" s="63"/>
      <c r="G332" s="64"/>
      <c r="H332" s="64"/>
    </row>
    <row r="333" spans="2:8" ht="15.75">
      <c r="B333" s="62"/>
      <c r="C333" s="57"/>
      <c r="D333" s="63"/>
      <c r="E333" s="63"/>
      <c r="F333" s="63"/>
      <c r="G333" s="64"/>
      <c r="H333" s="64"/>
    </row>
    <row r="334" spans="2:8" ht="15.75">
      <c r="B334" s="62"/>
      <c r="C334" s="57"/>
      <c r="D334" s="63"/>
      <c r="E334" s="63"/>
      <c r="F334" s="63"/>
      <c r="G334" s="64"/>
      <c r="H334" s="64"/>
    </row>
    <row r="335" spans="2:8" ht="15.75">
      <c r="B335" s="62"/>
      <c r="C335" s="57"/>
      <c r="D335" s="63"/>
      <c r="E335" s="63"/>
      <c r="F335" s="63"/>
      <c r="G335" s="64"/>
      <c r="H335" s="64"/>
    </row>
    <row r="336" spans="2:8" ht="15.75">
      <c r="B336" s="62"/>
      <c r="C336" s="57"/>
      <c r="D336" s="63"/>
      <c r="E336" s="63"/>
      <c r="F336" s="63"/>
      <c r="G336" s="64"/>
      <c r="H336" s="64"/>
    </row>
    <row r="337" spans="2:8" ht="15.75">
      <c r="B337" s="62"/>
      <c r="C337" s="57"/>
      <c r="D337" s="63"/>
      <c r="E337" s="63"/>
      <c r="F337" s="63"/>
      <c r="G337" s="64"/>
      <c r="H337" s="64"/>
    </row>
    <row r="338" spans="2:8" ht="15.75">
      <c r="B338" s="62"/>
      <c r="C338" s="57"/>
      <c r="D338" s="63"/>
      <c r="E338" s="63"/>
      <c r="F338" s="63"/>
      <c r="G338" s="64"/>
      <c r="H338" s="64"/>
    </row>
    <row r="339" spans="2:8" ht="15.75">
      <c r="B339" s="62"/>
      <c r="C339" s="57"/>
      <c r="D339" s="63"/>
      <c r="E339" s="63"/>
      <c r="F339" s="63"/>
      <c r="G339" s="64"/>
      <c r="H339" s="64"/>
    </row>
    <row r="340" spans="2:8" ht="15.75">
      <c r="B340" s="62"/>
      <c r="C340" s="57"/>
      <c r="D340" s="63"/>
      <c r="E340" s="63"/>
      <c r="F340" s="63"/>
      <c r="G340" s="64"/>
      <c r="H340" s="64"/>
    </row>
    <row r="341" spans="2:8" ht="15.75">
      <c r="B341" s="62"/>
      <c r="C341" s="57"/>
      <c r="D341" s="63"/>
      <c r="E341" s="63"/>
      <c r="F341" s="63"/>
      <c r="G341" s="64"/>
      <c r="H341" s="64"/>
    </row>
    <row r="342" spans="2:8" ht="15.75">
      <c r="B342" s="62"/>
      <c r="C342" s="57"/>
      <c r="D342" s="63"/>
      <c r="E342" s="63"/>
      <c r="F342" s="63"/>
      <c r="G342" s="64"/>
      <c r="H342" s="64"/>
    </row>
    <row r="343" spans="2:8" ht="15.75">
      <c r="B343" s="62"/>
      <c r="C343" s="57"/>
      <c r="D343" s="63"/>
      <c r="E343" s="63"/>
      <c r="F343" s="63"/>
      <c r="G343" s="64"/>
      <c r="H343" s="64"/>
    </row>
    <row r="344" spans="2:8" ht="15.75">
      <c r="B344" s="62"/>
      <c r="C344" s="57"/>
      <c r="D344" s="63"/>
      <c r="E344" s="63"/>
      <c r="F344" s="63"/>
      <c r="G344" s="64"/>
      <c r="H344" s="64"/>
    </row>
    <row r="345" spans="2:8" ht="15.75">
      <c r="B345" s="62"/>
      <c r="C345" s="57"/>
      <c r="D345" s="63"/>
      <c r="E345" s="63"/>
      <c r="F345" s="63"/>
      <c r="G345" s="64"/>
      <c r="H345" s="64"/>
    </row>
    <row r="346" spans="2:8" ht="15.75">
      <c r="B346" s="62"/>
      <c r="C346" s="57"/>
      <c r="D346" s="63"/>
      <c r="E346" s="63"/>
      <c r="F346" s="63"/>
      <c r="G346" s="64"/>
      <c r="H346" s="64"/>
    </row>
    <row r="347" spans="2:8" ht="15.75">
      <c r="B347" s="62"/>
      <c r="C347" s="57"/>
      <c r="D347" s="63"/>
      <c r="E347" s="63"/>
      <c r="F347" s="63"/>
      <c r="G347" s="64"/>
      <c r="H347" s="64"/>
    </row>
    <row r="348" spans="2:8" ht="15.75">
      <c r="B348" s="62"/>
      <c r="C348" s="57"/>
      <c r="D348" s="63"/>
      <c r="E348" s="63"/>
      <c r="F348" s="63"/>
      <c r="G348" s="64"/>
      <c r="H348" s="64"/>
    </row>
    <row r="349" spans="2:8" ht="15.75">
      <c r="B349" s="62"/>
      <c r="C349" s="57"/>
      <c r="D349" s="63"/>
      <c r="E349" s="63"/>
      <c r="F349" s="63"/>
      <c r="G349" s="64"/>
      <c r="H349" s="64"/>
    </row>
    <row r="350" spans="2:8" ht="15.75">
      <c r="B350" s="62"/>
      <c r="C350" s="57"/>
      <c r="D350" s="63"/>
      <c r="E350" s="63"/>
      <c r="F350" s="63"/>
      <c r="G350" s="64"/>
      <c r="H350" s="64"/>
    </row>
    <row r="351" spans="2:8" ht="15.75">
      <c r="B351" s="62"/>
      <c r="C351" s="57"/>
      <c r="D351" s="63"/>
      <c r="E351" s="63"/>
      <c r="F351" s="63"/>
      <c r="G351" s="64"/>
      <c r="H351" s="64"/>
    </row>
    <row r="352" spans="2:8" ht="15.75">
      <c r="B352" s="62"/>
      <c r="C352" s="57"/>
      <c r="D352" s="63"/>
      <c r="E352" s="63"/>
      <c r="F352" s="63"/>
      <c r="G352" s="64"/>
      <c r="H352" s="64"/>
    </row>
    <row r="353" spans="2:8" ht="15.75">
      <c r="B353" s="62"/>
      <c r="C353" s="57"/>
      <c r="D353" s="63"/>
      <c r="E353" s="63"/>
      <c r="F353" s="63"/>
      <c r="G353" s="64"/>
      <c r="H353" s="64"/>
    </row>
    <row r="354" spans="2:8" ht="15.75">
      <c r="B354" s="62"/>
      <c r="C354" s="57"/>
      <c r="D354" s="63"/>
      <c r="E354" s="63"/>
      <c r="F354" s="63"/>
      <c r="G354" s="64"/>
      <c r="H354" s="64"/>
    </row>
    <row r="355" spans="2:8" ht="15.75">
      <c r="B355" s="62"/>
      <c r="C355" s="57"/>
      <c r="D355" s="63"/>
      <c r="E355" s="63"/>
      <c r="F355" s="63"/>
      <c r="G355" s="64"/>
      <c r="H355" s="64"/>
    </row>
    <row r="356" spans="2:8" ht="15.75">
      <c r="B356" s="62"/>
      <c r="C356" s="57"/>
      <c r="D356" s="63"/>
      <c r="E356" s="63"/>
      <c r="F356" s="63"/>
      <c r="G356" s="64"/>
      <c r="H356" s="64"/>
    </row>
    <row r="357" spans="2:8" ht="15.75">
      <c r="B357" s="62"/>
      <c r="C357" s="57"/>
      <c r="D357" s="63"/>
      <c r="E357" s="63"/>
      <c r="F357" s="63"/>
      <c r="G357" s="64"/>
      <c r="H357" s="64"/>
    </row>
    <row r="358" spans="2:8" ht="15.75">
      <c r="B358" s="62"/>
      <c r="C358" s="57"/>
      <c r="D358" s="63"/>
      <c r="E358" s="63"/>
      <c r="F358" s="63"/>
      <c r="G358" s="64"/>
      <c r="H358" s="64"/>
    </row>
    <row r="359" spans="2:8" ht="15.75">
      <c r="B359" s="62"/>
      <c r="C359" s="57"/>
      <c r="D359" s="63"/>
      <c r="E359" s="63"/>
      <c r="F359" s="63"/>
      <c r="G359" s="64"/>
      <c r="H359" s="64"/>
    </row>
    <row r="360" spans="2:8" ht="15.75">
      <c r="B360" s="62"/>
      <c r="C360" s="57"/>
      <c r="D360" s="63"/>
      <c r="E360" s="63"/>
      <c r="F360" s="63"/>
      <c r="G360" s="64"/>
      <c r="H360" s="64"/>
    </row>
    <row r="361" spans="2:8" ht="15.75">
      <c r="B361" s="62"/>
      <c r="C361" s="57"/>
      <c r="D361" s="63"/>
      <c r="E361" s="63"/>
      <c r="F361" s="63"/>
      <c r="G361" s="64"/>
      <c r="H361" s="64"/>
    </row>
    <row r="362" spans="2:8" ht="15.75">
      <c r="B362" s="62"/>
      <c r="C362" s="57"/>
      <c r="D362" s="63"/>
      <c r="E362" s="63"/>
      <c r="F362" s="63"/>
      <c r="G362" s="64"/>
      <c r="H362" s="64"/>
    </row>
    <row r="363" spans="2:8" ht="15.75">
      <c r="B363" s="62"/>
      <c r="C363" s="57"/>
      <c r="D363" s="63"/>
      <c r="E363" s="63"/>
      <c r="F363" s="63"/>
      <c r="G363" s="64"/>
      <c r="H363" s="64"/>
    </row>
    <row r="364" spans="2:8" ht="15.75">
      <c r="B364" s="62"/>
      <c r="C364" s="57"/>
      <c r="D364" s="63"/>
      <c r="E364" s="63"/>
      <c r="F364" s="63"/>
      <c r="G364" s="64"/>
      <c r="H364" s="64"/>
    </row>
    <row r="365" spans="2:8" ht="15.75">
      <c r="B365" s="62"/>
      <c r="C365" s="57"/>
      <c r="D365" s="63"/>
      <c r="E365" s="63"/>
      <c r="F365" s="63"/>
      <c r="G365" s="64"/>
      <c r="H365" s="64"/>
    </row>
    <row r="366" spans="2:8" ht="15.75">
      <c r="B366" s="62"/>
      <c r="C366" s="57"/>
      <c r="D366" s="63"/>
      <c r="E366" s="63"/>
      <c r="F366" s="63"/>
      <c r="G366" s="64"/>
      <c r="H366" s="64"/>
    </row>
    <row r="367" spans="2:8" ht="15.75">
      <c r="B367" s="62"/>
      <c r="C367" s="57"/>
      <c r="D367" s="63"/>
      <c r="E367" s="63"/>
      <c r="F367" s="63"/>
      <c r="G367" s="64"/>
      <c r="H367" s="64"/>
    </row>
    <row r="368" spans="2:8" ht="15.75">
      <c r="B368" s="62"/>
      <c r="C368" s="57"/>
      <c r="D368" s="63"/>
      <c r="E368" s="63"/>
      <c r="F368" s="63"/>
      <c r="G368" s="64"/>
      <c r="H368" s="64"/>
    </row>
    <row r="369" spans="2:8" ht="15.75">
      <c r="B369" s="62"/>
      <c r="C369" s="57"/>
      <c r="D369" s="63"/>
      <c r="E369" s="63"/>
      <c r="F369" s="63"/>
      <c r="G369" s="64"/>
      <c r="H369" s="64"/>
    </row>
    <row r="370" spans="2:8" ht="15.75">
      <c r="B370" s="62"/>
      <c r="C370" s="57"/>
      <c r="D370" s="63"/>
      <c r="E370" s="63"/>
      <c r="F370" s="63"/>
      <c r="G370" s="64"/>
      <c r="H370" s="64"/>
    </row>
    <row r="371" spans="2:8" ht="15.75">
      <c r="B371" s="62"/>
      <c r="C371" s="57"/>
      <c r="D371" s="63"/>
      <c r="E371" s="63"/>
      <c r="F371" s="63"/>
      <c r="G371" s="64"/>
      <c r="H371" s="64"/>
    </row>
    <row r="372" spans="2:8" ht="15.75">
      <c r="B372" s="62"/>
      <c r="C372" s="57"/>
      <c r="D372" s="63"/>
      <c r="E372" s="63"/>
      <c r="F372" s="63"/>
      <c r="G372" s="64"/>
      <c r="H372" s="64"/>
    </row>
    <row r="373" spans="2:8" ht="15.75">
      <c r="B373" s="62"/>
      <c r="C373" s="57"/>
      <c r="D373" s="63"/>
      <c r="E373" s="63"/>
      <c r="F373" s="63"/>
      <c r="G373" s="64"/>
      <c r="H373" s="64"/>
    </row>
    <row r="374" spans="2:8" ht="15.75">
      <c r="B374" s="62"/>
      <c r="C374" s="57"/>
      <c r="D374" s="63"/>
      <c r="E374" s="63"/>
      <c r="F374" s="63"/>
      <c r="G374" s="64"/>
      <c r="H374" s="64"/>
    </row>
    <row r="375" spans="2:8" ht="15.75">
      <c r="B375" s="62"/>
      <c r="C375" s="57"/>
      <c r="D375" s="63"/>
      <c r="E375" s="63"/>
      <c r="F375" s="63"/>
      <c r="G375" s="64"/>
      <c r="H375" s="64"/>
    </row>
    <row r="376" spans="2:8" ht="15.75">
      <c r="B376" s="62"/>
      <c r="C376" s="57"/>
      <c r="D376" s="63"/>
      <c r="E376" s="63"/>
      <c r="F376" s="63"/>
      <c r="G376" s="64"/>
      <c r="H376" s="64"/>
    </row>
    <row r="377" spans="2:8" ht="15.75">
      <c r="B377" s="62"/>
      <c r="C377" s="57"/>
      <c r="D377" s="63"/>
      <c r="E377" s="63"/>
      <c r="F377" s="63"/>
      <c r="G377" s="64"/>
      <c r="H377" s="64"/>
    </row>
    <row r="378" spans="2:8" ht="15.75">
      <c r="B378" s="62"/>
      <c r="C378" s="57"/>
      <c r="D378" s="63"/>
      <c r="E378" s="63"/>
      <c r="F378" s="63"/>
      <c r="G378" s="64"/>
      <c r="H378" s="64"/>
    </row>
    <row r="379" spans="2:8" ht="15.75">
      <c r="B379" s="62"/>
      <c r="C379" s="57"/>
      <c r="D379" s="63"/>
      <c r="E379" s="63"/>
      <c r="F379" s="63"/>
      <c r="G379" s="64"/>
      <c r="H379" s="64"/>
    </row>
    <row r="380" spans="2:8" ht="15.75">
      <c r="B380" s="62"/>
      <c r="C380" s="57"/>
      <c r="D380" s="63"/>
      <c r="E380" s="63"/>
      <c r="F380" s="63"/>
      <c r="G380" s="64"/>
      <c r="H380" s="64"/>
    </row>
    <row r="381" spans="2:8" ht="15.75">
      <c r="B381" s="62"/>
      <c r="C381" s="57"/>
      <c r="D381" s="63"/>
      <c r="E381" s="63"/>
      <c r="F381" s="63"/>
      <c r="G381" s="64"/>
      <c r="H381" s="64"/>
    </row>
    <row r="382" spans="2:8" ht="15.75">
      <c r="B382" s="62"/>
      <c r="C382" s="57"/>
      <c r="D382" s="63"/>
      <c r="E382" s="63"/>
      <c r="F382" s="63"/>
      <c r="G382" s="64"/>
      <c r="H382" s="64"/>
    </row>
    <row r="383" spans="2:8" ht="15.75">
      <c r="B383" s="62"/>
      <c r="C383" s="57"/>
      <c r="D383" s="63"/>
      <c r="E383" s="63"/>
      <c r="F383" s="63"/>
      <c r="G383" s="64"/>
      <c r="H383" s="64"/>
    </row>
    <row r="384" spans="2:8" ht="15.75">
      <c r="B384" s="62"/>
      <c r="C384" s="57"/>
      <c r="D384" s="63"/>
      <c r="E384" s="63"/>
      <c r="F384" s="63"/>
      <c r="G384" s="64"/>
      <c r="H384" s="64"/>
    </row>
    <row r="385" spans="2:8" ht="15.75">
      <c r="B385" s="62"/>
      <c r="C385" s="57"/>
      <c r="D385" s="63"/>
      <c r="E385" s="63"/>
      <c r="F385" s="63"/>
      <c r="G385" s="64"/>
      <c r="H385" s="64"/>
    </row>
    <row r="386" spans="2:8" ht="15.75">
      <c r="B386" s="62"/>
      <c r="C386" s="57"/>
      <c r="D386" s="63"/>
      <c r="E386" s="63"/>
      <c r="F386" s="63"/>
      <c r="G386" s="64"/>
      <c r="H386" s="64"/>
    </row>
    <row r="387" spans="2:8" ht="15.75">
      <c r="B387" s="62"/>
      <c r="C387" s="57"/>
      <c r="D387" s="63"/>
      <c r="E387" s="63"/>
      <c r="F387" s="63"/>
      <c r="G387" s="64"/>
      <c r="H387" s="64"/>
    </row>
    <row r="388" spans="2:8" ht="15.75">
      <c r="B388" s="62"/>
      <c r="C388" s="57"/>
      <c r="D388" s="63"/>
      <c r="E388" s="63"/>
      <c r="F388" s="63"/>
      <c r="G388" s="64"/>
      <c r="H388" s="64"/>
    </row>
    <row r="389" spans="2:8" ht="15.75">
      <c r="B389" s="62"/>
      <c r="C389" s="57"/>
      <c r="D389" s="63"/>
      <c r="E389" s="63"/>
      <c r="F389" s="63"/>
      <c r="G389" s="64"/>
      <c r="H389" s="64"/>
    </row>
    <row r="390" spans="2:8" ht="15.75">
      <c r="B390" s="62"/>
      <c r="C390" s="57"/>
      <c r="D390" s="63"/>
      <c r="E390" s="63"/>
      <c r="F390" s="63"/>
      <c r="G390" s="64"/>
      <c r="H390" s="64"/>
    </row>
    <row r="391" spans="2:8" ht="15.75">
      <c r="B391" s="62"/>
      <c r="C391" s="57"/>
      <c r="D391" s="63"/>
      <c r="E391" s="63"/>
      <c r="F391" s="63"/>
      <c r="G391" s="64"/>
      <c r="H391" s="64"/>
    </row>
    <row r="392" spans="2:8" ht="15.75">
      <c r="B392" s="62"/>
      <c r="C392" s="57"/>
      <c r="D392" s="63"/>
      <c r="E392" s="63"/>
      <c r="F392" s="63"/>
      <c r="G392" s="64"/>
      <c r="H392" s="64"/>
    </row>
    <row r="393" spans="2:8" ht="15.75">
      <c r="B393" s="62"/>
      <c r="C393" s="57"/>
      <c r="D393" s="63"/>
      <c r="E393" s="63"/>
      <c r="F393" s="63"/>
      <c r="G393" s="64"/>
      <c r="H393" s="64"/>
    </row>
    <row r="394" spans="2:8" ht="15.75">
      <c r="B394" s="62"/>
      <c r="C394" s="57"/>
      <c r="D394" s="63"/>
      <c r="E394" s="63"/>
      <c r="F394" s="63"/>
      <c r="G394" s="64"/>
      <c r="H394" s="64"/>
    </row>
    <row r="395" spans="2:8" ht="15.75">
      <c r="B395" s="62"/>
      <c r="C395" s="57"/>
      <c r="D395" s="63"/>
      <c r="E395" s="63"/>
      <c r="F395" s="63"/>
      <c r="G395" s="64"/>
      <c r="H395" s="64"/>
    </row>
    <row r="396" spans="2:8" ht="15.75">
      <c r="B396" s="62"/>
      <c r="C396" s="57"/>
      <c r="D396" s="63"/>
      <c r="E396" s="63"/>
      <c r="F396" s="63"/>
      <c r="G396" s="64"/>
      <c r="H396" s="64"/>
    </row>
    <row r="397" spans="2:8" ht="15.75">
      <c r="B397" s="62"/>
      <c r="C397" s="57"/>
      <c r="D397" s="63"/>
      <c r="E397" s="63"/>
      <c r="F397" s="63"/>
      <c r="G397" s="64"/>
      <c r="H397" s="64"/>
    </row>
    <row r="398" spans="2:8" ht="15.75">
      <c r="B398" s="62"/>
      <c r="C398" s="57"/>
      <c r="D398" s="63"/>
      <c r="E398" s="63"/>
      <c r="F398" s="63"/>
      <c r="G398" s="64"/>
      <c r="H398" s="64"/>
    </row>
    <row r="399" spans="2:8" ht="15.75">
      <c r="B399" s="62"/>
      <c r="C399" s="57"/>
      <c r="D399" s="63"/>
      <c r="E399" s="63"/>
      <c r="F399" s="63"/>
      <c r="G399" s="64"/>
      <c r="H399" s="64"/>
    </row>
    <row r="400" spans="2:8" ht="15.75">
      <c r="B400" s="62"/>
      <c r="C400" s="57"/>
      <c r="D400" s="63"/>
      <c r="E400" s="63"/>
      <c r="F400" s="63"/>
      <c r="G400" s="64"/>
      <c r="H400" s="64"/>
    </row>
    <row r="401" spans="2:8" ht="15.75">
      <c r="B401" s="62"/>
      <c r="C401" s="57"/>
      <c r="D401" s="63"/>
      <c r="E401" s="63"/>
      <c r="F401" s="63"/>
      <c r="G401" s="64"/>
      <c r="H401" s="64"/>
    </row>
    <row r="402" spans="2:8" ht="15.75">
      <c r="B402" s="62"/>
      <c r="C402" s="57"/>
      <c r="D402" s="63"/>
      <c r="E402" s="63"/>
      <c r="F402" s="63"/>
      <c r="G402" s="64"/>
      <c r="H402" s="64"/>
    </row>
    <row r="403" spans="2:8" ht="15.75">
      <c r="B403" s="62"/>
      <c r="C403" s="57"/>
      <c r="D403" s="63"/>
      <c r="E403" s="63"/>
      <c r="F403" s="63"/>
      <c r="G403" s="64"/>
      <c r="H403" s="64"/>
    </row>
    <row r="404" spans="2:8" ht="15.75">
      <c r="B404" s="62"/>
      <c r="C404" s="57"/>
      <c r="D404" s="63"/>
      <c r="E404" s="63"/>
      <c r="F404" s="63"/>
      <c r="G404" s="64"/>
      <c r="H404" s="64"/>
    </row>
    <row r="405" spans="2:8" ht="15.75">
      <c r="B405" s="62"/>
      <c r="C405" s="57"/>
      <c r="D405" s="63"/>
      <c r="E405" s="63"/>
      <c r="F405" s="63"/>
      <c r="G405" s="64"/>
      <c r="H405" s="64"/>
    </row>
    <row r="406" spans="2:8" ht="15.75">
      <c r="B406" s="62"/>
      <c r="C406" s="57"/>
      <c r="D406" s="63"/>
      <c r="E406" s="63"/>
      <c r="F406" s="63"/>
      <c r="G406" s="64"/>
      <c r="H406" s="64"/>
    </row>
    <row r="407" spans="2:8" ht="15.75">
      <c r="B407" s="62"/>
      <c r="C407" s="57"/>
      <c r="D407" s="63"/>
      <c r="E407" s="63"/>
      <c r="F407" s="63"/>
      <c r="G407" s="64"/>
      <c r="H407" s="64"/>
    </row>
    <row r="408" spans="2:8" ht="15.75">
      <c r="B408" s="62"/>
      <c r="C408" s="57"/>
      <c r="D408" s="63"/>
      <c r="E408" s="63"/>
      <c r="F408" s="63"/>
      <c r="G408" s="64"/>
      <c r="H408" s="64"/>
    </row>
    <row r="409" spans="2:8" ht="15.75">
      <c r="B409" s="62"/>
      <c r="C409" s="57"/>
      <c r="D409" s="63"/>
      <c r="E409" s="63"/>
      <c r="F409" s="63"/>
      <c r="G409" s="64"/>
      <c r="H409" s="64"/>
    </row>
    <row r="410" spans="2:8" ht="15.75">
      <c r="B410" s="62"/>
      <c r="C410" s="57"/>
      <c r="D410" s="63"/>
      <c r="E410" s="63"/>
      <c r="F410" s="63"/>
      <c r="G410" s="64"/>
      <c r="H410" s="64"/>
    </row>
  </sheetData>
  <mergeCells count="55">
    <mergeCell ref="B2:H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6:A19"/>
    <mergeCell ref="B6:B19"/>
    <mergeCell ref="A20:A30"/>
    <mergeCell ref="B20:B30"/>
    <mergeCell ref="A31:A35"/>
    <mergeCell ref="B31:B35"/>
    <mergeCell ref="A36:A39"/>
    <mergeCell ref="B36:B39"/>
    <mergeCell ref="A40:A42"/>
    <mergeCell ref="B40:B42"/>
    <mergeCell ref="A48:A55"/>
    <mergeCell ref="B48:B55"/>
    <mergeCell ref="B43:B47"/>
    <mergeCell ref="A43:A47"/>
    <mergeCell ref="A56:A60"/>
    <mergeCell ref="B56:B60"/>
    <mergeCell ref="A61:A70"/>
    <mergeCell ref="B61:B70"/>
    <mergeCell ref="A79:A88"/>
    <mergeCell ref="B79:B88"/>
    <mergeCell ref="A71:A78"/>
    <mergeCell ref="B71:B78"/>
    <mergeCell ref="A89:A96"/>
    <mergeCell ref="B89:B96"/>
    <mergeCell ref="A97:A103"/>
    <mergeCell ref="B97:B103"/>
    <mergeCell ref="A115:A119"/>
    <mergeCell ref="B115:B119"/>
    <mergeCell ref="A104:A107"/>
    <mergeCell ref="B104:B107"/>
    <mergeCell ref="A120:A125"/>
    <mergeCell ref="B120:B125"/>
    <mergeCell ref="A126:A132"/>
    <mergeCell ref="B126:B132"/>
    <mergeCell ref="A142:A151"/>
    <mergeCell ref="B142:B151"/>
    <mergeCell ref="A133:A136"/>
    <mergeCell ref="B133:B136"/>
    <mergeCell ref="A137:A141"/>
    <mergeCell ref="B137:B141"/>
    <mergeCell ref="A108:A110"/>
    <mergeCell ref="B108:B110"/>
    <mergeCell ref="A111:A114"/>
    <mergeCell ref="B111:B114"/>
  </mergeCells>
  <printOptions/>
  <pageMargins left="0.2" right="0.2" top="0.23" bottom="0.19" header="0.5" footer="0.5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perm</cp:lastModifiedBy>
  <cp:lastPrinted>2009-03-18T07:32:50Z</cp:lastPrinted>
  <dcterms:created xsi:type="dcterms:W3CDTF">2009-03-13T07:02:53Z</dcterms:created>
  <dcterms:modified xsi:type="dcterms:W3CDTF">2009-03-18T07:33:01Z</dcterms:modified>
  <cp:category/>
  <cp:version/>
  <cp:contentType/>
  <cp:contentStatus/>
</cp:coreProperties>
</file>