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Расходы на 01.03.2010" sheetId="1" r:id="rId1"/>
  </sheets>
  <definedNames>
    <definedName name="_xlnm._FilterDatabase" localSheetId="0" hidden="1">'Расходы на 01.03.2010'!$A$4:$I$101</definedName>
    <definedName name="_xlnm.Print_Titles" localSheetId="0">'Расходы на 01.03.2010'!$4:$4</definedName>
    <definedName name="_xlnm.Print_Area" localSheetId="0">'Расходы на 01.03.2010'!$A$1:$I$106</definedName>
  </definedNames>
  <calcPr fullCalcOnLoad="1"/>
</workbook>
</file>

<file path=xl/sharedStrings.xml><?xml version="1.0" encoding="utf-8"?>
<sst xmlns="http://schemas.openxmlformats.org/spreadsheetml/2006/main" count="215" uniqueCount="122">
  <si>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</si>
  <si>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</si>
  <si>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</si>
  <si>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</si>
  <si>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</si>
  <si>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</si>
  <si>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</si>
  <si>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</si>
  <si>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</si>
  <si>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</si>
  <si>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</si>
  <si>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</si>
  <si>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</si>
  <si>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</si>
  <si>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</si>
  <si>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</si>
  <si>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</si>
  <si>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</si>
  <si>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</si>
  <si>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</si>
  <si>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</si>
  <si>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</si>
  <si>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</si>
  <si>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</si>
  <si>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</si>
  <si>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</si>
  <si>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</si>
  <si>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</si>
  <si>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</si>
  <si>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</si>
  <si>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</si>
  <si>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</si>
  <si>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</si>
  <si>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</si>
  <si>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</si>
  <si>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</si>
  <si>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</si>
  <si>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</si>
  <si>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</si>
  <si>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</si>
  <si>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</si>
  <si>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</si>
  <si>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</si>
  <si>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</si>
  <si>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</si>
  <si>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</si>
  <si>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</si>
  <si>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</si>
  <si>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</si>
  <si>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</si>
  <si>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</si>
  <si>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</si>
  <si>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</si>
  <si>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</si>
  <si>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</si>
  <si>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</si>
  <si>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</si>
  <si>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</si>
  <si>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</si>
  <si>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</si>
  <si>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</si>
  <si>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</si>
  <si>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</si>
  <si>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</si>
  <si>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</si>
  <si>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</si>
  <si>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</si>
  <si>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</si>
  <si>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</si>
  <si>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</si>
  <si>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</si>
  <si>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</si>
  <si>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</si>
  <si>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</si>
  <si>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</si>
  <si>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</si>
  <si>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</si>
  <si>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</si>
  <si>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</si>
  <si>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</si>
  <si>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</si>
  <si>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</si>
  <si>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</si>
  <si>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</si>
  <si>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</si>
  <si>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</si>
  <si>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</si>
  <si>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</si>
  <si>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</si>
  <si>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</si>
  <si>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</si>
  <si>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</si>
  <si>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</si>
  <si>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</si>
  <si>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</si>
  <si>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</si>
  <si>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</si>
  <si>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</si>
  <si>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</si>
  <si>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</si>
  <si>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</si>
  <si>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</si>
  <si>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</si>
  <si>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</si>
  <si>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</si>
  <si>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</si>
  <si>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</si>
  <si>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</si>
  <si>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</si>
  <si>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</si>
  <si>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%  выполнения годовых  ассигно-ваний</t>
  </si>
  <si>
    <t>расходы, переданные из краевого бюджета на выполнение полномочий городского округа</t>
  </si>
  <si>
    <t>Отклонение от установленного уровня выполнения плана (95%)***</t>
  </si>
  <si>
    <t>Ассигнования 2010 года*</t>
  </si>
  <si>
    <t xml:space="preserve">   ** -  кассовый план по средствам, поступившим из бюджетов других уровней, в отчетном периоде рассчитан условно в размере 2/3 от объема кассового плана 1 квартала 2010г. </t>
  </si>
  <si>
    <t>Оперативный анализ исполнения бюджета города Перми по расходам на 1 марта 2010 года</t>
  </si>
  <si>
    <t>Кассовый расход на 01.03.2010</t>
  </si>
  <si>
    <t xml:space="preserve">%  выполнения кассового плана января-февраля 2010 </t>
  </si>
  <si>
    <t>Кассовый план января-февраля 2010**</t>
  </si>
  <si>
    <t>Нераспределенный ФСР</t>
  </si>
  <si>
    <t xml:space="preserve">   *** -   расчётный уровень установлен исходя из 95,0 % исполнения кассового плана по расходам за январь-февраль 2010 года.</t>
  </si>
  <si>
    <t xml:space="preserve">   * -  годовые ассигнования и кассовый план ГРБС в части расходов за счет средств краевого бюджета, передаваемых на выполнение полномочий городского округа, будут уточняться.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</si>
</sst>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166" fontId="7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171" fontId="0" fillId="2" borderId="4" xfId="0" applyNumberFormat="1" applyFill="1" applyBorder="1" applyAlignment="1">
      <alignment horizontal="left" vertical="center" wrapText="1"/>
    </xf>
    <xf numFmtId="171" fontId="0" fillId="2" borderId="5" xfId="0" applyNumberForma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171" fontId="0" fillId="2" borderId="4" xfId="0" applyNumberFormat="1" applyFill="1" applyBorder="1" applyAlignment="1">
      <alignment horizontal="left"/>
    </xf>
    <xf numFmtId="171" fontId="0" fillId="2" borderId="5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7" fillId="2" borderId="1" xfId="0" applyNumberFormat="1" applyFont="1" applyFill="1" applyBorder="1" applyAlignment="1">
      <alignment horizontal="right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4" fillId="2" borderId="1" xfId="0" applyNumberFormat="1" applyFont="1" applyFill="1" applyBorder="1" applyAlignment="1">
      <alignment horizontal="right" vertical="center" wrapText="1"/>
    </xf>
    <xf numFmtId="171" fontId="3" fillId="0" borderId="1" xfId="0" applyNumberFormat="1" applyFont="1" applyFill="1" applyBorder="1" applyAlignment="1">
      <alignment horizontal="right" vertical="center" indent="1"/>
    </xf>
    <xf numFmtId="171" fontId="14" fillId="0" borderId="1" xfId="0" applyNumberFormat="1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 vertical="center" wrapText="1"/>
    </xf>
    <xf numFmtId="171" fontId="0" fillId="2" borderId="4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171" fontId="0" fillId="2" borderId="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view="pageBreakPreview" zoomScale="85" zoomScaleSheetLayoutView="85" workbookViewId="0" topLeftCell="A1">
      <pane xSplit="3" ySplit="4" topLeftCell="D8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" sqref="G4"/>
    </sheetView>
  </sheetViews>
  <sheetFormatPr defaultColWidth="9.140625" defaultRowHeight="12.75"/>
  <cols>
    <col min="1" max="1" width="5.8515625" style="21" customWidth="1"/>
    <col min="2" max="2" width="30.00390625" style="0" customWidth="1"/>
    <col min="3" max="3" width="47.57421875" style="66" customWidth="1"/>
    <col min="4" max="4" width="12.57421875" style="14" customWidth="1"/>
    <col min="5" max="5" width="12.28125" style="14" customWidth="1"/>
    <col min="6" max="6" width="12.140625" style="44" customWidth="1"/>
    <col min="7" max="7" width="12.57421875" style="66" customWidth="1"/>
    <col min="8" max="8" width="10.8515625" style="0" customWidth="1"/>
    <col min="9" max="9" width="14.57421875" style="0" customWidth="1"/>
  </cols>
  <sheetData>
    <row r="1" spans="3:9" ht="15">
      <c r="C1" s="61"/>
      <c r="D1" s="59"/>
      <c r="E1" s="59"/>
      <c r="F1" s="60"/>
      <c r="G1" s="61"/>
      <c r="I1" s="25" t="s">
        <v>109</v>
      </c>
    </row>
    <row r="2" spans="1:9" s="7" customFormat="1" ht="21.75" customHeight="1">
      <c r="A2" s="76" t="s">
        <v>115</v>
      </c>
      <c r="B2" s="76"/>
      <c r="C2" s="76"/>
      <c r="D2" s="76"/>
      <c r="E2" s="76"/>
      <c r="F2" s="76"/>
      <c r="G2" s="76"/>
      <c r="H2" s="76"/>
      <c r="I2" s="76"/>
    </row>
    <row r="3" spans="1:9" s="7" customFormat="1" ht="18.75" customHeight="1">
      <c r="A3" s="22"/>
      <c r="B3" s="8"/>
      <c r="C3" s="8"/>
      <c r="D3" s="9"/>
      <c r="E3" s="9"/>
      <c r="F3" s="16"/>
      <c r="G3" s="10"/>
      <c r="H3" s="10"/>
      <c r="I3" s="11" t="s">
        <v>83</v>
      </c>
    </row>
    <row r="4" spans="1:9" s="7" customFormat="1" ht="71.25" customHeight="1">
      <c r="A4" s="2" t="s">
        <v>1</v>
      </c>
      <c r="B4" s="2" t="s">
        <v>87</v>
      </c>
      <c r="C4" s="2" t="s">
        <v>98</v>
      </c>
      <c r="D4" s="18" t="s">
        <v>113</v>
      </c>
      <c r="E4" s="18" t="s">
        <v>118</v>
      </c>
      <c r="F4" s="12" t="s">
        <v>116</v>
      </c>
      <c r="G4" s="12" t="s">
        <v>117</v>
      </c>
      <c r="H4" s="12" t="s">
        <v>110</v>
      </c>
      <c r="I4" s="28" t="s">
        <v>112</v>
      </c>
    </row>
    <row r="5" spans="1:9" s="7" customFormat="1" ht="38.25">
      <c r="A5" s="2" t="s">
        <v>84</v>
      </c>
      <c r="B5" s="3" t="s">
        <v>2</v>
      </c>
      <c r="C5" s="3" t="s">
        <v>56</v>
      </c>
      <c r="D5" s="49">
        <f>D6</f>
        <v>124697.2</v>
      </c>
      <c r="E5" s="49">
        <f>E6</f>
        <v>10175.3</v>
      </c>
      <c r="F5" s="49">
        <f>F6</f>
        <v>4902.8</v>
      </c>
      <c r="G5" s="19">
        <f aca="true" t="shared" si="0" ref="G5:G27">F5/E5*100</f>
        <v>48.18334594557409</v>
      </c>
      <c r="H5" s="19">
        <f aca="true" t="shared" si="1" ref="H5:H27">F5/D5*100</f>
        <v>3.9317643058545024</v>
      </c>
      <c r="I5" s="5" t="s">
        <v>95</v>
      </c>
    </row>
    <row r="6" spans="1:9" s="7" customFormat="1" ht="18" customHeight="1">
      <c r="A6" s="73"/>
      <c r="B6" s="73"/>
      <c r="C6" s="4" t="s">
        <v>54</v>
      </c>
      <c r="D6" s="50">
        <v>124697.2</v>
      </c>
      <c r="E6" s="50">
        <v>10175.3</v>
      </c>
      <c r="F6" s="51">
        <v>4902.8</v>
      </c>
      <c r="G6" s="17">
        <f t="shared" si="0"/>
        <v>48.18334594557409</v>
      </c>
      <c r="H6" s="17">
        <f t="shared" si="1"/>
        <v>3.9317643058545024</v>
      </c>
      <c r="I6" s="13">
        <f>G6-95</f>
        <v>-46.81665405442591</v>
      </c>
    </row>
    <row r="7" spans="1:9" s="7" customFormat="1" ht="27" customHeight="1">
      <c r="A7" s="2" t="s">
        <v>85</v>
      </c>
      <c r="B7" s="3" t="s">
        <v>0</v>
      </c>
      <c r="C7" s="3" t="s">
        <v>86</v>
      </c>
      <c r="D7" s="49">
        <f>D9</f>
        <v>148842.2</v>
      </c>
      <c r="E7" s="49">
        <f>E9</f>
        <v>21931</v>
      </c>
      <c r="F7" s="49">
        <f>F9</f>
        <v>8003.8</v>
      </c>
      <c r="G7" s="19">
        <f t="shared" si="0"/>
        <v>36.49537184806895</v>
      </c>
      <c r="H7" s="19">
        <f t="shared" si="1"/>
        <v>5.3773728149677975</v>
      </c>
      <c r="I7" s="5" t="s">
        <v>95</v>
      </c>
    </row>
    <row r="8" spans="1:9" s="7" customFormat="1" ht="25.5">
      <c r="A8" s="73"/>
      <c r="B8" s="73"/>
      <c r="C8" s="4" t="s">
        <v>92</v>
      </c>
      <c r="D8" s="51">
        <v>64925</v>
      </c>
      <c r="E8" s="51">
        <v>8471.7</v>
      </c>
      <c r="F8" s="51">
        <v>8003.8</v>
      </c>
      <c r="G8" s="17">
        <f t="shared" si="0"/>
        <v>94.4769054617137</v>
      </c>
      <c r="H8" s="17">
        <f t="shared" si="1"/>
        <v>12.327762803234501</v>
      </c>
      <c r="I8" s="13">
        <f>G8-95</f>
        <v>-0.5230945382863013</v>
      </c>
    </row>
    <row r="9" spans="1:9" s="7" customFormat="1" ht="25.5">
      <c r="A9" s="73"/>
      <c r="B9" s="73"/>
      <c r="C9" s="15" t="s">
        <v>91</v>
      </c>
      <c r="D9" s="52">
        <v>148842.2</v>
      </c>
      <c r="E9" s="52">
        <v>21931</v>
      </c>
      <c r="F9" s="52">
        <v>8003.8</v>
      </c>
      <c r="G9" s="26">
        <f t="shared" si="0"/>
        <v>36.49537184806895</v>
      </c>
      <c r="H9" s="26">
        <f t="shared" si="1"/>
        <v>5.3773728149677975</v>
      </c>
      <c r="I9" s="27">
        <f>G9-95</f>
        <v>-58.50462815193105</v>
      </c>
    </row>
    <row r="10" spans="1:9" s="7" customFormat="1" ht="38.25">
      <c r="A10" s="2" t="s">
        <v>3</v>
      </c>
      <c r="B10" s="3" t="s">
        <v>4</v>
      </c>
      <c r="C10" s="3" t="s">
        <v>57</v>
      </c>
      <c r="D10" s="49">
        <f>D11</f>
        <v>160279.6</v>
      </c>
      <c r="E10" s="49">
        <f>E11</f>
        <v>4402</v>
      </c>
      <c r="F10" s="49">
        <f>F11</f>
        <v>3023.9</v>
      </c>
      <c r="G10" s="19">
        <f t="shared" si="0"/>
        <v>68.6937755565652</v>
      </c>
      <c r="H10" s="19">
        <f t="shared" si="1"/>
        <v>1.88664059555926</v>
      </c>
      <c r="I10" s="5" t="s">
        <v>95</v>
      </c>
    </row>
    <row r="11" spans="1:9" s="7" customFormat="1" ht="18" customHeight="1">
      <c r="A11" s="73"/>
      <c r="B11" s="73"/>
      <c r="C11" s="4" t="s">
        <v>54</v>
      </c>
      <c r="D11" s="51">
        <v>160279.6</v>
      </c>
      <c r="E11" s="51">
        <v>4402</v>
      </c>
      <c r="F11" s="51">
        <v>3023.9</v>
      </c>
      <c r="G11" s="17">
        <f t="shared" si="0"/>
        <v>68.6937755565652</v>
      </c>
      <c r="H11" s="17">
        <f t="shared" si="1"/>
        <v>1.88664059555926</v>
      </c>
      <c r="I11" s="13">
        <f>G11-95</f>
        <v>-26.3062244434348</v>
      </c>
    </row>
    <row r="12" spans="1:9" s="7" customFormat="1" ht="25.5" customHeight="1">
      <c r="A12" s="2" t="s">
        <v>105</v>
      </c>
      <c r="B12" s="3" t="s">
        <v>106</v>
      </c>
      <c r="C12" s="3" t="s">
        <v>108</v>
      </c>
      <c r="D12" s="49">
        <f>D13</f>
        <v>272258.4</v>
      </c>
      <c r="E12" s="49">
        <f>E13</f>
        <v>2965.3</v>
      </c>
      <c r="F12" s="49">
        <f>F13</f>
        <v>814.2</v>
      </c>
      <c r="G12" s="19">
        <f t="shared" si="0"/>
        <v>27.457592823660338</v>
      </c>
      <c r="H12" s="19">
        <f t="shared" si="1"/>
        <v>0.299054133866944</v>
      </c>
      <c r="I12" s="5" t="s">
        <v>95</v>
      </c>
    </row>
    <row r="13" spans="1:9" s="7" customFormat="1" ht="18" customHeight="1">
      <c r="A13" s="73"/>
      <c r="B13" s="73"/>
      <c r="C13" s="4" t="s">
        <v>54</v>
      </c>
      <c r="D13" s="51">
        <v>272258.4</v>
      </c>
      <c r="E13" s="51">
        <v>2965.3</v>
      </c>
      <c r="F13" s="51">
        <v>814.2</v>
      </c>
      <c r="G13" s="17">
        <f t="shared" si="0"/>
        <v>27.457592823660338</v>
      </c>
      <c r="H13" s="17">
        <f t="shared" si="1"/>
        <v>0.299054133866944</v>
      </c>
      <c r="I13" s="13">
        <f>G13-95</f>
        <v>-67.54240717633967</v>
      </c>
    </row>
    <row r="14" spans="1:9" s="7" customFormat="1" ht="38.25">
      <c r="A14" s="2" t="s">
        <v>5</v>
      </c>
      <c r="B14" s="3" t="s">
        <v>6</v>
      </c>
      <c r="C14" s="3" t="s">
        <v>58</v>
      </c>
      <c r="D14" s="49">
        <f>D15</f>
        <v>55174.7</v>
      </c>
      <c r="E14" s="49">
        <f>E15</f>
        <v>5290.5</v>
      </c>
      <c r="F14" s="49">
        <f>F15</f>
        <v>3779.8</v>
      </c>
      <c r="G14" s="19">
        <f t="shared" si="0"/>
        <v>71.44504300160665</v>
      </c>
      <c r="H14" s="19">
        <f t="shared" si="1"/>
        <v>6.85060362811216</v>
      </c>
      <c r="I14" s="5" t="s">
        <v>95</v>
      </c>
    </row>
    <row r="15" spans="1:9" s="7" customFormat="1" ht="18" customHeight="1">
      <c r="A15" s="73"/>
      <c r="B15" s="73"/>
      <c r="C15" s="4" t="s">
        <v>54</v>
      </c>
      <c r="D15" s="51">
        <v>55174.7</v>
      </c>
      <c r="E15" s="51">
        <v>5290.5</v>
      </c>
      <c r="F15" s="51">
        <v>3779.8</v>
      </c>
      <c r="G15" s="17">
        <f t="shared" si="0"/>
        <v>71.44504300160665</v>
      </c>
      <c r="H15" s="17">
        <f t="shared" si="1"/>
        <v>6.85060362811216</v>
      </c>
      <c r="I15" s="13">
        <f>G15-95</f>
        <v>-23.55495699839335</v>
      </c>
    </row>
    <row r="16" spans="1:9" s="7" customFormat="1" ht="25.5">
      <c r="A16" s="2" t="s">
        <v>7</v>
      </c>
      <c r="B16" s="3" t="s">
        <v>8</v>
      </c>
      <c r="C16" s="3" t="s">
        <v>59</v>
      </c>
      <c r="D16" s="49">
        <f>D17+D18+D19</f>
        <v>2406296.3</v>
      </c>
      <c r="E16" s="49">
        <f>E17+E18+E19</f>
        <v>262412.1</v>
      </c>
      <c r="F16" s="49">
        <f>F17+F18+F19</f>
        <v>121281.5</v>
      </c>
      <c r="G16" s="19">
        <f t="shared" si="0"/>
        <v>46.21795260203322</v>
      </c>
      <c r="H16" s="19">
        <f t="shared" si="1"/>
        <v>5.040173149083927</v>
      </c>
      <c r="I16" s="5" t="s">
        <v>95</v>
      </c>
    </row>
    <row r="17" spans="1:9" s="7" customFormat="1" ht="18" customHeight="1">
      <c r="A17" s="73"/>
      <c r="B17" s="73"/>
      <c r="C17" s="4" t="s">
        <v>54</v>
      </c>
      <c r="D17" s="51">
        <v>2306283</v>
      </c>
      <c r="E17" s="51">
        <v>246670.3</v>
      </c>
      <c r="F17" s="51">
        <v>113524.9</v>
      </c>
      <c r="G17" s="17">
        <f t="shared" si="0"/>
        <v>46.02293020278485</v>
      </c>
      <c r="H17" s="17">
        <f t="shared" si="1"/>
        <v>4.922418454283363</v>
      </c>
      <c r="I17" s="13">
        <f>G17-95</f>
        <v>-48.97706979721515</v>
      </c>
    </row>
    <row r="18" spans="1:9" s="7" customFormat="1" ht="18" customHeight="1">
      <c r="A18" s="73"/>
      <c r="B18" s="73"/>
      <c r="C18" s="4" t="s">
        <v>55</v>
      </c>
      <c r="D18" s="51">
        <v>96901.5</v>
      </c>
      <c r="E18" s="51">
        <v>15741.8</v>
      </c>
      <c r="F18" s="56">
        <v>7756.6</v>
      </c>
      <c r="G18" s="17">
        <f t="shared" si="0"/>
        <v>49.27390768527107</v>
      </c>
      <c r="H18" s="17">
        <f t="shared" si="1"/>
        <v>8.004623251446057</v>
      </c>
      <c r="I18" s="13">
        <f>G18-95</f>
        <v>-45.72609231472893</v>
      </c>
    </row>
    <row r="19" spans="1:9" s="7" customFormat="1" ht="25.5">
      <c r="A19" s="73"/>
      <c r="B19" s="73"/>
      <c r="C19" s="4" t="s">
        <v>111</v>
      </c>
      <c r="D19" s="51">
        <v>3111.8</v>
      </c>
      <c r="E19" s="51">
        <v>0</v>
      </c>
      <c r="F19" s="56">
        <v>0</v>
      </c>
      <c r="G19" s="17">
        <v>0</v>
      </c>
      <c r="H19" s="20">
        <f t="shared" si="1"/>
        <v>0</v>
      </c>
      <c r="I19" s="13">
        <f>G19-95</f>
        <v>-95</v>
      </c>
    </row>
    <row r="20" spans="1:9" s="7" customFormat="1" ht="25.5">
      <c r="A20" s="2" t="s">
        <v>9</v>
      </c>
      <c r="B20" s="3" t="s">
        <v>10</v>
      </c>
      <c r="C20" s="3" t="s">
        <v>60</v>
      </c>
      <c r="D20" s="49">
        <f>D21+D22</f>
        <v>738366.6</v>
      </c>
      <c r="E20" s="49">
        <f>E21+E22</f>
        <v>61975.2</v>
      </c>
      <c r="F20" s="49">
        <f>F21+F22</f>
        <v>43894.8</v>
      </c>
      <c r="G20" s="19">
        <f t="shared" si="0"/>
        <v>70.8263950741587</v>
      </c>
      <c r="H20" s="19">
        <f t="shared" si="1"/>
        <v>5.944851785007611</v>
      </c>
      <c r="I20" s="5" t="s">
        <v>95</v>
      </c>
    </row>
    <row r="21" spans="1:9" s="7" customFormat="1" ht="18" customHeight="1">
      <c r="A21" s="73"/>
      <c r="B21" s="73"/>
      <c r="C21" s="4" t="s">
        <v>54</v>
      </c>
      <c r="D21" s="51">
        <v>736653.9</v>
      </c>
      <c r="E21" s="51">
        <v>61975.2</v>
      </c>
      <c r="F21" s="51">
        <v>43894.8</v>
      </c>
      <c r="G21" s="17">
        <f t="shared" si="0"/>
        <v>70.8263950741587</v>
      </c>
      <c r="H21" s="17">
        <f t="shared" si="1"/>
        <v>5.958673401444016</v>
      </c>
      <c r="I21" s="13">
        <f>G21-95</f>
        <v>-24.173604925841303</v>
      </c>
    </row>
    <row r="22" spans="1:9" s="7" customFormat="1" ht="25.5">
      <c r="A22" s="73"/>
      <c r="B22" s="73"/>
      <c r="C22" s="4" t="s">
        <v>111</v>
      </c>
      <c r="D22" s="51">
        <v>1712.7</v>
      </c>
      <c r="E22" s="51">
        <v>0</v>
      </c>
      <c r="F22" s="56">
        <v>0</v>
      </c>
      <c r="G22" s="17">
        <v>0</v>
      </c>
      <c r="H22" s="17">
        <f t="shared" si="1"/>
        <v>0</v>
      </c>
      <c r="I22" s="13">
        <f>G22-95</f>
        <v>-95</v>
      </c>
    </row>
    <row r="23" spans="1:9" s="7" customFormat="1" ht="36.75" customHeight="1">
      <c r="A23" s="2" t="s">
        <v>94</v>
      </c>
      <c r="B23" s="3" t="s">
        <v>107</v>
      </c>
      <c r="C23" s="3" t="s">
        <v>93</v>
      </c>
      <c r="D23" s="49">
        <f>D24</f>
        <v>16903</v>
      </c>
      <c r="E23" s="49">
        <f>E24</f>
        <v>2837.9</v>
      </c>
      <c r="F23" s="49">
        <f>F24</f>
        <v>1624.5</v>
      </c>
      <c r="G23" s="19">
        <f t="shared" si="0"/>
        <v>57.243031819303006</v>
      </c>
      <c r="H23" s="19">
        <f t="shared" si="1"/>
        <v>9.610719990534225</v>
      </c>
      <c r="I23" s="5" t="s">
        <v>95</v>
      </c>
    </row>
    <row r="24" spans="1:9" s="7" customFormat="1" ht="18" customHeight="1">
      <c r="A24" s="71"/>
      <c r="B24" s="72"/>
      <c r="C24" s="4" t="s">
        <v>54</v>
      </c>
      <c r="D24" s="51">
        <v>16903</v>
      </c>
      <c r="E24" s="51">
        <v>2837.9</v>
      </c>
      <c r="F24" s="51">
        <v>1624.5</v>
      </c>
      <c r="G24" s="17">
        <f t="shared" si="0"/>
        <v>57.243031819303006</v>
      </c>
      <c r="H24" s="17">
        <f t="shared" si="1"/>
        <v>9.610719990534225</v>
      </c>
      <c r="I24" s="13">
        <f>G24-95</f>
        <v>-37.756968180696994</v>
      </c>
    </row>
    <row r="25" spans="1:9" s="7" customFormat="1" ht="27" customHeight="1">
      <c r="A25" s="2" t="s">
        <v>11</v>
      </c>
      <c r="B25" s="3" t="s">
        <v>12</v>
      </c>
      <c r="C25" s="3" t="s">
        <v>61</v>
      </c>
      <c r="D25" s="49">
        <f>D26+D27+D28</f>
        <v>6131206.3</v>
      </c>
      <c r="E25" s="49">
        <f>E26+E27+E28</f>
        <v>939598.8999999999</v>
      </c>
      <c r="F25" s="49">
        <f>F26+F27+F28</f>
        <v>607468.6</v>
      </c>
      <c r="G25" s="19">
        <f t="shared" si="0"/>
        <v>64.6519062548924</v>
      </c>
      <c r="H25" s="19">
        <f t="shared" si="1"/>
        <v>9.907815367426146</v>
      </c>
      <c r="I25" s="5" t="s">
        <v>95</v>
      </c>
    </row>
    <row r="26" spans="1:9" s="7" customFormat="1" ht="18" customHeight="1">
      <c r="A26" s="73"/>
      <c r="B26" s="73"/>
      <c r="C26" s="4" t="s">
        <v>54</v>
      </c>
      <c r="D26" s="51">
        <v>4207445.6</v>
      </c>
      <c r="E26" s="51">
        <v>668932.1</v>
      </c>
      <c r="F26" s="51">
        <v>397159.7</v>
      </c>
      <c r="G26" s="17">
        <f t="shared" si="0"/>
        <v>59.37219936074229</v>
      </c>
      <c r="H26" s="17">
        <f t="shared" si="1"/>
        <v>9.43944943696955</v>
      </c>
      <c r="I26" s="13">
        <f>G26-95</f>
        <v>-35.62780063925771</v>
      </c>
    </row>
    <row r="27" spans="1:9" s="7" customFormat="1" ht="18" customHeight="1">
      <c r="A27" s="73"/>
      <c r="B27" s="73"/>
      <c r="C27" s="4" t="s">
        <v>55</v>
      </c>
      <c r="D27" s="51">
        <v>1883517.4</v>
      </c>
      <c r="E27" s="51">
        <v>270666.8</v>
      </c>
      <c r="F27" s="56">
        <v>210308.9</v>
      </c>
      <c r="G27" s="17">
        <f t="shared" si="0"/>
        <v>77.70029423630825</v>
      </c>
      <c r="H27" s="17">
        <f t="shared" si="1"/>
        <v>11.165752968355907</v>
      </c>
      <c r="I27" s="13">
        <f>G27-95</f>
        <v>-17.299705763691748</v>
      </c>
    </row>
    <row r="28" spans="1:9" s="7" customFormat="1" ht="26.25" customHeight="1">
      <c r="A28" s="73"/>
      <c r="B28" s="73"/>
      <c r="C28" s="4" t="s">
        <v>111</v>
      </c>
      <c r="D28" s="51">
        <f>14089+26154.3</f>
        <v>40243.3</v>
      </c>
      <c r="E28" s="51">
        <v>0</v>
      </c>
      <c r="F28" s="51">
        <v>0</v>
      </c>
      <c r="G28" s="17">
        <v>0</v>
      </c>
      <c r="H28" s="17">
        <f aca="true" t="shared" si="2" ref="H28:H53">F28/D28*100</f>
        <v>0</v>
      </c>
      <c r="I28" s="13">
        <f>G28-95</f>
        <v>-95</v>
      </c>
    </row>
    <row r="29" spans="1:9" s="7" customFormat="1" ht="25.5">
      <c r="A29" s="2" t="s">
        <v>13</v>
      </c>
      <c r="B29" s="3" t="s">
        <v>14</v>
      </c>
      <c r="C29" s="3" t="s">
        <v>62</v>
      </c>
      <c r="D29" s="49">
        <f>D30+D31</f>
        <v>193779.7</v>
      </c>
      <c r="E29" s="49">
        <f>E30+E31</f>
        <v>33999</v>
      </c>
      <c r="F29" s="49">
        <f>F30+F31</f>
        <v>19924.899999999998</v>
      </c>
      <c r="G29" s="19">
        <f aca="true" t="shared" si="3" ref="G29:G53">F29/E29*100</f>
        <v>58.60437071678578</v>
      </c>
      <c r="H29" s="19">
        <f t="shared" si="2"/>
        <v>10.282243186463802</v>
      </c>
      <c r="I29" s="5" t="s">
        <v>95</v>
      </c>
    </row>
    <row r="30" spans="1:9" s="7" customFormat="1" ht="18" customHeight="1">
      <c r="A30" s="71"/>
      <c r="B30" s="72"/>
      <c r="C30" s="4" t="s">
        <v>54</v>
      </c>
      <c r="D30" s="51">
        <v>190737.5</v>
      </c>
      <c r="E30" s="51">
        <v>33611.4</v>
      </c>
      <c r="F30" s="51">
        <v>19685.6</v>
      </c>
      <c r="G30" s="17">
        <f t="shared" si="3"/>
        <v>58.56822387642288</v>
      </c>
      <c r="H30" s="17">
        <f t="shared" si="2"/>
        <v>10.32078117832099</v>
      </c>
      <c r="I30" s="13">
        <f>G30-95</f>
        <v>-36.43177612357712</v>
      </c>
    </row>
    <row r="31" spans="1:9" s="7" customFormat="1" ht="18" customHeight="1">
      <c r="A31" s="74"/>
      <c r="B31" s="75"/>
      <c r="C31" s="4" t="s">
        <v>55</v>
      </c>
      <c r="D31" s="51">
        <v>3042.2</v>
      </c>
      <c r="E31" s="51">
        <v>387.6</v>
      </c>
      <c r="F31" s="51">
        <v>239.3</v>
      </c>
      <c r="G31" s="17">
        <f t="shared" si="3"/>
        <v>61.738906088751285</v>
      </c>
      <c r="H31" s="17">
        <f t="shared" si="2"/>
        <v>7.866018013279865</v>
      </c>
      <c r="I31" s="13">
        <f>G31-95</f>
        <v>-33.261093911248715</v>
      </c>
    </row>
    <row r="32" spans="1:9" s="7" customFormat="1" ht="25.5">
      <c r="A32" s="2" t="s">
        <v>15</v>
      </c>
      <c r="B32" s="3" t="s">
        <v>16</v>
      </c>
      <c r="C32" s="3" t="s">
        <v>63</v>
      </c>
      <c r="D32" s="49">
        <f>D33+D34</f>
        <v>272510.7</v>
      </c>
      <c r="E32" s="49">
        <f>E33+E34</f>
        <v>42639.200000000004</v>
      </c>
      <c r="F32" s="49">
        <f>F33+F34</f>
        <v>40299.5</v>
      </c>
      <c r="G32" s="19">
        <f t="shared" si="3"/>
        <v>94.51279573725586</v>
      </c>
      <c r="H32" s="19">
        <f t="shared" si="2"/>
        <v>14.788226664127317</v>
      </c>
      <c r="I32" s="5" t="s">
        <v>95</v>
      </c>
    </row>
    <row r="33" spans="1:9" s="7" customFormat="1" ht="18" customHeight="1">
      <c r="A33" s="71"/>
      <c r="B33" s="72"/>
      <c r="C33" s="4" t="s">
        <v>54</v>
      </c>
      <c r="D33" s="51">
        <v>267227</v>
      </c>
      <c r="E33" s="51">
        <v>41974.4</v>
      </c>
      <c r="F33" s="51">
        <v>39911.1</v>
      </c>
      <c r="G33" s="17">
        <f t="shared" si="3"/>
        <v>95.0843847678585</v>
      </c>
      <c r="H33" s="17">
        <f t="shared" si="2"/>
        <v>14.935279743439098</v>
      </c>
      <c r="I33" s="13">
        <f>G33-95</f>
        <v>0.08438476785849502</v>
      </c>
    </row>
    <row r="34" spans="1:9" s="7" customFormat="1" ht="18" customHeight="1">
      <c r="A34" s="74"/>
      <c r="B34" s="75"/>
      <c r="C34" s="4" t="s">
        <v>55</v>
      </c>
      <c r="D34" s="51">
        <v>5283.7</v>
      </c>
      <c r="E34" s="51">
        <v>664.8</v>
      </c>
      <c r="F34" s="56">
        <v>388.4</v>
      </c>
      <c r="G34" s="17">
        <f t="shared" si="3"/>
        <v>58.423586040914564</v>
      </c>
      <c r="H34" s="17">
        <f t="shared" si="2"/>
        <v>7.350909400609422</v>
      </c>
      <c r="I34" s="13">
        <f>G34-95</f>
        <v>-36.576413959085436</v>
      </c>
    </row>
    <row r="35" spans="1:9" s="7" customFormat="1" ht="27" customHeight="1">
      <c r="A35" s="2" t="s">
        <v>17</v>
      </c>
      <c r="B35" s="3" t="s">
        <v>18</v>
      </c>
      <c r="C35" s="3" t="s">
        <v>64</v>
      </c>
      <c r="D35" s="49">
        <f>D36+D37</f>
        <v>262700</v>
      </c>
      <c r="E35" s="49">
        <f>E36+E37</f>
        <v>30806.6</v>
      </c>
      <c r="F35" s="49">
        <f>F36+F37</f>
        <v>16259.699999999999</v>
      </c>
      <c r="G35" s="19">
        <f t="shared" si="3"/>
        <v>52.77992378256607</v>
      </c>
      <c r="H35" s="19">
        <f t="shared" si="2"/>
        <v>6.1894556528359335</v>
      </c>
      <c r="I35" s="5" t="s">
        <v>95</v>
      </c>
    </row>
    <row r="36" spans="1:9" s="7" customFormat="1" ht="18" customHeight="1">
      <c r="A36" s="71"/>
      <c r="B36" s="72"/>
      <c r="C36" s="4" t="s">
        <v>54</v>
      </c>
      <c r="D36" s="51">
        <f>268714.2-11182.2</f>
        <v>257532</v>
      </c>
      <c r="E36" s="51">
        <v>30077</v>
      </c>
      <c r="F36" s="51">
        <v>15846.8</v>
      </c>
      <c r="G36" s="17">
        <f t="shared" si="3"/>
        <v>52.68743558200618</v>
      </c>
      <c r="H36" s="17">
        <f t="shared" si="2"/>
        <v>6.15333240141031</v>
      </c>
      <c r="I36" s="13">
        <f>G36-95</f>
        <v>-42.31256441799382</v>
      </c>
    </row>
    <row r="37" spans="1:9" s="7" customFormat="1" ht="18" customHeight="1">
      <c r="A37" s="74"/>
      <c r="B37" s="75"/>
      <c r="C37" s="4" t="s">
        <v>55</v>
      </c>
      <c r="D37" s="51">
        <v>5168</v>
      </c>
      <c r="E37" s="51">
        <v>729.6</v>
      </c>
      <c r="F37" s="56">
        <v>412.9</v>
      </c>
      <c r="G37" s="17">
        <f t="shared" si="3"/>
        <v>56.59265350877193</v>
      </c>
      <c r="H37" s="17">
        <f t="shared" si="2"/>
        <v>7.989551083591332</v>
      </c>
      <c r="I37" s="13">
        <f>G37-95</f>
        <v>-38.40734649122807</v>
      </c>
    </row>
    <row r="38" spans="1:9" s="7" customFormat="1" ht="27" customHeight="1">
      <c r="A38" s="2" t="s">
        <v>19</v>
      </c>
      <c r="B38" s="3" t="s">
        <v>20</v>
      </c>
      <c r="C38" s="3" t="s">
        <v>68</v>
      </c>
      <c r="D38" s="49">
        <f>D39+D40</f>
        <v>218467.6</v>
      </c>
      <c r="E38" s="49">
        <f>E39+E40</f>
        <v>27488.3</v>
      </c>
      <c r="F38" s="49">
        <f>F39+F40</f>
        <v>25527.600000000002</v>
      </c>
      <c r="G38" s="19">
        <f t="shared" si="3"/>
        <v>92.8671471134992</v>
      </c>
      <c r="H38" s="19">
        <f t="shared" si="2"/>
        <v>11.684844800785106</v>
      </c>
      <c r="I38" s="5" t="s">
        <v>95</v>
      </c>
    </row>
    <row r="39" spans="1:9" s="7" customFormat="1" ht="18" customHeight="1">
      <c r="A39" s="71"/>
      <c r="B39" s="72"/>
      <c r="C39" s="4" t="s">
        <v>54</v>
      </c>
      <c r="D39" s="51">
        <f>216776.9-2541.4</f>
        <v>214235.5</v>
      </c>
      <c r="E39" s="51">
        <v>26952.8</v>
      </c>
      <c r="F39" s="51">
        <v>25310.2</v>
      </c>
      <c r="G39" s="17">
        <f t="shared" si="3"/>
        <v>93.90564245644238</v>
      </c>
      <c r="H39" s="17">
        <f t="shared" si="2"/>
        <v>11.814195126391285</v>
      </c>
      <c r="I39" s="13">
        <f>G39-95</f>
        <v>-1.0943575435576207</v>
      </c>
    </row>
    <row r="40" spans="1:9" s="7" customFormat="1" ht="18" customHeight="1">
      <c r="A40" s="74"/>
      <c r="B40" s="75"/>
      <c r="C40" s="4" t="s">
        <v>55</v>
      </c>
      <c r="D40" s="51">
        <v>4232.1</v>
      </c>
      <c r="E40" s="51">
        <v>535.5</v>
      </c>
      <c r="F40" s="56">
        <v>217.4</v>
      </c>
      <c r="G40" s="17">
        <f t="shared" si="3"/>
        <v>40.59757236227824</v>
      </c>
      <c r="H40" s="17">
        <f t="shared" si="2"/>
        <v>5.1369296566716285</v>
      </c>
      <c r="I40" s="13">
        <f>G40-95</f>
        <v>-54.40242763772176</v>
      </c>
    </row>
    <row r="41" spans="1:9" s="7" customFormat="1" ht="27" customHeight="1">
      <c r="A41" s="2" t="s">
        <v>21</v>
      </c>
      <c r="B41" s="3" t="s">
        <v>22</v>
      </c>
      <c r="C41" s="3" t="s">
        <v>67</v>
      </c>
      <c r="D41" s="49">
        <f>D42+D43</f>
        <v>233454.5</v>
      </c>
      <c r="E41" s="49">
        <f>E42+E43</f>
        <v>17825.3</v>
      </c>
      <c r="F41" s="49">
        <f>F42+F43</f>
        <v>15630.8</v>
      </c>
      <c r="G41" s="19">
        <f t="shared" si="3"/>
        <v>87.68884675152732</v>
      </c>
      <c r="H41" s="19">
        <f t="shared" si="2"/>
        <v>6.695437440700436</v>
      </c>
      <c r="I41" s="5" t="s">
        <v>95</v>
      </c>
    </row>
    <row r="42" spans="1:9" s="7" customFormat="1" ht="18" customHeight="1">
      <c r="A42" s="71"/>
      <c r="B42" s="72"/>
      <c r="C42" s="4" t="s">
        <v>54</v>
      </c>
      <c r="D42" s="51">
        <v>229162.9</v>
      </c>
      <c r="E42" s="51">
        <v>17386.3</v>
      </c>
      <c r="F42" s="51">
        <v>15467.4</v>
      </c>
      <c r="G42" s="17">
        <f t="shared" si="3"/>
        <v>88.96314914616681</v>
      </c>
      <c r="H42" s="17">
        <f t="shared" si="2"/>
        <v>6.749521846686353</v>
      </c>
      <c r="I42" s="13">
        <f>G42-95</f>
        <v>-6.036850853833187</v>
      </c>
    </row>
    <row r="43" spans="1:9" s="7" customFormat="1" ht="18" customHeight="1">
      <c r="A43" s="74"/>
      <c r="B43" s="75"/>
      <c r="C43" s="4" t="s">
        <v>55</v>
      </c>
      <c r="D43" s="51">
        <v>4291.6</v>
      </c>
      <c r="E43" s="51">
        <v>439</v>
      </c>
      <c r="F43" s="51">
        <v>163.4</v>
      </c>
      <c r="G43" s="17">
        <f t="shared" si="3"/>
        <v>37.22095671981777</v>
      </c>
      <c r="H43" s="17">
        <f t="shared" si="2"/>
        <v>3.807437785441327</v>
      </c>
      <c r="I43" s="13">
        <f>G43-95</f>
        <v>-57.77904328018223</v>
      </c>
    </row>
    <row r="44" spans="1:9" s="7" customFormat="1" ht="27" customHeight="1">
      <c r="A44" s="2" t="s">
        <v>23</v>
      </c>
      <c r="B44" s="3" t="s">
        <v>24</v>
      </c>
      <c r="C44" s="3" t="s">
        <v>66</v>
      </c>
      <c r="D44" s="49">
        <f>D45+D46</f>
        <v>204809.2</v>
      </c>
      <c r="E44" s="49">
        <f>E45+E46</f>
        <v>26636.5</v>
      </c>
      <c r="F44" s="49">
        <f>F45+F46</f>
        <v>18493.3</v>
      </c>
      <c r="G44" s="19">
        <f t="shared" si="3"/>
        <v>69.42841589548176</v>
      </c>
      <c r="H44" s="19">
        <f t="shared" si="2"/>
        <v>9.029526017385937</v>
      </c>
      <c r="I44" s="5" t="s">
        <v>95</v>
      </c>
    </row>
    <row r="45" spans="1:9" s="7" customFormat="1" ht="18" customHeight="1">
      <c r="A45" s="71"/>
      <c r="B45" s="72"/>
      <c r="C45" s="4" t="s">
        <v>54</v>
      </c>
      <c r="D45" s="51">
        <v>201056.1</v>
      </c>
      <c r="E45" s="51">
        <v>26198.1</v>
      </c>
      <c r="F45" s="51">
        <v>18201.8</v>
      </c>
      <c r="G45" s="17">
        <f t="shared" si="3"/>
        <v>69.47755753279819</v>
      </c>
      <c r="H45" s="17">
        <f t="shared" si="2"/>
        <v>9.053095131159909</v>
      </c>
      <c r="I45" s="13">
        <f>G45-95</f>
        <v>-25.522442467201813</v>
      </c>
    </row>
    <row r="46" spans="1:9" s="7" customFormat="1" ht="18" customHeight="1">
      <c r="A46" s="74"/>
      <c r="B46" s="75"/>
      <c r="C46" s="4" t="s">
        <v>55</v>
      </c>
      <c r="D46" s="51">
        <v>3753.1</v>
      </c>
      <c r="E46" s="51">
        <v>438.4</v>
      </c>
      <c r="F46" s="56">
        <v>291.5</v>
      </c>
      <c r="G46" s="17">
        <f t="shared" si="3"/>
        <v>66.49178832116789</v>
      </c>
      <c r="H46" s="17">
        <f t="shared" si="2"/>
        <v>7.76691268551331</v>
      </c>
      <c r="I46" s="13">
        <f>G46-95</f>
        <v>-28.50821167883211</v>
      </c>
    </row>
    <row r="47" spans="1:9" s="7" customFormat="1" ht="27" customHeight="1">
      <c r="A47" s="2" t="s">
        <v>25</v>
      </c>
      <c r="B47" s="3" t="s">
        <v>26</v>
      </c>
      <c r="C47" s="3" t="s">
        <v>97</v>
      </c>
      <c r="D47" s="49">
        <f>D48+D49</f>
        <v>221483.09999999998</v>
      </c>
      <c r="E47" s="49">
        <f>E48+E49</f>
        <v>29832.399999999998</v>
      </c>
      <c r="F47" s="49">
        <f>F48+F49</f>
        <v>25539.4</v>
      </c>
      <c r="G47" s="19">
        <f t="shared" si="3"/>
        <v>85.60960566364089</v>
      </c>
      <c r="H47" s="19">
        <f t="shared" si="2"/>
        <v>11.531082958474034</v>
      </c>
      <c r="I47" s="5" t="s">
        <v>95</v>
      </c>
    </row>
    <row r="48" spans="1:9" s="7" customFormat="1" ht="18" customHeight="1">
      <c r="A48" s="71"/>
      <c r="B48" s="72"/>
      <c r="C48" s="4" t="s">
        <v>54</v>
      </c>
      <c r="D48" s="51">
        <v>217623.3</v>
      </c>
      <c r="E48" s="51">
        <v>29311.3</v>
      </c>
      <c r="F48" s="51">
        <v>25338.7</v>
      </c>
      <c r="G48" s="17">
        <f t="shared" si="3"/>
        <v>86.44686520215753</v>
      </c>
      <c r="H48" s="17">
        <f t="shared" si="2"/>
        <v>11.643376421550451</v>
      </c>
      <c r="I48" s="13">
        <f>G48-95</f>
        <v>-8.553134797842475</v>
      </c>
    </row>
    <row r="49" spans="1:9" s="7" customFormat="1" ht="18" customHeight="1">
      <c r="A49" s="74"/>
      <c r="B49" s="75"/>
      <c r="C49" s="4" t="s">
        <v>55</v>
      </c>
      <c r="D49" s="51">
        <v>3859.8</v>
      </c>
      <c r="E49" s="51">
        <v>521.1</v>
      </c>
      <c r="F49" s="56">
        <v>200.7</v>
      </c>
      <c r="G49" s="17">
        <f t="shared" si="3"/>
        <v>38.51468048359239</v>
      </c>
      <c r="H49" s="17">
        <f t="shared" si="2"/>
        <v>5.199751282449867</v>
      </c>
      <c r="I49" s="13">
        <f>G49-95</f>
        <v>-56.48531951640761</v>
      </c>
    </row>
    <row r="50" spans="1:9" s="7" customFormat="1" ht="27" customHeight="1">
      <c r="A50" s="2" t="s">
        <v>27</v>
      </c>
      <c r="B50" s="3" t="s">
        <v>28</v>
      </c>
      <c r="C50" s="3" t="s">
        <v>65</v>
      </c>
      <c r="D50" s="49">
        <f>D51+D52</f>
        <v>46469.5</v>
      </c>
      <c r="E50" s="49">
        <f>E51+E52</f>
        <v>4165.3</v>
      </c>
      <c r="F50" s="49">
        <f>F51+F52</f>
        <v>3437.4</v>
      </c>
      <c r="G50" s="19">
        <f t="shared" si="3"/>
        <v>82.52466809113389</v>
      </c>
      <c r="H50" s="19">
        <f t="shared" si="2"/>
        <v>7.3971099323212</v>
      </c>
      <c r="I50" s="5" t="s">
        <v>95</v>
      </c>
    </row>
    <row r="51" spans="1:9" s="7" customFormat="1" ht="18" customHeight="1">
      <c r="A51" s="71"/>
      <c r="B51" s="72"/>
      <c r="C51" s="4" t="s">
        <v>54</v>
      </c>
      <c r="D51" s="51">
        <v>45800.8</v>
      </c>
      <c r="E51" s="51">
        <v>4065.7</v>
      </c>
      <c r="F51" s="51">
        <v>3405.6</v>
      </c>
      <c r="G51" s="17">
        <f t="shared" si="3"/>
        <v>83.76417345106624</v>
      </c>
      <c r="H51" s="17">
        <f t="shared" si="2"/>
        <v>7.435677979423939</v>
      </c>
      <c r="I51" s="13">
        <f>G51-95</f>
        <v>-11.235826548933758</v>
      </c>
    </row>
    <row r="52" spans="1:9" s="7" customFormat="1" ht="18" customHeight="1">
      <c r="A52" s="74"/>
      <c r="B52" s="75"/>
      <c r="C52" s="4" t="s">
        <v>55</v>
      </c>
      <c r="D52" s="51">
        <v>668.7</v>
      </c>
      <c r="E52" s="51">
        <v>99.6</v>
      </c>
      <c r="F52" s="56">
        <v>31.8</v>
      </c>
      <c r="G52" s="17">
        <f t="shared" si="3"/>
        <v>31.927710843373497</v>
      </c>
      <c r="H52" s="17">
        <f t="shared" si="2"/>
        <v>4.7554957379991025</v>
      </c>
      <c r="I52" s="13">
        <f>G52-95</f>
        <v>-63.0722891566265</v>
      </c>
    </row>
    <row r="53" spans="1:9" s="7" customFormat="1" ht="40.5" customHeight="1">
      <c r="A53" s="2" t="s">
        <v>29</v>
      </c>
      <c r="B53" s="3" t="s">
        <v>30</v>
      </c>
      <c r="C53" s="3" t="s">
        <v>69</v>
      </c>
      <c r="D53" s="49">
        <f>D54+D55</f>
        <v>351604.89999999997</v>
      </c>
      <c r="E53" s="49">
        <f>E54+E55</f>
        <v>79660.8</v>
      </c>
      <c r="F53" s="49">
        <f>F54+F55</f>
        <v>71992.3</v>
      </c>
      <c r="G53" s="19">
        <f t="shared" si="3"/>
        <v>90.37355888969229</v>
      </c>
      <c r="H53" s="19">
        <f t="shared" si="2"/>
        <v>20.475340360728765</v>
      </c>
      <c r="I53" s="5" t="s">
        <v>95</v>
      </c>
    </row>
    <row r="54" spans="1:9" s="7" customFormat="1" ht="18" customHeight="1">
      <c r="A54" s="73"/>
      <c r="B54" s="73"/>
      <c r="C54" s="4" t="s">
        <v>54</v>
      </c>
      <c r="D54" s="51">
        <v>288309.1</v>
      </c>
      <c r="E54" s="51">
        <v>75032.3</v>
      </c>
      <c r="F54" s="51">
        <v>71992.3</v>
      </c>
      <c r="G54" s="17">
        <f aca="true" t="shared" si="4" ref="G54:G76">F54/E54*100</f>
        <v>95.9484115507588</v>
      </c>
      <c r="H54" s="17">
        <f aca="true" t="shared" si="5" ref="H54:H76">F54/D54*100</f>
        <v>24.970526424590833</v>
      </c>
      <c r="I54" s="13">
        <f>G54-95</f>
        <v>0.9484115507588058</v>
      </c>
    </row>
    <row r="55" spans="1:9" s="7" customFormat="1" ht="25.5">
      <c r="A55" s="73"/>
      <c r="B55" s="73"/>
      <c r="C55" s="4" t="s">
        <v>111</v>
      </c>
      <c r="D55" s="51">
        <v>63295.8</v>
      </c>
      <c r="E55" s="51">
        <v>4628.5</v>
      </c>
      <c r="F55" s="51">
        <v>0</v>
      </c>
      <c r="G55" s="17">
        <f>F55/E55*100</f>
        <v>0</v>
      </c>
      <c r="H55" s="17">
        <f>F55/D55*100</f>
        <v>0</v>
      </c>
      <c r="I55" s="13">
        <f>G55-95</f>
        <v>-95</v>
      </c>
    </row>
    <row r="56" spans="1:9" s="7" customFormat="1" ht="38.25">
      <c r="A56" s="2" t="s">
        <v>101</v>
      </c>
      <c r="B56" s="3" t="s">
        <v>102</v>
      </c>
      <c r="C56" s="3" t="s">
        <v>103</v>
      </c>
      <c r="D56" s="49">
        <f>D57+D58</f>
        <v>546879.1</v>
      </c>
      <c r="E56" s="49">
        <f>E57+E58</f>
        <v>54680.7</v>
      </c>
      <c r="F56" s="49">
        <f>F57+F58</f>
        <v>7024.5</v>
      </c>
      <c r="G56" s="19">
        <f t="shared" si="4"/>
        <v>12.846397357751457</v>
      </c>
      <c r="H56" s="19">
        <f t="shared" si="5"/>
        <v>1.2844703701421394</v>
      </c>
      <c r="I56" s="5" t="s">
        <v>95</v>
      </c>
    </row>
    <row r="57" spans="1:9" s="7" customFormat="1" ht="18" customHeight="1">
      <c r="A57" s="71"/>
      <c r="B57" s="72"/>
      <c r="C57" s="4" t="s">
        <v>54</v>
      </c>
      <c r="D57" s="51">
        <f>512928.1+23811</f>
        <v>536739.1</v>
      </c>
      <c r="E57" s="51">
        <v>53840.7</v>
      </c>
      <c r="F57" s="51">
        <v>7024.5</v>
      </c>
      <c r="G57" s="17">
        <f t="shared" si="4"/>
        <v>13.046821456630395</v>
      </c>
      <c r="H57" s="17">
        <f t="shared" si="5"/>
        <v>1.308736404707613</v>
      </c>
      <c r="I57" s="13">
        <f>G57-95</f>
        <v>-81.9531785433696</v>
      </c>
    </row>
    <row r="58" spans="1:9" s="7" customFormat="1" ht="18" customHeight="1">
      <c r="A58" s="74"/>
      <c r="B58" s="75"/>
      <c r="C58" s="4" t="s">
        <v>55</v>
      </c>
      <c r="D58" s="51">
        <v>10140</v>
      </c>
      <c r="E58" s="51">
        <v>840</v>
      </c>
      <c r="F58" s="51">
        <v>0</v>
      </c>
      <c r="G58" s="17">
        <f>F58/E58*100</f>
        <v>0</v>
      </c>
      <c r="H58" s="57">
        <f>F58/D58*100</f>
        <v>0</v>
      </c>
      <c r="I58" s="58">
        <f>G58-95</f>
        <v>-95</v>
      </c>
    </row>
    <row r="59" spans="1:9" s="7" customFormat="1" ht="38.25">
      <c r="A59" s="2" t="s">
        <v>31</v>
      </c>
      <c r="B59" s="3" t="s">
        <v>32</v>
      </c>
      <c r="C59" s="3" t="s">
        <v>70</v>
      </c>
      <c r="D59" s="49">
        <f>D60</f>
        <v>1412510.1</v>
      </c>
      <c r="E59" s="49">
        <f>E60</f>
        <v>27129.3</v>
      </c>
      <c r="F59" s="49">
        <f>F60</f>
        <v>22682.7</v>
      </c>
      <c r="G59" s="19">
        <f t="shared" si="4"/>
        <v>83.60960290165983</v>
      </c>
      <c r="H59" s="19">
        <f t="shared" si="5"/>
        <v>1.605843384765886</v>
      </c>
      <c r="I59" s="5" t="s">
        <v>95</v>
      </c>
    </row>
    <row r="60" spans="1:9" s="7" customFormat="1" ht="18" customHeight="1">
      <c r="A60" s="73"/>
      <c r="B60" s="73"/>
      <c r="C60" s="4" t="s">
        <v>54</v>
      </c>
      <c r="D60" s="51">
        <f>1394615.1+17895</f>
        <v>1412510.1</v>
      </c>
      <c r="E60" s="51">
        <v>27129.3</v>
      </c>
      <c r="F60" s="51">
        <v>22682.7</v>
      </c>
      <c r="G60" s="17">
        <f t="shared" si="4"/>
        <v>83.60960290165983</v>
      </c>
      <c r="H60" s="17">
        <f t="shared" si="5"/>
        <v>1.605843384765886</v>
      </c>
      <c r="I60" s="13">
        <f>G60-95</f>
        <v>-11.390397098340173</v>
      </c>
    </row>
    <row r="61" spans="1:9" s="7" customFormat="1" ht="26.25" customHeight="1">
      <c r="A61" s="2" t="s">
        <v>33</v>
      </c>
      <c r="B61" s="3" t="s">
        <v>104</v>
      </c>
      <c r="C61" s="3" t="s">
        <v>71</v>
      </c>
      <c r="D61" s="49">
        <f>D62+D63</f>
        <v>589169.2999999999</v>
      </c>
      <c r="E61" s="49">
        <f>E62+E63</f>
        <v>126813.7</v>
      </c>
      <c r="F61" s="49">
        <f>F62+F63</f>
        <v>91142.2</v>
      </c>
      <c r="G61" s="19">
        <f t="shared" si="4"/>
        <v>71.8709413888247</v>
      </c>
      <c r="H61" s="19">
        <f t="shared" si="5"/>
        <v>15.469611196645856</v>
      </c>
      <c r="I61" s="5" t="s">
        <v>95</v>
      </c>
    </row>
    <row r="62" spans="1:9" s="7" customFormat="1" ht="18" customHeight="1">
      <c r="A62" s="73"/>
      <c r="B62" s="73"/>
      <c r="C62" s="4" t="s">
        <v>54</v>
      </c>
      <c r="D62" s="51">
        <f>579297.1+6208.1</f>
        <v>585505.2</v>
      </c>
      <c r="E62" s="51">
        <v>126798</v>
      </c>
      <c r="F62" s="51">
        <v>91142.2</v>
      </c>
      <c r="G62" s="17">
        <f t="shared" si="4"/>
        <v>71.87984037603117</v>
      </c>
      <c r="H62" s="17">
        <f t="shared" si="5"/>
        <v>15.566420246993538</v>
      </c>
      <c r="I62" s="13">
        <f>G62-95</f>
        <v>-23.12015962396883</v>
      </c>
    </row>
    <row r="63" spans="1:9" s="7" customFormat="1" ht="18" customHeight="1">
      <c r="A63" s="73"/>
      <c r="B63" s="73"/>
      <c r="C63" s="4" t="s">
        <v>55</v>
      </c>
      <c r="D63" s="51">
        <v>3664.1</v>
      </c>
      <c r="E63" s="51">
        <v>15.7</v>
      </c>
      <c r="F63" s="51">
        <v>0</v>
      </c>
      <c r="G63" s="17">
        <f>F63/E63*100</f>
        <v>0</v>
      </c>
      <c r="H63" s="17">
        <f>F63/D63*100</f>
        <v>0</v>
      </c>
      <c r="I63" s="13">
        <f>G63-95</f>
        <v>-95</v>
      </c>
    </row>
    <row r="64" spans="1:9" s="7" customFormat="1" ht="51">
      <c r="A64" s="2" t="s">
        <v>34</v>
      </c>
      <c r="B64" s="3" t="s">
        <v>96</v>
      </c>
      <c r="C64" s="3" t="s">
        <v>72</v>
      </c>
      <c r="D64" s="49">
        <f>D65</f>
        <v>25100.8</v>
      </c>
      <c r="E64" s="49">
        <f>E65</f>
        <v>3979.9</v>
      </c>
      <c r="F64" s="49">
        <f>F65</f>
        <v>1303.7</v>
      </c>
      <c r="G64" s="19">
        <f t="shared" si="4"/>
        <v>32.75710444986055</v>
      </c>
      <c r="H64" s="19">
        <f t="shared" si="5"/>
        <v>5.193858363080062</v>
      </c>
      <c r="I64" s="5" t="s">
        <v>95</v>
      </c>
    </row>
    <row r="65" spans="1:9" s="7" customFormat="1" ht="18" customHeight="1">
      <c r="A65" s="71"/>
      <c r="B65" s="72"/>
      <c r="C65" s="4" t="s">
        <v>54</v>
      </c>
      <c r="D65" s="51">
        <v>25100.8</v>
      </c>
      <c r="E65" s="51">
        <v>3979.9</v>
      </c>
      <c r="F65" s="51">
        <v>1303.7</v>
      </c>
      <c r="G65" s="17">
        <f t="shared" si="4"/>
        <v>32.75710444986055</v>
      </c>
      <c r="H65" s="17">
        <f t="shared" si="5"/>
        <v>5.193858363080062</v>
      </c>
      <c r="I65" s="13">
        <f>G65-95</f>
        <v>-62.24289555013945</v>
      </c>
    </row>
    <row r="66" spans="1:9" s="7" customFormat="1" ht="38.25">
      <c r="A66" s="2" t="s">
        <v>35</v>
      </c>
      <c r="B66" s="3" t="s">
        <v>36</v>
      </c>
      <c r="C66" s="3" t="s">
        <v>73</v>
      </c>
      <c r="D66" s="49">
        <f>D67</f>
        <v>690414</v>
      </c>
      <c r="E66" s="49">
        <f>E67</f>
        <v>126900.4</v>
      </c>
      <c r="F66" s="49">
        <f>F67</f>
        <v>120248.4</v>
      </c>
      <c r="G66" s="19">
        <f t="shared" si="4"/>
        <v>94.75809374911348</v>
      </c>
      <c r="H66" s="19">
        <f t="shared" si="5"/>
        <v>17.416854235284916</v>
      </c>
      <c r="I66" s="5" t="s">
        <v>95</v>
      </c>
    </row>
    <row r="67" spans="1:9" s="7" customFormat="1" ht="18" customHeight="1">
      <c r="A67" s="71"/>
      <c r="B67" s="72"/>
      <c r="C67" s="4" t="s">
        <v>54</v>
      </c>
      <c r="D67" s="51">
        <v>690414</v>
      </c>
      <c r="E67" s="51">
        <v>126900.4</v>
      </c>
      <c r="F67" s="51">
        <v>120248.4</v>
      </c>
      <c r="G67" s="17">
        <f t="shared" si="4"/>
        <v>94.75809374911348</v>
      </c>
      <c r="H67" s="17">
        <f t="shared" si="5"/>
        <v>17.416854235284916</v>
      </c>
      <c r="I67" s="13">
        <f>G67-95</f>
        <v>-0.2419062508865153</v>
      </c>
    </row>
    <row r="68" spans="1:9" s="7" customFormat="1" ht="39" customHeight="1">
      <c r="A68" s="2" t="s">
        <v>37</v>
      </c>
      <c r="B68" s="3" t="s">
        <v>38</v>
      </c>
      <c r="C68" s="3" t="s">
        <v>74</v>
      </c>
      <c r="D68" s="49">
        <f>D69+D70</f>
        <v>1202050.7</v>
      </c>
      <c r="E68" s="49">
        <f>E69+E70</f>
        <v>248643.6</v>
      </c>
      <c r="F68" s="49">
        <f>F69+F70</f>
        <v>177232.9</v>
      </c>
      <c r="G68" s="19">
        <f t="shared" si="4"/>
        <v>71.27989620484902</v>
      </c>
      <c r="H68" s="19">
        <f t="shared" si="5"/>
        <v>14.744211704215138</v>
      </c>
      <c r="I68" s="5" t="s">
        <v>95</v>
      </c>
    </row>
    <row r="69" spans="1:9" s="7" customFormat="1" ht="18" customHeight="1">
      <c r="A69" s="73"/>
      <c r="B69" s="73"/>
      <c r="C69" s="4" t="s">
        <v>54</v>
      </c>
      <c r="D69" s="51">
        <v>1003919.4</v>
      </c>
      <c r="E69" s="51">
        <v>215531.1</v>
      </c>
      <c r="F69" s="51">
        <v>173387.4</v>
      </c>
      <c r="G69" s="17">
        <f t="shared" si="4"/>
        <v>80.44658056308347</v>
      </c>
      <c r="H69" s="17">
        <f t="shared" si="5"/>
        <v>17.271047855036965</v>
      </c>
      <c r="I69" s="13">
        <f>G69-95</f>
        <v>-14.553419436916528</v>
      </c>
    </row>
    <row r="70" spans="1:9" s="7" customFormat="1" ht="18" customHeight="1">
      <c r="A70" s="73"/>
      <c r="B70" s="73"/>
      <c r="C70" s="4" t="s">
        <v>55</v>
      </c>
      <c r="D70" s="51">
        <v>198131.3</v>
      </c>
      <c r="E70" s="51">
        <v>33112.5</v>
      </c>
      <c r="F70" s="51">
        <v>3845.5</v>
      </c>
      <c r="G70" s="17">
        <f t="shared" si="4"/>
        <v>11.613439033597583</v>
      </c>
      <c r="H70" s="17">
        <f t="shared" si="5"/>
        <v>1.9408846557812924</v>
      </c>
      <c r="I70" s="13">
        <f>G70-95</f>
        <v>-83.38656096640241</v>
      </c>
    </row>
    <row r="71" spans="1:9" s="7" customFormat="1" ht="41.25" customHeight="1">
      <c r="A71" s="2" t="s">
        <v>39</v>
      </c>
      <c r="B71" s="3" t="s">
        <v>40</v>
      </c>
      <c r="C71" s="3" t="s">
        <v>75</v>
      </c>
      <c r="D71" s="49">
        <f>D72</f>
        <v>13797.4</v>
      </c>
      <c r="E71" s="49">
        <f>E72</f>
        <v>1244.8</v>
      </c>
      <c r="F71" s="49">
        <f>F72</f>
        <v>627.3</v>
      </c>
      <c r="G71" s="19">
        <f t="shared" si="4"/>
        <v>50.393637532133674</v>
      </c>
      <c r="H71" s="19">
        <f>F71/D71*100</f>
        <v>4.5465087625204745</v>
      </c>
      <c r="I71" s="5" t="s">
        <v>95</v>
      </c>
    </row>
    <row r="72" spans="1:9" s="7" customFormat="1" ht="18" customHeight="1">
      <c r="A72" s="73"/>
      <c r="B72" s="73"/>
      <c r="C72" s="4" t="s">
        <v>54</v>
      </c>
      <c r="D72" s="51">
        <v>13797.4</v>
      </c>
      <c r="E72" s="51">
        <v>1244.8</v>
      </c>
      <c r="F72" s="51">
        <v>627.3</v>
      </c>
      <c r="G72" s="17">
        <f t="shared" si="4"/>
        <v>50.393637532133674</v>
      </c>
      <c r="H72" s="17">
        <f t="shared" si="5"/>
        <v>4.5465087625204745</v>
      </c>
      <c r="I72" s="13">
        <f>G72-95</f>
        <v>-44.606362467866326</v>
      </c>
    </row>
    <row r="73" spans="1:9" s="7" customFormat="1" ht="19.5" customHeight="1">
      <c r="A73" s="2" t="s">
        <v>41</v>
      </c>
      <c r="B73" s="3" t="s">
        <v>42</v>
      </c>
      <c r="C73" s="3" t="s">
        <v>76</v>
      </c>
      <c r="D73" s="49">
        <f>D74+D75</f>
        <v>386525.10000000003</v>
      </c>
      <c r="E73" s="49">
        <f>E74+E75</f>
        <v>27399.7</v>
      </c>
      <c r="F73" s="49">
        <f>F74+F75</f>
        <v>19825.5</v>
      </c>
      <c r="G73" s="19">
        <f t="shared" si="4"/>
        <v>72.35663164195229</v>
      </c>
      <c r="H73" s="19">
        <f t="shared" si="5"/>
        <v>5.129162375224791</v>
      </c>
      <c r="I73" s="5" t="s">
        <v>95</v>
      </c>
    </row>
    <row r="74" spans="1:9" s="7" customFormat="1" ht="18" customHeight="1">
      <c r="A74" s="73"/>
      <c r="B74" s="73"/>
      <c r="C74" s="4" t="s">
        <v>54</v>
      </c>
      <c r="D74" s="51">
        <v>385512.4</v>
      </c>
      <c r="E74" s="51">
        <v>27269.9</v>
      </c>
      <c r="F74" s="51">
        <v>19729.4</v>
      </c>
      <c r="G74" s="17">
        <f t="shared" si="4"/>
        <v>72.34863347500358</v>
      </c>
      <c r="H74" s="17">
        <f t="shared" si="5"/>
        <v>5.117708276050265</v>
      </c>
      <c r="I74" s="13">
        <f>G74-95</f>
        <v>-22.65136652499642</v>
      </c>
    </row>
    <row r="75" spans="1:9" s="7" customFormat="1" ht="18" customHeight="1">
      <c r="A75" s="73"/>
      <c r="B75" s="73"/>
      <c r="C75" s="4" t="s">
        <v>55</v>
      </c>
      <c r="D75" s="51">
        <v>1012.7</v>
      </c>
      <c r="E75" s="51">
        <v>129.8</v>
      </c>
      <c r="F75" s="51">
        <v>96.1</v>
      </c>
      <c r="G75" s="17">
        <f t="shared" si="4"/>
        <v>74.03697996918335</v>
      </c>
      <c r="H75" s="17">
        <f t="shared" si="5"/>
        <v>9.489483558803197</v>
      </c>
      <c r="I75" s="13">
        <f>G75-95</f>
        <v>-20.96302003081665</v>
      </c>
    </row>
    <row r="76" spans="1:9" s="7" customFormat="1" ht="38.25">
      <c r="A76" s="2" t="s">
        <v>43</v>
      </c>
      <c r="B76" s="3" t="s">
        <v>44</v>
      </c>
      <c r="C76" s="3" t="s">
        <v>77</v>
      </c>
      <c r="D76" s="49">
        <f>D77+D78</f>
        <v>359635.3</v>
      </c>
      <c r="E76" s="49">
        <f>E77+E78</f>
        <v>65642.2</v>
      </c>
      <c r="F76" s="49">
        <f>F77+F78</f>
        <v>37354.2</v>
      </c>
      <c r="G76" s="19">
        <f t="shared" si="4"/>
        <v>56.90577098269101</v>
      </c>
      <c r="H76" s="19">
        <f t="shared" si="5"/>
        <v>10.386688959621038</v>
      </c>
      <c r="I76" s="5" t="s">
        <v>95</v>
      </c>
    </row>
    <row r="77" spans="1:9" s="7" customFormat="1" ht="18" customHeight="1">
      <c r="A77" s="73"/>
      <c r="B77" s="73"/>
      <c r="C77" s="4" t="s">
        <v>54</v>
      </c>
      <c r="D77" s="51">
        <v>359304</v>
      </c>
      <c r="E77" s="51">
        <v>65642.2</v>
      </c>
      <c r="F77" s="51">
        <v>37354.2</v>
      </c>
      <c r="G77" s="17">
        <f aca="true" t="shared" si="6" ref="G77:G90">F77/E77*100</f>
        <v>56.90577098269101</v>
      </c>
      <c r="H77" s="17">
        <f aca="true" t="shared" si="7" ref="H77:H90">F77/D77*100</f>
        <v>10.396266114488009</v>
      </c>
      <c r="I77" s="13">
        <f>G77-95</f>
        <v>-38.09422901730899</v>
      </c>
    </row>
    <row r="78" spans="1:9" s="7" customFormat="1" ht="25.5">
      <c r="A78" s="73"/>
      <c r="B78" s="73"/>
      <c r="C78" s="4" t="s">
        <v>111</v>
      </c>
      <c r="D78" s="51">
        <v>331.3</v>
      </c>
      <c r="E78" s="51">
        <v>0</v>
      </c>
      <c r="F78" s="51">
        <v>0</v>
      </c>
      <c r="G78" s="17">
        <v>0</v>
      </c>
      <c r="H78" s="17">
        <f t="shared" si="7"/>
        <v>0</v>
      </c>
      <c r="I78" s="13">
        <f>G78-95</f>
        <v>-95</v>
      </c>
    </row>
    <row r="79" spans="1:9" s="7" customFormat="1" ht="25.5">
      <c r="A79" s="2" t="s">
        <v>45</v>
      </c>
      <c r="B79" s="3" t="s">
        <v>46</v>
      </c>
      <c r="C79" s="3" t="s">
        <v>78</v>
      </c>
      <c r="D79" s="49">
        <f>D80</f>
        <v>19616</v>
      </c>
      <c r="E79" s="49">
        <f>E80</f>
        <v>2350.8</v>
      </c>
      <c r="F79" s="49">
        <f>F80</f>
        <v>1898</v>
      </c>
      <c r="G79" s="19">
        <f t="shared" si="6"/>
        <v>80.73847200952866</v>
      </c>
      <c r="H79" s="19">
        <f t="shared" si="7"/>
        <v>9.675774877650896</v>
      </c>
      <c r="I79" s="5" t="s">
        <v>95</v>
      </c>
    </row>
    <row r="80" spans="1:9" s="7" customFormat="1" ht="18" customHeight="1">
      <c r="A80" s="73"/>
      <c r="B80" s="73"/>
      <c r="C80" s="4" t="s">
        <v>54</v>
      </c>
      <c r="D80" s="51">
        <v>19616</v>
      </c>
      <c r="E80" s="51">
        <v>2350.8</v>
      </c>
      <c r="F80" s="51">
        <v>1898</v>
      </c>
      <c r="G80" s="17">
        <f t="shared" si="6"/>
        <v>80.73847200952866</v>
      </c>
      <c r="H80" s="17">
        <f t="shared" si="7"/>
        <v>9.675774877650896</v>
      </c>
      <c r="I80" s="13">
        <f>G80-95</f>
        <v>-14.261527990471336</v>
      </c>
    </row>
    <row r="81" spans="1:9" s="7" customFormat="1" ht="28.5" customHeight="1">
      <c r="A81" s="2" t="s">
        <v>47</v>
      </c>
      <c r="B81" s="3" t="s">
        <v>48</v>
      </c>
      <c r="C81" s="3" t="s">
        <v>79</v>
      </c>
      <c r="D81" s="49">
        <f>D82</f>
        <v>4697.5</v>
      </c>
      <c r="E81" s="49">
        <f>E82</f>
        <v>608.4</v>
      </c>
      <c r="F81" s="49">
        <f>F82</f>
        <v>484.5</v>
      </c>
      <c r="G81" s="19">
        <f t="shared" si="6"/>
        <v>79.63510848126234</v>
      </c>
      <c r="H81" s="19">
        <f t="shared" si="7"/>
        <v>10.313996806812135</v>
      </c>
      <c r="I81" s="5" t="s">
        <v>95</v>
      </c>
    </row>
    <row r="82" spans="1:9" s="7" customFormat="1" ht="18" customHeight="1">
      <c r="A82" s="73"/>
      <c r="B82" s="73"/>
      <c r="C82" s="4" t="s">
        <v>54</v>
      </c>
      <c r="D82" s="51">
        <v>4697.5</v>
      </c>
      <c r="E82" s="51">
        <v>608.4</v>
      </c>
      <c r="F82" s="51">
        <v>484.5</v>
      </c>
      <c r="G82" s="17">
        <f t="shared" si="6"/>
        <v>79.63510848126234</v>
      </c>
      <c r="H82" s="17">
        <f t="shared" si="7"/>
        <v>10.313996806812135</v>
      </c>
      <c r="I82" s="13">
        <f>G82-95</f>
        <v>-15.364891518737664</v>
      </c>
    </row>
    <row r="83" spans="1:9" s="7" customFormat="1" ht="18" customHeight="1">
      <c r="A83" s="2" t="s">
        <v>49</v>
      </c>
      <c r="B83" s="3" t="s">
        <v>50</v>
      </c>
      <c r="C83" s="3" t="s">
        <v>80</v>
      </c>
      <c r="D83" s="49">
        <f>D84</f>
        <v>121983.7</v>
      </c>
      <c r="E83" s="49">
        <f>E84</f>
        <v>12114.6</v>
      </c>
      <c r="F83" s="49">
        <f>F84</f>
        <v>9347.9</v>
      </c>
      <c r="G83" s="19">
        <f t="shared" si="6"/>
        <v>77.16226701665758</v>
      </c>
      <c r="H83" s="19">
        <f t="shared" si="7"/>
        <v>7.663236973464488</v>
      </c>
      <c r="I83" s="5" t="s">
        <v>95</v>
      </c>
    </row>
    <row r="84" spans="1:9" s="7" customFormat="1" ht="18" customHeight="1">
      <c r="A84" s="73"/>
      <c r="B84" s="73"/>
      <c r="C84" s="4" t="s">
        <v>54</v>
      </c>
      <c r="D84" s="51">
        <v>121983.7</v>
      </c>
      <c r="E84" s="51">
        <v>12114.6</v>
      </c>
      <c r="F84" s="51">
        <v>9347.9</v>
      </c>
      <c r="G84" s="17">
        <f t="shared" si="6"/>
        <v>77.16226701665758</v>
      </c>
      <c r="H84" s="17">
        <f t="shared" si="7"/>
        <v>7.663236973464488</v>
      </c>
      <c r="I84" s="13">
        <f>G84-95</f>
        <v>-17.83773298334242</v>
      </c>
    </row>
    <row r="85" spans="1:9" ht="30.75" customHeight="1">
      <c r="A85" s="2" t="s">
        <v>51</v>
      </c>
      <c r="B85" s="3" t="s">
        <v>52</v>
      </c>
      <c r="C85" s="3" t="s">
        <v>82</v>
      </c>
      <c r="D85" s="49">
        <f>D86+D87+D88</f>
        <v>1090942.9000000001</v>
      </c>
      <c r="E85" s="49">
        <f>E86+E87+E88</f>
        <v>274760.80000000005</v>
      </c>
      <c r="F85" s="49">
        <f>F86+F87+F88</f>
        <v>87853.3</v>
      </c>
      <c r="G85" s="19">
        <f t="shared" si="6"/>
        <v>31.97446651778565</v>
      </c>
      <c r="H85" s="19">
        <f t="shared" si="7"/>
        <v>8.052969591717403</v>
      </c>
      <c r="I85" s="5" t="s">
        <v>95</v>
      </c>
    </row>
    <row r="86" spans="1:9" s="7" customFormat="1" ht="18" customHeight="1">
      <c r="A86" s="73"/>
      <c r="B86" s="73"/>
      <c r="C86" s="4" t="s">
        <v>54</v>
      </c>
      <c r="D86" s="51">
        <v>845633.5</v>
      </c>
      <c r="E86" s="51">
        <v>133780.7</v>
      </c>
      <c r="F86" s="51">
        <v>57667.9</v>
      </c>
      <c r="G86" s="17">
        <f t="shared" si="6"/>
        <v>43.106292611714544</v>
      </c>
      <c r="H86" s="17">
        <f t="shared" si="7"/>
        <v>6.819490949684467</v>
      </c>
      <c r="I86" s="13">
        <f>G86-95</f>
        <v>-51.893707388285456</v>
      </c>
    </row>
    <row r="87" spans="1:9" s="7" customFormat="1" ht="18" customHeight="1">
      <c r="A87" s="73"/>
      <c r="B87" s="73"/>
      <c r="C87" s="4" t="s">
        <v>55</v>
      </c>
      <c r="D87" s="51">
        <v>136298.8</v>
      </c>
      <c r="E87" s="51">
        <v>72310.1</v>
      </c>
      <c r="F87" s="51">
        <v>24998.4</v>
      </c>
      <c r="G87" s="17">
        <f t="shared" si="6"/>
        <v>34.57110417493545</v>
      </c>
      <c r="H87" s="17">
        <f t="shared" si="7"/>
        <v>18.340880477304278</v>
      </c>
      <c r="I87" s="13">
        <f>G87-95</f>
        <v>-60.42889582506455</v>
      </c>
    </row>
    <row r="88" spans="1:9" s="7" customFormat="1" ht="25.5">
      <c r="A88" s="73"/>
      <c r="B88" s="73"/>
      <c r="C88" s="4" t="s">
        <v>111</v>
      </c>
      <c r="D88" s="51">
        <v>109010.6</v>
      </c>
      <c r="E88" s="51">
        <v>68670</v>
      </c>
      <c r="F88" s="51">
        <v>5187</v>
      </c>
      <c r="G88" s="17">
        <f t="shared" si="6"/>
        <v>7.553516819571865</v>
      </c>
      <c r="H88" s="17">
        <f t="shared" si="7"/>
        <v>4.758252867152368</v>
      </c>
      <c r="I88" s="13">
        <f>G88-95</f>
        <v>-87.44648318042813</v>
      </c>
    </row>
    <row r="89" spans="1:9" s="7" customFormat="1" ht="39" customHeight="1">
      <c r="A89" s="2" t="s">
        <v>53</v>
      </c>
      <c r="B89" s="3" t="s">
        <v>99</v>
      </c>
      <c r="C89" s="3" t="s">
        <v>81</v>
      </c>
      <c r="D89" s="49">
        <f>D90</f>
        <v>51606</v>
      </c>
      <c r="E89" s="49">
        <f>E90</f>
        <v>5323</v>
      </c>
      <c r="F89" s="49">
        <f>F90</f>
        <v>5246.6</v>
      </c>
      <c r="G89" s="19">
        <f t="shared" si="6"/>
        <v>98.56471914334023</v>
      </c>
      <c r="H89" s="19">
        <f t="shared" si="7"/>
        <v>10.166647289074914</v>
      </c>
      <c r="I89" s="5" t="s">
        <v>95</v>
      </c>
    </row>
    <row r="90" spans="1:9" s="7" customFormat="1" ht="18" customHeight="1">
      <c r="A90" s="73"/>
      <c r="B90" s="73"/>
      <c r="C90" s="4" t="s">
        <v>54</v>
      </c>
      <c r="D90" s="51">
        <v>51606</v>
      </c>
      <c r="E90" s="51">
        <v>5323</v>
      </c>
      <c r="F90" s="51">
        <v>5246.6</v>
      </c>
      <c r="G90" s="17">
        <f t="shared" si="6"/>
        <v>98.56471914334023</v>
      </c>
      <c r="H90" s="17">
        <f t="shared" si="7"/>
        <v>10.166647289074914</v>
      </c>
      <c r="I90" s="13">
        <f>G90-95</f>
        <v>3.564719143340227</v>
      </c>
    </row>
    <row r="91" spans="1:9" s="14" customFormat="1" ht="18" customHeight="1">
      <c r="A91" s="78" t="s">
        <v>119</v>
      </c>
      <c r="B91" s="79"/>
      <c r="C91" s="80"/>
      <c r="D91" s="49">
        <f>56487.3</f>
        <v>56487.3</v>
      </c>
      <c r="E91" s="18" t="s">
        <v>95</v>
      </c>
      <c r="F91" s="18" t="s">
        <v>95</v>
      </c>
      <c r="G91" s="18" t="s">
        <v>95</v>
      </c>
      <c r="H91" s="18" t="s">
        <v>95</v>
      </c>
      <c r="I91" s="18" t="s">
        <v>95</v>
      </c>
    </row>
    <row r="92" spans="1:9" ht="29.25" customHeight="1">
      <c r="A92" s="81" t="s">
        <v>90</v>
      </c>
      <c r="B92" s="82"/>
      <c r="C92" s="83"/>
      <c r="D92" s="55">
        <f>D94+D95+D96</f>
        <v>18546801.500000004</v>
      </c>
      <c r="E92" s="55">
        <f>E94+E95+E96</f>
        <v>2568774.1999999997</v>
      </c>
      <c r="F92" s="55">
        <f>F94+F95+F96</f>
        <v>1614170.4999999993</v>
      </c>
      <c r="G92" s="29">
        <f>F92/E92*100</f>
        <v>62.83816226432045</v>
      </c>
      <c r="H92" s="29">
        <f>F92/D92*100</f>
        <v>8.70322842458846</v>
      </c>
      <c r="I92" s="30" t="s">
        <v>95</v>
      </c>
    </row>
    <row r="93" spans="1:9" ht="15.75" customHeight="1">
      <c r="A93" s="85"/>
      <c r="B93" s="85"/>
      <c r="C93" s="31" t="s">
        <v>88</v>
      </c>
      <c r="D93" s="62"/>
      <c r="E93" s="63"/>
      <c r="F93" s="63"/>
      <c r="G93" s="63"/>
      <c r="H93" s="32"/>
      <c r="I93" s="33"/>
    </row>
    <row r="94" spans="1:9" ht="20.25" customHeight="1">
      <c r="A94" s="85"/>
      <c r="B94" s="85"/>
      <c r="C94" s="34" t="s">
        <v>54</v>
      </c>
      <c r="D94" s="55">
        <f>D6+D8+D11+D15+D17+D21+D24+D26+D30+D33+D36+D39+D42+D45+D48+D51+D54+D57+D60+D62+D65+D67+D69+D72+D74+D77+D80+D82+D84+D86+D90+D13</f>
        <v>15912643.700000001</v>
      </c>
      <c r="E94" s="55">
        <f>E6+E8+E11+E15+E17+E21+E24+E26+E30+E33+E36+E39+E42+E45+E48+E51+E54+E57+E60+E62+E65+E67+E69+E72+E74+E77+E80+E82+E84+E86+E90+E13</f>
        <v>2098843.4</v>
      </c>
      <c r="F94" s="55">
        <f>F6+F8+F11+F15+F17+F21+F24+F26+F30+F33+F36+F39+F42+F45+F48+F51+F54+F57+F60+F62+F65+F67+F69+F72+F74+F77+F80+F82+F84+F86+F90+F13</f>
        <v>1360032.5999999994</v>
      </c>
      <c r="G94" s="29">
        <f>F94/E94*100</f>
        <v>64.79914604395923</v>
      </c>
      <c r="H94" s="29">
        <f>F94/D94*100</f>
        <v>8.54686767102062</v>
      </c>
      <c r="I94" s="1">
        <f>G94-95</f>
        <v>-30.200853956040774</v>
      </c>
    </row>
    <row r="95" spans="1:9" ht="18.75" customHeight="1">
      <c r="A95" s="85"/>
      <c r="B95" s="85"/>
      <c r="C95" s="34" t="s">
        <v>55</v>
      </c>
      <c r="D95" s="55">
        <f>(D18+D27+D31+D34+D37+D40+D43+D46+D49+D52+D63+D70+D75+D87+D58)</f>
        <v>2359965</v>
      </c>
      <c r="E95" s="55">
        <f>(E18+E27+E31+E34+E37+E40+E43+E46+E49+E52+E63+E70+E75+E87+E58)</f>
        <v>396632.29999999993</v>
      </c>
      <c r="F95" s="55">
        <f>(F18+F27+F31+F34+F37+F40+F43+F46+F49+F52+F63+F70+F75+F87+F58)</f>
        <v>248950.89999999997</v>
      </c>
      <c r="G95" s="29">
        <f>F95/E95*100</f>
        <v>62.76616906893362</v>
      </c>
      <c r="H95" s="29">
        <f>F95/D95*100</f>
        <v>10.548923395050348</v>
      </c>
      <c r="I95" s="1">
        <f>G95-95</f>
        <v>-32.23383093106638</v>
      </c>
    </row>
    <row r="96" spans="1:9" ht="30" customHeight="1">
      <c r="A96" s="85"/>
      <c r="B96" s="85"/>
      <c r="C96" s="35" t="s">
        <v>111</v>
      </c>
      <c r="D96" s="55">
        <f>(D19+D22+D28+D55+D78+D88)+D91</f>
        <v>274192.8</v>
      </c>
      <c r="E96" s="55">
        <f>(E19+E22+E28+E55+E78+E88)</f>
        <v>73298.5</v>
      </c>
      <c r="F96" s="55">
        <f>(F19+F22+F28+F55+F78+F88)</f>
        <v>5187</v>
      </c>
      <c r="G96" s="29">
        <f>F96/E96*100</f>
        <v>7.076543176190508</v>
      </c>
      <c r="H96" s="29">
        <f>F96/D96*100</f>
        <v>1.891734575087311</v>
      </c>
      <c r="I96" s="1">
        <f>G96-95</f>
        <v>-87.92345682380949</v>
      </c>
    </row>
    <row r="97" spans="1:9" ht="26.25" customHeight="1">
      <c r="A97" s="86" t="s">
        <v>89</v>
      </c>
      <c r="B97" s="87"/>
      <c r="C97" s="88"/>
      <c r="D97" s="54">
        <f>D99+D100+D101</f>
        <v>18630718.7</v>
      </c>
      <c r="E97" s="54">
        <f>E99+E100+E101</f>
        <v>2582233.4999999995</v>
      </c>
      <c r="F97" s="54">
        <f>F99+F100+F101</f>
        <v>1614170.4999999993</v>
      </c>
      <c r="G97" s="36">
        <f>F97/E97*100</f>
        <v>62.510632752615116</v>
      </c>
      <c r="H97" s="36">
        <f>F97/D97*100</f>
        <v>8.664027008254918</v>
      </c>
      <c r="I97" s="37" t="s">
        <v>95</v>
      </c>
    </row>
    <row r="98" spans="1:9" ht="14.25" customHeight="1">
      <c r="A98" s="77"/>
      <c r="B98" s="77"/>
      <c r="C98" s="38" t="s">
        <v>88</v>
      </c>
      <c r="D98" s="64"/>
      <c r="E98" s="65"/>
      <c r="F98" s="65"/>
      <c r="G98" s="65"/>
      <c r="H98" s="39"/>
      <c r="I98" s="40"/>
    </row>
    <row r="99" spans="1:9" ht="27" customHeight="1">
      <c r="A99" s="77"/>
      <c r="B99" s="77"/>
      <c r="C99" s="41" t="s">
        <v>100</v>
      </c>
      <c r="D99" s="53">
        <f>D94+D9-D8</f>
        <v>15996560.9</v>
      </c>
      <c r="E99" s="53">
        <f>E94+E9-E8</f>
        <v>2112302.6999999997</v>
      </c>
      <c r="F99" s="53">
        <f>F94+F9-F8</f>
        <v>1360032.5999999994</v>
      </c>
      <c r="G99" s="36">
        <f>F99/E99*100</f>
        <v>64.38625486773272</v>
      </c>
      <c r="H99" s="36">
        <f>F99/D99*100</f>
        <v>8.502031208470562</v>
      </c>
      <c r="I99" s="42">
        <f>G99-95</f>
        <v>-30.613745132267283</v>
      </c>
    </row>
    <row r="100" spans="1:9" ht="18.75" customHeight="1">
      <c r="A100" s="77"/>
      <c r="B100" s="77"/>
      <c r="C100" s="41" t="s">
        <v>55</v>
      </c>
      <c r="D100" s="53">
        <f>D95</f>
        <v>2359965</v>
      </c>
      <c r="E100" s="53">
        <f aca="true" t="shared" si="8" ref="D100:F101">E95</f>
        <v>396632.29999999993</v>
      </c>
      <c r="F100" s="53">
        <f t="shared" si="8"/>
        <v>248950.89999999997</v>
      </c>
      <c r="G100" s="36">
        <f>F100/E100*100</f>
        <v>62.76616906893362</v>
      </c>
      <c r="H100" s="36">
        <f>F100/D100*100</f>
        <v>10.548923395050348</v>
      </c>
      <c r="I100" s="24">
        <f>G100-95</f>
        <v>-32.23383093106638</v>
      </c>
    </row>
    <row r="101" spans="1:9" ht="27" customHeight="1">
      <c r="A101" s="77"/>
      <c r="B101" s="77"/>
      <c r="C101" s="43" t="s">
        <v>111</v>
      </c>
      <c r="D101" s="53">
        <f t="shared" si="8"/>
        <v>274192.8</v>
      </c>
      <c r="E101" s="53">
        <f t="shared" si="8"/>
        <v>73298.5</v>
      </c>
      <c r="F101" s="53">
        <f t="shared" si="8"/>
        <v>5187</v>
      </c>
      <c r="G101" s="36">
        <f>F101/E101*100</f>
        <v>7.076543176190508</v>
      </c>
      <c r="H101" s="36">
        <f>F101/D101*100</f>
        <v>1.891734575087311</v>
      </c>
      <c r="I101" s="24">
        <f>G101-95</f>
        <v>-87.92345682380949</v>
      </c>
    </row>
    <row r="102" spans="1:9" ht="10.5" customHeight="1">
      <c r="A102" s="23"/>
      <c r="B102" s="6"/>
      <c r="C102" s="6"/>
      <c r="D102" s="45"/>
      <c r="E102" s="46"/>
      <c r="F102" s="47"/>
      <c r="G102" s="6"/>
      <c r="H102" s="6"/>
      <c r="I102" s="6"/>
    </row>
    <row r="103" spans="1:9" s="48" customFormat="1" ht="18.75" customHeight="1">
      <c r="A103" s="69" t="s">
        <v>121</v>
      </c>
      <c r="B103" s="84"/>
      <c r="C103" s="84"/>
      <c r="D103" s="84"/>
      <c r="E103" s="84"/>
      <c r="F103" s="84"/>
      <c r="G103" s="84"/>
      <c r="H103" s="84"/>
      <c r="I103" s="84"/>
    </row>
    <row r="104" spans="1:18" ht="18.75" customHeight="1">
      <c r="A104" s="67" t="s">
        <v>114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ht="18.75" customHeight="1">
      <c r="A105" s="69" t="s">
        <v>120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</sheetData>
  <sheetProtection password="CC0D" sheet="1" formatCells="0" formatColumns="0" formatRows="0" insertColumns="0" insertRows="0" insertHyperlinks="0" deleteColumns="0" deleteRows="0" sort="0" autoFilter="0" pivotTables="0"/>
  <autoFilter ref="A4:I101"/>
  <mergeCells count="41">
    <mergeCell ref="A60:B60"/>
    <mergeCell ref="A62:B63"/>
    <mergeCell ref="A103:I103"/>
    <mergeCell ref="A74:B75"/>
    <mergeCell ref="A69:B70"/>
    <mergeCell ref="A93:B96"/>
    <mergeCell ref="A97:C97"/>
    <mergeCell ref="A67:B67"/>
    <mergeCell ref="A77:B78"/>
    <mergeCell ref="A80:B80"/>
    <mergeCell ref="A84:B84"/>
    <mergeCell ref="A72:B72"/>
    <mergeCell ref="A98:B101"/>
    <mergeCell ref="A82:B82"/>
    <mergeCell ref="A86:B88"/>
    <mergeCell ref="A90:B90"/>
    <mergeCell ref="A91:C91"/>
    <mergeCell ref="A92:C92"/>
    <mergeCell ref="A13:B13"/>
    <mergeCell ref="A6:B6"/>
    <mergeCell ref="A8:B9"/>
    <mergeCell ref="A2:I2"/>
    <mergeCell ref="A11:B11"/>
    <mergeCell ref="A48:B49"/>
    <mergeCell ref="A54:B55"/>
    <mergeCell ref="A15:B15"/>
    <mergeCell ref="A17:B19"/>
    <mergeCell ref="A21:B22"/>
    <mergeCell ref="A33:B34"/>
    <mergeCell ref="A36:B37"/>
    <mergeCell ref="A42:B43"/>
    <mergeCell ref="A104:R104"/>
    <mergeCell ref="A105:R105"/>
    <mergeCell ref="A65:B65"/>
    <mergeCell ref="A24:B24"/>
    <mergeCell ref="A26:B28"/>
    <mergeCell ref="A30:B31"/>
    <mergeCell ref="A57:B58"/>
    <mergeCell ref="A51:B52"/>
    <mergeCell ref="A39:B40"/>
    <mergeCell ref="A45:B46"/>
  </mergeCells>
  <printOptions/>
  <pageMargins left="0.32" right="0.28" top="0.31" bottom="0.29" header="0.5118110236220472" footer="0.3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Новикова Н.А.</cp:lastModifiedBy>
  <cp:lastPrinted>2010-03-15T10:30:38Z</cp:lastPrinted>
  <dcterms:created xsi:type="dcterms:W3CDTF">2002-03-11T10:22:12Z</dcterms:created>
  <dcterms:modified xsi:type="dcterms:W3CDTF">2010-05-14T10:29:48Z</dcterms:modified>
  <cp:category/>
  <cp:version/>
  <cp:contentType/>
  <cp:contentStatus/>
</cp:coreProperties>
</file>