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5450" windowHeight="10320" tabRatio="603" activeTab="0"/>
  </bookViews>
  <sheets>
    <sheet name="на сайт" sheetId="1" r:id="rId1"/>
  </sheets>
  <definedNames>
    <definedName name="_xlnm.Print_Titles" localSheetId="0">'на сайт'!$3:$3</definedName>
  </definedNames>
  <calcPr fullCalcOnLoad="1"/>
</workbook>
</file>

<file path=xl/sharedStrings.xml><?xml version="1.0" encoding="utf-8"?>
<sst xmlns="http://schemas.openxmlformats.org/spreadsheetml/2006/main" count="263" uniqueCount="147">
  <si>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</si>
  <si>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</si>
  <si>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</si>
  <si>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Управление внутренних дел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</si>
  <si>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</si>
  <si>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</si>
  <si>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</si>
  <si>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</si>
  <si>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</si>
  <si>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</si>
  <si>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</si>
  <si>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</si>
  <si>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</si>
  <si>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</si>
  <si>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</si>
  <si>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</si>
  <si>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</si>
  <si>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</si>
  <si>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</si>
  <si>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</si>
  <si>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</si>
  <si>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</si>
  <si>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</si>
  <si>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</si>
  <si>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</si>
  <si>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</si>
  <si>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</si>
  <si>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</si>
  <si>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</si>
  <si>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</si>
  <si>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</si>
  <si>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</si>
  <si>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</si>
  <si>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</si>
  <si>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</si>
  <si>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</si>
  <si>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</si>
  <si>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</si>
  <si>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</si>
  <si>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</si>
  <si>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</si>
  <si>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</si>
  <si>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</si>
  <si>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</si>
  <si>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</si>
  <si>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</si>
  <si>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</si>
  <si>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</si>
  <si>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</si>
  <si>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</si>
  <si>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</si>
  <si>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</si>
  <si>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</si>
  <si>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</si>
  <si>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</si>
  <si>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966</t>
  </si>
  <si>
    <t>Территориальная избирательная комиссия Ленинского района</t>
  </si>
  <si>
    <t>967</t>
  </si>
  <si>
    <t>Территориальная избирательная комиссия Свердловского района</t>
  </si>
  <si>
    <t>968</t>
  </si>
  <si>
    <t>Территориальная избирательная комиссия Мотовилихинского района</t>
  </si>
  <si>
    <t>969</t>
  </si>
  <si>
    <t>Территориальная избирательная комиссия Дзержинского района</t>
  </si>
  <si>
    <t>970</t>
  </si>
  <si>
    <t>Территориальная избирательная комиссия Индустриального района</t>
  </si>
  <si>
    <t>971</t>
  </si>
  <si>
    <t>Территориальная избирательная комиссия Кировского района</t>
  </si>
  <si>
    <t>972</t>
  </si>
  <si>
    <t>Территориальная избирательная комиссия Орджоникидзевского района</t>
  </si>
  <si>
    <t>расходы местного бюджета</t>
  </si>
  <si>
    <t>расходы по выполнению госполномочий</t>
  </si>
  <si>
    <t>расходы за счет средств по предпринимательской и иной приносящей доход деятельности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</si>
  <si>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</si>
  <si>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</si>
  <si>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</si>
  <si>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</si>
  <si>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</si>
  <si>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</si>
  <si>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</si>
  <si>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</si>
  <si>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</si>
  <si>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</si>
  <si>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</si>
  <si>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</si>
  <si>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</si>
  <si>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</si>
  <si>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</si>
  <si>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</si>
  <si>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</si>
  <si>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</si>
  <si>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</si>
  <si>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</si>
  <si>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</si>
  <si>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</si>
  <si>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</si>
  <si>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</si>
  <si>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</si>
  <si>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</si>
  <si>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</si>
  <si>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Итого по КВСР 972 в т.ч.:</t>
  </si>
  <si>
    <t>Итого по КВСР 971 в т.ч.:</t>
  </si>
  <si>
    <t>Итого по КВСР 970 в т.ч.:</t>
  </si>
  <si>
    <t>Итого по КВСР 969 в т.ч.:</t>
  </si>
  <si>
    <t>Итого по КВСР 968 в т.ч.:</t>
  </si>
  <si>
    <t>Итого по КВСР 967 в т.ч.:</t>
  </si>
  <si>
    <t>Итого по КВСР 966 в т.ч.:</t>
  </si>
  <si>
    <t>тыс.руб.</t>
  </si>
  <si>
    <t>163</t>
  </si>
  <si>
    <t>177</t>
  </si>
  <si>
    <t>188</t>
  </si>
  <si>
    <t>902</t>
  </si>
  <si>
    <t>Итого по КВСР 902 в т.ч.:</t>
  </si>
  <si>
    <t>Итого по КВСР 188 в т.ч.:</t>
  </si>
  <si>
    <t>Наименование ГРБС</t>
  </si>
  <si>
    <t>в том числе:</t>
  </si>
  <si>
    <t>обслуживание муниципального долга</t>
  </si>
  <si>
    <t>судебные иски</t>
  </si>
  <si>
    <t>резервный фонд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</si>
  <si>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</si>
  <si>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</si>
  <si>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</si>
  <si>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</si>
  <si>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</si>
  <si>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</si>
  <si>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Комитет по молодежной политике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</si>
  <si>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</si>
  <si>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</si>
  <si>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</si>
  <si>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Кассовый расход за отчетный период</t>
  </si>
  <si>
    <t>Источники финансирования</t>
  </si>
  <si>
    <t>Департамент земельных отношений администрации города Перми</t>
  </si>
  <si>
    <t>расходы,переданные из краевого бюджета на выполнение полномочий городского округа</t>
  </si>
  <si>
    <t>расходы  местного бюджета с учетом зарезервированных средств</t>
  </si>
  <si>
    <t>Итого по КВСР 177 в т.ч.:</t>
  </si>
  <si>
    <t>ГУ 10-ОГПС МЧС России по Пермскому краю</t>
  </si>
  <si>
    <t>%  выполнения кассового плана за отчетный период</t>
  </si>
  <si>
    <t>возврат нецелевых</t>
  </si>
  <si>
    <t>Ассигнования годовые</t>
  </si>
  <si>
    <t>Кассовый план года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</si>
  <si>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</si>
  <si>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</si>
  <si>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</si>
  <si>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Кассовый план за 9 месяцев</t>
  </si>
  <si>
    <t>Оперативный анализ исполнения бюджета города Перми по расходам на 1 сентября 2008 года</t>
  </si>
  <si>
    <t xml:space="preserve">   * -   расчётный уровень установлен исходя из 84,4% исполнения кассового плана по расходам за 9 месяцев 2008 года (95% / 9 мес.*8 мес.).</t>
  </si>
  <si>
    <t>Отклонение от установленного уровня выполнения плана  (84,4%)*</t>
  </si>
  <si>
    <t>Департамент дорог и транспорта администрации города Перми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</si>
</sst>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" xfId="0" applyNumberFormat="1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/>
    </xf>
    <xf numFmtId="171" fontId="4" fillId="0" borderId="2" xfId="0" applyNumberFormat="1" applyFont="1" applyBorder="1" applyAlignment="1">
      <alignment horizontal="righ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right" vertical="center" wrapText="1"/>
    </xf>
    <xf numFmtId="171" fontId="3" fillId="0" borderId="1" xfId="0" applyNumberFormat="1" applyFont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71" fontId="3" fillId="0" borderId="1" xfId="2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1" fontId="3" fillId="0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171" fontId="4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171" fontId="3" fillId="0" borderId="2" xfId="0" applyNumberFormat="1" applyFont="1" applyBorder="1" applyAlignment="1">
      <alignment horizontal="right" vertical="center" wrapText="1"/>
    </xf>
    <xf numFmtId="171" fontId="3" fillId="0" borderId="2" xfId="0" applyNumberFormat="1" applyFont="1" applyFill="1" applyBorder="1" applyAlignment="1">
      <alignment horizontal="right" vertical="center" wrapText="1"/>
    </xf>
    <xf numFmtId="171" fontId="4" fillId="0" borderId="2" xfId="0" applyNumberFormat="1" applyFont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71" fontId="3" fillId="0" borderId="4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vertical="center" wrapText="1"/>
    </xf>
    <xf numFmtId="171" fontId="3" fillId="0" borderId="2" xfId="0" applyNumberFormat="1" applyFont="1" applyBorder="1" applyAlignment="1">
      <alignment vertical="center" wrapText="1"/>
    </xf>
    <xf numFmtId="171" fontId="4" fillId="0" borderId="2" xfId="0" applyNumberFormat="1" applyFont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right" vertical="center"/>
    </xf>
    <xf numFmtId="171" fontId="7" fillId="2" borderId="1" xfId="0" applyNumberFormat="1" applyFont="1" applyFill="1" applyBorder="1" applyAlignment="1">
      <alignment horizontal="right" vertical="center" wrapText="1"/>
    </xf>
    <xf numFmtId="171" fontId="4" fillId="0" borderId="1" xfId="0" applyNumberFormat="1" applyFont="1" applyFill="1" applyBorder="1" applyAlignment="1">
      <alignment vertical="center" wrapText="1"/>
    </xf>
    <xf numFmtId="171" fontId="3" fillId="0" borderId="1" xfId="0" applyNumberFormat="1" applyFont="1" applyFill="1" applyBorder="1" applyAlignment="1">
      <alignment vertical="center" wrapText="1"/>
    </xf>
    <xf numFmtId="171" fontId="8" fillId="2" borderId="1" xfId="0" applyNumberFormat="1" applyFont="1" applyFill="1" applyBorder="1" applyAlignment="1">
      <alignment horizontal="right" vertical="center" wrapText="1"/>
    </xf>
    <xf numFmtId="171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vertical="center"/>
    </xf>
    <xf numFmtId="171" fontId="7" fillId="2" borderId="1" xfId="0" applyNumberFormat="1" applyFont="1" applyFill="1" applyBorder="1" applyAlignment="1">
      <alignment vertical="center" wrapText="1"/>
    </xf>
    <xf numFmtId="171" fontId="3" fillId="2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71" fontId="3" fillId="0" borderId="1" xfId="20" applyNumberFormat="1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workbookViewId="0" topLeftCell="A117">
      <selection activeCell="C15" sqref="A15:IV18"/>
    </sheetView>
  </sheetViews>
  <sheetFormatPr defaultColWidth="9.140625" defaultRowHeight="12.75"/>
  <cols>
    <col min="1" max="1" width="6.00390625" style="0" bestFit="1" customWidth="1"/>
    <col min="2" max="2" width="30.00390625" style="0" customWidth="1"/>
    <col min="3" max="3" width="41.421875" style="0" customWidth="1"/>
    <col min="4" max="4" width="12.57421875" style="0" customWidth="1"/>
    <col min="5" max="5" width="12.28125" style="0" customWidth="1"/>
    <col min="6" max="6" width="14.28125" style="0" customWidth="1"/>
    <col min="7" max="7" width="13.7109375" style="0" customWidth="1"/>
    <col min="8" max="8" width="15.421875" style="0" customWidth="1"/>
    <col min="9" max="9" width="17.00390625" style="0" customWidth="1"/>
  </cols>
  <sheetData>
    <row r="1" spans="1:9" ht="15.75">
      <c r="A1" s="98" t="s">
        <v>143</v>
      </c>
      <c r="B1" s="98"/>
      <c r="C1" s="98"/>
      <c r="D1" s="98"/>
      <c r="E1" s="98"/>
      <c r="F1" s="98"/>
      <c r="G1" s="98"/>
      <c r="H1" s="98"/>
      <c r="I1" s="98"/>
    </row>
    <row r="2" spans="1:9" ht="12.75">
      <c r="A2" s="1"/>
      <c r="B2" s="1"/>
      <c r="C2" s="1"/>
      <c r="D2" s="4"/>
      <c r="E2" s="4"/>
      <c r="F2" s="4"/>
      <c r="G2" s="5"/>
      <c r="H2" s="5"/>
      <c r="I2" s="29" t="s">
        <v>106</v>
      </c>
    </row>
    <row r="3" spans="1:9" ht="63.75">
      <c r="A3" s="21" t="s">
        <v>1</v>
      </c>
      <c r="B3" s="21" t="s">
        <v>113</v>
      </c>
      <c r="C3" s="21" t="s">
        <v>129</v>
      </c>
      <c r="D3" s="44" t="s">
        <v>137</v>
      </c>
      <c r="E3" s="44" t="s">
        <v>138</v>
      </c>
      <c r="F3" s="44" t="s">
        <v>142</v>
      </c>
      <c r="G3" s="7" t="s">
        <v>128</v>
      </c>
      <c r="H3" s="7" t="s">
        <v>135</v>
      </c>
      <c r="I3" s="58" t="s">
        <v>145</v>
      </c>
    </row>
    <row r="4" spans="1:9" ht="38.25">
      <c r="A4" s="21" t="s">
        <v>107</v>
      </c>
      <c r="B4" s="23" t="s">
        <v>2</v>
      </c>
      <c r="C4" s="2" t="s">
        <v>72</v>
      </c>
      <c r="D4" s="20">
        <f>D5+D6</f>
        <v>205433.5</v>
      </c>
      <c r="E4" s="8">
        <f>E5+E6</f>
        <v>205433.5</v>
      </c>
      <c r="F4" s="8">
        <f>F5+F6</f>
        <v>132754.9</v>
      </c>
      <c r="G4" s="8">
        <f>G5+G6</f>
        <v>94692.3</v>
      </c>
      <c r="H4" s="27">
        <f>SUM(G4/F4)*100</f>
        <v>71.32866658782464</v>
      </c>
      <c r="I4" s="24" t="s">
        <v>125</v>
      </c>
    </row>
    <row r="5" spans="1:9" ht="12.75">
      <c r="A5" s="99"/>
      <c r="B5" s="100"/>
      <c r="C5" s="22" t="s">
        <v>69</v>
      </c>
      <c r="D5" s="67">
        <v>198910.3</v>
      </c>
      <c r="E5" s="13">
        <v>198910.3</v>
      </c>
      <c r="F5" s="13">
        <v>128651.7</v>
      </c>
      <c r="G5" s="9">
        <v>94019.6</v>
      </c>
      <c r="H5" s="42">
        <f aca="true" t="shared" si="0" ref="H5:H64">SUM(G5/F5)*100</f>
        <v>73.0807288205286</v>
      </c>
      <c r="I5" s="11">
        <f>H5-84.4</f>
        <v>-11.3192711794714</v>
      </c>
    </row>
    <row r="6" spans="1:9" ht="38.25">
      <c r="A6" s="101"/>
      <c r="B6" s="102"/>
      <c r="C6" s="32" t="s">
        <v>71</v>
      </c>
      <c r="D6" s="34">
        <v>6523.2</v>
      </c>
      <c r="E6" s="34">
        <v>6523.2</v>
      </c>
      <c r="F6" s="33">
        <v>4103.2</v>
      </c>
      <c r="G6" s="34">
        <v>672.7</v>
      </c>
      <c r="H6" s="43">
        <f t="shared" si="0"/>
        <v>16.394521349190878</v>
      </c>
      <c r="I6" s="11">
        <f>H6-84.4</f>
        <v>-68.00547865080912</v>
      </c>
    </row>
    <row r="7" spans="1:9" ht="25.5">
      <c r="A7" s="14" t="s">
        <v>108</v>
      </c>
      <c r="B7" s="15" t="s">
        <v>134</v>
      </c>
      <c r="C7" s="15" t="s">
        <v>133</v>
      </c>
      <c r="D7" s="6">
        <f>D8</f>
        <v>55.8</v>
      </c>
      <c r="E7" s="6">
        <f>E8</f>
        <v>55.8</v>
      </c>
      <c r="F7" s="6">
        <f>F8</f>
        <v>55.8</v>
      </c>
      <c r="G7" s="6">
        <f>G8</f>
        <v>53.4</v>
      </c>
      <c r="H7" s="35">
        <f>SUM(G7/F7)*100</f>
        <v>95.6989247311828</v>
      </c>
      <c r="I7" s="24" t="s">
        <v>125</v>
      </c>
    </row>
    <row r="8" spans="1:9" ht="12.75">
      <c r="A8" s="40"/>
      <c r="B8" s="41"/>
      <c r="C8" s="22" t="s">
        <v>69</v>
      </c>
      <c r="D8" s="33">
        <v>55.8</v>
      </c>
      <c r="E8" s="33">
        <v>55.8</v>
      </c>
      <c r="F8" s="33">
        <v>55.8</v>
      </c>
      <c r="G8" s="34">
        <v>53.4</v>
      </c>
      <c r="H8" s="43">
        <f>SUM(G8/F8)*100</f>
        <v>95.6989247311828</v>
      </c>
      <c r="I8" s="11">
        <f>H8-84.4</f>
        <v>11.298924731182794</v>
      </c>
    </row>
    <row r="9" spans="1:9" ht="25.5">
      <c r="A9" s="14" t="s">
        <v>109</v>
      </c>
      <c r="B9" s="15" t="s">
        <v>3</v>
      </c>
      <c r="C9" s="15" t="s">
        <v>112</v>
      </c>
      <c r="D9" s="20">
        <f>SUM(D10:D11)</f>
        <v>1073097.6</v>
      </c>
      <c r="E9" s="20">
        <f>SUM(E10:E11)</f>
        <v>1058509.4</v>
      </c>
      <c r="F9" s="20">
        <f>SUM(F10:F11)</f>
        <v>813743.4</v>
      </c>
      <c r="G9" s="20">
        <f>SUM(G10:G11)</f>
        <v>591587</v>
      </c>
      <c r="H9" s="27">
        <f>G9/F9*100</f>
        <v>72.69945292336627</v>
      </c>
      <c r="I9" s="25" t="s">
        <v>125</v>
      </c>
    </row>
    <row r="10" spans="1:9" ht="12.75">
      <c r="A10" s="86"/>
      <c r="B10" s="87"/>
      <c r="C10" s="16" t="s">
        <v>69</v>
      </c>
      <c r="D10" s="17">
        <v>848220.9</v>
      </c>
      <c r="E10" s="17">
        <v>833632.7</v>
      </c>
      <c r="F10" s="17">
        <v>633030.3</v>
      </c>
      <c r="G10" s="17">
        <v>455701.1</v>
      </c>
      <c r="H10" s="42">
        <f t="shared" si="0"/>
        <v>71.98724926753111</v>
      </c>
      <c r="I10" s="11">
        <f>H10-84.4</f>
        <v>-12.412750732468893</v>
      </c>
    </row>
    <row r="11" spans="1:9" ht="12.75">
      <c r="A11" s="90"/>
      <c r="B11" s="91"/>
      <c r="C11" s="16" t="s">
        <v>70</v>
      </c>
      <c r="D11" s="17">
        <v>224876.7</v>
      </c>
      <c r="E11" s="17">
        <v>224876.7</v>
      </c>
      <c r="F11" s="17">
        <v>180713.1</v>
      </c>
      <c r="G11" s="17">
        <v>135885.9</v>
      </c>
      <c r="H11" s="42">
        <f>G11/F11*100</f>
        <v>75.19427202565835</v>
      </c>
      <c r="I11" s="11">
        <f>H11-84.4</f>
        <v>-9.205727974341656</v>
      </c>
    </row>
    <row r="12" spans="1:9" ht="25.5">
      <c r="A12" s="14" t="s">
        <v>110</v>
      </c>
      <c r="B12" s="15" t="s">
        <v>0</v>
      </c>
      <c r="C12" s="15" t="s">
        <v>111</v>
      </c>
      <c r="D12" s="20">
        <f>D14</f>
        <v>606962.7999999999</v>
      </c>
      <c r="E12" s="20">
        <f>E14</f>
        <v>606962.7999999999</v>
      </c>
      <c r="F12" s="20">
        <f>F14</f>
        <v>386438.99999999994</v>
      </c>
      <c r="G12" s="20">
        <f>G14</f>
        <v>328806.3</v>
      </c>
      <c r="H12" s="27">
        <f t="shared" si="0"/>
        <v>85.08621024275502</v>
      </c>
      <c r="I12" s="25" t="s">
        <v>125</v>
      </c>
    </row>
    <row r="13" spans="1:9" ht="25.5">
      <c r="A13" s="86"/>
      <c r="B13" s="87"/>
      <c r="C13" s="16" t="s">
        <v>121</v>
      </c>
      <c r="D13" s="17">
        <v>485792.6</v>
      </c>
      <c r="E13" s="17">
        <v>485792.6</v>
      </c>
      <c r="F13" s="17">
        <v>360942.6</v>
      </c>
      <c r="G13" s="17">
        <v>318023.3</v>
      </c>
      <c r="H13" s="42">
        <f t="shared" si="0"/>
        <v>88.10910654491877</v>
      </c>
      <c r="I13" s="11">
        <f aca="true" t="shared" si="1" ref="I13:I18">H13-84.4</f>
        <v>3.709106544918768</v>
      </c>
    </row>
    <row r="14" spans="1:9" ht="25.5">
      <c r="A14" s="88"/>
      <c r="B14" s="89"/>
      <c r="C14" s="19" t="s">
        <v>120</v>
      </c>
      <c r="D14" s="49">
        <f>D13+D15+D16+D17+D18</f>
        <v>606962.7999999999</v>
      </c>
      <c r="E14" s="49">
        <f>E13+E15+E16+E17+E18</f>
        <v>606962.7999999999</v>
      </c>
      <c r="F14" s="49">
        <f>F13+F15+F16+F18+F17</f>
        <v>386438.99999999994</v>
      </c>
      <c r="G14" s="49">
        <f>G13+G15+G16+G18+G17</f>
        <v>328806.3</v>
      </c>
      <c r="H14" s="52">
        <f t="shared" si="0"/>
        <v>85.08621024275502</v>
      </c>
      <c r="I14" s="51">
        <f t="shared" si="1"/>
        <v>0.6862102427550099</v>
      </c>
    </row>
    <row r="15" spans="1:9" ht="12.75" hidden="1">
      <c r="A15" s="88"/>
      <c r="B15" s="89"/>
      <c r="C15" s="31" t="s">
        <v>115</v>
      </c>
      <c r="D15" s="50">
        <v>24548.6</v>
      </c>
      <c r="E15" s="50">
        <v>24548.6</v>
      </c>
      <c r="F15" s="50">
        <v>0</v>
      </c>
      <c r="G15" s="50">
        <v>0</v>
      </c>
      <c r="H15" s="53"/>
      <c r="I15" s="51">
        <f t="shared" si="1"/>
        <v>-84.4</v>
      </c>
    </row>
    <row r="16" spans="1:9" ht="12.75" hidden="1">
      <c r="A16" s="88"/>
      <c r="B16" s="89"/>
      <c r="C16" s="31" t="s">
        <v>116</v>
      </c>
      <c r="D16" s="50">
        <v>50744.1</v>
      </c>
      <c r="E16" s="50">
        <v>50744.1</v>
      </c>
      <c r="F16" s="50">
        <v>22944.1</v>
      </c>
      <c r="G16" s="50">
        <v>8230.7</v>
      </c>
      <c r="H16" s="53">
        <f t="shared" si="0"/>
        <v>35.87283876900816</v>
      </c>
      <c r="I16" s="51">
        <f t="shared" si="1"/>
        <v>-48.527161230991844</v>
      </c>
    </row>
    <row r="17" spans="1:9" ht="12.75" hidden="1">
      <c r="A17" s="88"/>
      <c r="B17" s="89"/>
      <c r="C17" s="31" t="s">
        <v>136</v>
      </c>
      <c r="D17" s="50">
        <v>2552.3</v>
      </c>
      <c r="E17" s="50">
        <v>2552.3</v>
      </c>
      <c r="F17" s="50">
        <v>2552.3</v>
      </c>
      <c r="G17" s="50">
        <v>2552.3</v>
      </c>
      <c r="H17" s="53">
        <f t="shared" si="0"/>
        <v>100</v>
      </c>
      <c r="I17" s="51">
        <f t="shared" si="1"/>
        <v>15.599999999999994</v>
      </c>
    </row>
    <row r="18" spans="1:9" ht="12.75" hidden="1">
      <c r="A18" s="90"/>
      <c r="B18" s="91"/>
      <c r="C18" s="31" t="s">
        <v>117</v>
      </c>
      <c r="D18" s="50">
        <v>43325.2</v>
      </c>
      <c r="E18" s="50">
        <v>43325.2</v>
      </c>
      <c r="F18" s="50">
        <v>0</v>
      </c>
      <c r="G18" s="50">
        <v>0</v>
      </c>
      <c r="H18" s="53"/>
      <c r="I18" s="51">
        <f t="shared" si="1"/>
        <v>-84.4</v>
      </c>
    </row>
    <row r="19" spans="1:9" ht="38.25">
      <c r="A19" s="14" t="s">
        <v>4</v>
      </c>
      <c r="B19" s="15" t="s">
        <v>5</v>
      </c>
      <c r="C19" s="15" t="s">
        <v>73</v>
      </c>
      <c r="D19" s="20">
        <f>D20+D21</f>
        <v>548070.8</v>
      </c>
      <c r="E19" s="20">
        <f>E20+E21</f>
        <v>548070.8</v>
      </c>
      <c r="F19" s="20">
        <f>F20+F21</f>
        <v>209719.5</v>
      </c>
      <c r="G19" s="20">
        <f>G20+G21</f>
        <v>111706</v>
      </c>
      <c r="H19" s="27">
        <f t="shared" si="0"/>
        <v>53.26447945946848</v>
      </c>
      <c r="I19" s="25" t="s">
        <v>125</v>
      </c>
    </row>
    <row r="20" spans="1:9" ht="12.75">
      <c r="A20" s="86"/>
      <c r="B20" s="87"/>
      <c r="C20" s="16" t="s">
        <v>69</v>
      </c>
      <c r="D20" s="17">
        <v>543431</v>
      </c>
      <c r="E20" s="17">
        <v>543431</v>
      </c>
      <c r="F20" s="17">
        <v>206250.7</v>
      </c>
      <c r="G20" s="17">
        <v>109324.7</v>
      </c>
      <c r="H20" s="42">
        <f t="shared" si="0"/>
        <v>53.005735253262166</v>
      </c>
      <c r="I20" s="11">
        <f>H20-84.4</f>
        <v>-31.39426474673784</v>
      </c>
    </row>
    <row r="21" spans="1:9" ht="38.25">
      <c r="A21" s="90"/>
      <c r="B21" s="91"/>
      <c r="C21" s="16" t="s">
        <v>71</v>
      </c>
      <c r="D21" s="17">
        <v>4639.8</v>
      </c>
      <c r="E21" s="17">
        <v>4639.8</v>
      </c>
      <c r="F21" s="17">
        <v>3468.8</v>
      </c>
      <c r="G21" s="17">
        <v>2381.3</v>
      </c>
      <c r="H21" s="42">
        <f t="shared" si="0"/>
        <v>68.64910055350553</v>
      </c>
      <c r="I21" s="11">
        <f>H21-84.4</f>
        <v>-15.750899446494472</v>
      </c>
    </row>
    <row r="22" spans="1:9" ht="38.25">
      <c r="A22" s="14" t="s">
        <v>6</v>
      </c>
      <c r="B22" s="15" t="s">
        <v>7</v>
      </c>
      <c r="C22" s="15" t="s">
        <v>74</v>
      </c>
      <c r="D22" s="20">
        <f>D23+D24</f>
        <v>93968.6</v>
      </c>
      <c r="E22" s="20">
        <f>E23+E24</f>
        <v>93784.6</v>
      </c>
      <c r="F22" s="20">
        <f>F23+F24</f>
        <v>46598.3</v>
      </c>
      <c r="G22" s="20">
        <f>G23+G24</f>
        <v>30943.5</v>
      </c>
      <c r="H22" s="27">
        <f t="shared" si="0"/>
        <v>66.40478300710541</v>
      </c>
      <c r="I22" s="25" t="s">
        <v>125</v>
      </c>
    </row>
    <row r="23" spans="1:9" ht="12.75">
      <c r="A23" s="86"/>
      <c r="B23" s="87"/>
      <c r="C23" s="16" t="s">
        <v>69</v>
      </c>
      <c r="D23" s="17">
        <v>93453.5</v>
      </c>
      <c r="E23" s="17">
        <v>93269.5</v>
      </c>
      <c r="F23" s="17">
        <v>46208.9</v>
      </c>
      <c r="G23" s="17">
        <v>30943.5</v>
      </c>
      <c r="H23" s="42">
        <f t="shared" si="0"/>
        <v>66.96437266414046</v>
      </c>
      <c r="I23" s="11">
        <f>H23-84.4</f>
        <v>-17.43562733585955</v>
      </c>
    </row>
    <row r="24" spans="1:9" ht="38.25">
      <c r="A24" s="90"/>
      <c r="B24" s="91"/>
      <c r="C24" s="16" t="s">
        <v>71</v>
      </c>
      <c r="D24" s="17">
        <v>515.1</v>
      </c>
      <c r="E24" s="17">
        <v>515.1</v>
      </c>
      <c r="F24" s="17">
        <v>389.4</v>
      </c>
      <c r="G24" s="17"/>
      <c r="H24" s="42">
        <f t="shared" si="0"/>
        <v>0</v>
      </c>
      <c r="I24" s="11">
        <f>H24-84.4</f>
        <v>-84.4</v>
      </c>
    </row>
    <row r="25" spans="1:9" ht="25.5">
      <c r="A25" s="14" t="s">
        <v>8</v>
      </c>
      <c r="B25" s="15" t="s">
        <v>9</v>
      </c>
      <c r="C25" s="15" t="s">
        <v>75</v>
      </c>
      <c r="D25" s="20">
        <f>D26+D27+D28+D29</f>
        <v>3545102.2</v>
      </c>
      <c r="E25" s="20">
        <f>E26+E27+E28+E29</f>
        <v>3525283.2</v>
      </c>
      <c r="F25" s="20">
        <f>F26+F27+F28+F29</f>
        <v>2201306.8</v>
      </c>
      <c r="G25" s="20">
        <f>G26+G27+G28+G29</f>
        <v>1968042.2999999998</v>
      </c>
      <c r="H25" s="27">
        <f t="shared" si="0"/>
        <v>89.40336258444303</v>
      </c>
      <c r="I25" s="25" t="s">
        <v>125</v>
      </c>
    </row>
    <row r="26" spans="1:9" ht="12.75">
      <c r="A26" s="86"/>
      <c r="B26" s="87"/>
      <c r="C26" s="16" t="s">
        <v>69</v>
      </c>
      <c r="D26" s="17">
        <v>2550382.1</v>
      </c>
      <c r="E26" s="17">
        <v>2526902.2</v>
      </c>
      <c r="F26" s="17">
        <v>1516402.4</v>
      </c>
      <c r="G26" s="17">
        <v>1397109.7</v>
      </c>
      <c r="H26" s="42">
        <f t="shared" si="0"/>
        <v>92.13317652359295</v>
      </c>
      <c r="I26" s="11">
        <f>H26-84.4</f>
        <v>7.733176523592945</v>
      </c>
    </row>
    <row r="27" spans="1:9" ht="12.75">
      <c r="A27" s="88"/>
      <c r="B27" s="89"/>
      <c r="C27" s="16" t="s">
        <v>70</v>
      </c>
      <c r="D27" s="17">
        <v>16573.9</v>
      </c>
      <c r="E27" s="17">
        <v>16573.9</v>
      </c>
      <c r="F27" s="17">
        <v>11815.8</v>
      </c>
      <c r="G27" s="17">
        <v>7138.2</v>
      </c>
      <c r="H27" s="42">
        <f>G27/F27*100</f>
        <v>60.412329254049666</v>
      </c>
      <c r="I27" s="11">
        <f aca="true" t="shared" si="2" ref="I27:I44">H27-84.4</f>
        <v>-23.98767074595034</v>
      </c>
    </row>
    <row r="28" spans="1:9" ht="25.5">
      <c r="A28" s="88"/>
      <c r="B28" s="89"/>
      <c r="C28" s="16" t="s">
        <v>131</v>
      </c>
      <c r="D28" s="17">
        <v>461426.1</v>
      </c>
      <c r="E28" s="17">
        <v>461426</v>
      </c>
      <c r="F28" s="17">
        <v>297589.1</v>
      </c>
      <c r="G28" s="17">
        <v>239830.5</v>
      </c>
      <c r="H28" s="28">
        <f>G28/F28*100</f>
        <v>80.59115740462269</v>
      </c>
      <c r="I28" s="11">
        <f t="shared" si="2"/>
        <v>-3.808842595377314</v>
      </c>
    </row>
    <row r="29" spans="1:9" ht="38.25">
      <c r="A29" s="90"/>
      <c r="B29" s="91"/>
      <c r="C29" s="16" t="s">
        <v>71</v>
      </c>
      <c r="D29" s="17">
        <v>516720.1</v>
      </c>
      <c r="E29" s="17">
        <v>520381.1</v>
      </c>
      <c r="F29" s="17">
        <v>375499.5</v>
      </c>
      <c r="G29" s="17">
        <v>323963.9</v>
      </c>
      <c r="H29" s="42">
        <f t="shared" si="0"/>
        <v>86.27545442803519</v>
      </c>
      <c r="I29" s="11">
        <f t="shared" si="2"/>
        <v>1.8754544280351837</v>
      </c>
    </row>
    <row r="30" spans="1:9" ht="25.5">
      <c r="A30" s="14" t="s">
        <v>10</v>
      </c>
      <c r="B30" s="15" t="s">
        <v>11</v>
      </c>
      <c r="C30" s="15" t="s">
        <v>76</v>
      </c>
      <c r="D30" s="20">
        <f>D31+D32+D33</f>
        <v>619679.2999999999</v>
      </c>
      <c r="E30" s="20">
        <f>E31+E32+E33</f>
        <v>619679.2999999999</v>
      </c>
      <c r="F30" s="20">
        <f>F31+F32+F33</f>
        <v>433482.6</v>
      </c>
      <c r="G30" s="20">
        <f>G31+G32+G33</f>
        <v>315522.8</v>
      </c>
      <c r="H30" s="27">
        <f t="shared" si="0"/>
        <v>72.78788122060725</v>
      </c>
      <c r="I30" s="25" t="s">
        <v>125</v>
      </c>
    </row>
    <row r="31" spans="1:9" ht="12.75">
      <c r="A31" s="86"/>
      <c r="B31" s="87"/>
      <c r="C31" s="16" t="s">
        <v>69</v>
      </c>
      <c r="D31" s="17">
        <v>542645.1</v>
      </c>
      <c r="E31" s="17">
        <v>542645.1</v>
      </c>
      <c r="F31" s="17">
        <v>371342.8</v>
      </c>
      <c r="G31" s="17">
        <v>280927.1</v>
      </c>
      <c r="H31" s="42">
        <f t="shared" si="0"/>
        <v>75.65168895155635</v>
      </c>
      <c r="I31" s="11">
        <f t="shared" si="2"/>
        <v>-8.748311048443654</v>
      </c>
    </row>
    <row r="32" spans="1:9" ht="25.5">
      <c r="A32" s="88"/>
      <c r="B32" s="89"/>
      <c r="C32" s="16" t="s">
        <v>131</v>
      </c>
      <c r="D32" s="17">
        <v>1967</v>
      </c>
      <c r="E32" s="17">
        <v>1967</v>
      </c>
      <c r="F32" s="17">
        <v>1952.3</v>
      </c>
      <c r="G32" s="17">
        <v>1840.5</v>
      </c>
      <c r="H32" s="42">
        <f t="shared" si="0"/>
        <v>94.27342109306971</v>
      </c>
      <c r="I32" s="11">
        <f t="shared" si="2"/>
        <v>9.873421093069709</v>
      </c>
    </row>
    <row r="33" spans="1:9" ht="38.25">
      <c r="A33" s="90"/>
      <c r="B33" s="91"/>
      <c r="C33" s="16" t="s">
        <v>71</v>
      </c>
      <c r="D33" s="17">
        <v>75067.2</v>
      </c>
      <c r="E33" s="17">
        <v>75067.2</v>
      </c>
      <c r="F33" s="17">
        <v>60187.5</v>
      </c>
      <c r="G33" s="17">
        <v>32755.2</v>
      </c>
      <c r="H33" s="42">
        <f t="shared" si="0"/>
        <v>54.421931464174456</v>
      </c>
      <c r="I33" s="11">
        <f t="shared" si="2"/>
        <v>-29.97806853582555</v>
      </c>
    </row>
    <row r="34" spans="1:9" ht="12.75">
      <c r="A34" s="14" t="s">
        <v>123</v>
      </c>
      <c r="B34" s="15" t="s">
        <v>124</v>
      </c>
      <c r="C34" s="15" t="s">
        <v>122</v>
      </c>
      <c r="D34" s="20">
        <f>D35+D36</f>
        <v>32728.8</v>
      </c>
      <c r="E34" s="20">
        <f>E35+E36</f>
        <v>32728.8</v>
      </c>
      <c r="F34" s="20">
        <f>F35+F36</f>
        <v>26440.8</v>
      </c>
      <c r="G34" s="20">
        <f>G35+G36</f>
        <v>16819.3</v>
      </c>
      <c r="H34" s="27">
        <f t="shared" si="0"/>
        <v>63.6111615382288</v>
      </c>
      <c r="I34" s="25" t="s">
        <v>125</v>
      </c>
    </row>
    <row r="35" spans="1:9" ht="12.75">
      <c r="A35" s="86"/>
      <c r="B35" s="87"/>
      <c r="C35" s="16" t="s">
        <v>69</v>
      </c>
      <c r="D35" s="17">
        <v>32717.1</v>
      </c>
      <c r="E35" s="17">
        <v>32717.1</v>
      </c>
      <c r="F35" s="17">
        <v>26429.1</v>
      </c>
      <c r="G35" s="17">
        <v>16807.6</v>
      </c>
      <c r="H35" s="42">
        <f t="shared" si="0"/>
        <v>63.59505242327585</v>
      </c>
      <c r="I35" s="11">
        <f t="shared" si="2"/>
        <v>-20.804947576724153</v>
      </c>
    </row>
    <row r="36" spans="1:9" ht="25.5">
      <c r="A36" s="90"/>
      <c r="B36" s="91"/>
      <c r="C36" s="16" t="s">
        <v>131</v>
      </c>
      <c r="D36" s="17">
        <v>11.7</v>
      </c>
      <c r="E36" s="17">
        <v>11.7</v>
      </c>
      <c r="F36" s="17">
        <v>11.7</v>
      </c>
      <c r="G36" s="17">
        <v>11.7</v>
      </c>
      <c r="H36" s="42">
        <f>SUM(G36/F36)*100</f>
        <v>100</v>
      </c>
      <c r="I36" s="11">
        <f t="shared" si="2"/>
        <v>15.599999999999994</v>
      </c>
    </row>
    <row r="37" spans="1:9" ht="25.5">
      <c r="A37" s="14" t="s">
        <v>12</v>
      </c>
      <c r="B37" s="15" t="s">
        <v>13</v>
      </c>
      <c r="C37" s="15" t="s">
        <v>77</v>
      </c>
      <c r="D37" s="20">
        <f>D38+D39+D40+D41</f>
        <v>7086202.100000001</v>
      </c>
      <c r="E37" s="20">
        <f>E38+E39+E40+E41</f>
        <v>7125945.1</v>
      </c>
      <c r="F37" s="20">
        <f>F38+F39+F40+F41</f>
        <v>5082312.4</v>
      </c>
      <c r="G37" s="20">
        <f>G38+G39+G40+G41</f>
        <v>3716385.7000000007</v>
      </c>
      <c r="H37" s="27">
        <f t="shared" si="0"/>
        <v>73.12391304399156</v>
      </c>
      <c r="I37" s="25" t="s">
        <v>125</v>
      </c>
    </row>
    <row r="38" spans="1:9" ht="12.75">
      <c r="A38" s="86"/>
      <c r="B38" s="87"/>
      <c r="C38" s="16" t="s">
        <v>69</v>
      </c>
      <c r="D38" s="17">
        <v>4185619.7</v>
      </c>
      <c r="E38" s="17">
        <v>4185619.7</v>
      </c>
      <c r="F38" s="17">
        <v>2825038.4</v>
      </c>
      <c r="G38" s="17">
        <v>2247061.1</v>
      </c>
      <c r="H38" s="42">
        <f t="shared" si="0"/>
        <v>79.54090464752622</v>
      </c>
      <c r="I38" s="11">
        <f t="shared" si="2"/>
        <v>-4.859095352473787</v>
      </c>
    </row>
    <row r="39" spans="1:9" ht="12.75">
      <c r="A39" s="88"/>
      <c r="B39" s="89"/>
      <c r="C39" s="16" t="s">
        <v>70</v>
      </c>
      <c r="D39" s="17">
        <v>1732579.2</v>
      </c>
      <c r="E39" s="17">
        <v>1765556.8</v>
      </c>
      <c r="F39" s="17">
        <v>1333317.3</v>
      </c>
      <c r="G39" s="17">
        <v>1144576.3</v>
      </c>
      <c r="H39" s="42">
        <f t="shared" si="0"/>
        <v>85.8442547771637</v>
      </c>
      <c r="I39" s="11">
        <f t="shared" si="2"/>
        <v>1.4442547771636924</v>
      </c>
    </row>
    <row r="40" spans="1:9" ht="25.5">
      <c r="A40" s="88"/>
      <c r="B40" s="89"/>
      <c r="C40" s="16" t="s">
        <v>131</v>
      </c>
      <c r="D40" s="17">
        <v>596522.2</v>
      </c>
      <c r="E40" s="17">
        <v>603287.5</v>
      </c>
      <c r="F40" s="17">
        <v>559562.5</v>
      </c>
      <c r="G40" s="17">
        <v>50157.6</v>
      </c>
      <c r="H40" s="42">
        <f t="shared" si="0"/>
        <v>8.963717189768792</v>
      </c>
      <c r="I40" s="11">
        <f t="shared" si="2"/>
        <v>-75.43628281023122</v>
      </c>
    </row>
    <row r="41" spans="1:9" ht="38.25">
      <c r="A41" s="90"/>
      <c r="B41" s="91"/>
      <c r="C41" s="16" t="s">
        <v>71</v>
      </c>
      <c r="D41" s="17">
        <v>571481</v>
      </c>
      <c r="E41" s="17">
        <v>571481.1</v>
      </c>
      <c r="F41" s="17">
        <v>364394.2</v>
      </c>
      <c r="G41" s="17">
        <v>274590.7</v>
      </c>
      <c r="H41" s="42">
        <f t="shared" si="0"/>
        <v>75.3553980826259</v>
      </c>
      <c r="I41" s="11">
        <f t="shared" si="2"/>
        <v>-9.04460191737411</v>
      </c>
    </row>
    <row r="42" spans="1:9" ht="25.5">
      <c r="A42" s="14" t="s">
        <v>14</v>
      </c>
      <c r="B42" s="15" t="s">
        <v>15</v>
      </c>
      <c r="C42" s="15" t="s">
        <v>78</v>
      </c>
      <c r="D42" s="20">
        <f>D43+D44</f>
        <v>83288.4</v>
      </c>
      <c r="E42" s="20">
        <f>E43+E44</f>
        <v>79817.8</v>
      </c>
      <c r="F42" s="20">
        <f>F43+F44</f>
        <v>63153.5</v>
      </c>
      <c r="G42" s="20">
        <f>G43+G44</f>
        <v>34380.4</v>
      </c>
      <c r="H42" s="27">
        <f t="shared" si="0"/>
        <v>54.439421409739765</v>
      </c>
      <c r="I42" s="25" t="s">
        <v>125</v>
      </c>
    </row>
    <row r="43" spans="1:9" ht="12.75">
      <c r="A43" s="86"/>
      <c r="B43" s="87"/>
      <c r="C43" s="16" t="s">
        <v>69</v>
      </c>
      <c r="D43" s="17">
        <v>75146.2</v>
      </c>
      <c r="E43" s="17">
        <v>71675.5</v>
      </c>
      <c r="F43" s="17">
        <v>56960.6</v>
      </c>
      <c r="G43" s="17">
        <v>29196.6</v>
      </c>
      <c r="H43" s="42">
        <f t="shared" si="0"/>
        <v>51.25753591078745</v>
      </c>
      <c r="I43" s="11">
        <f t="shared" si="2"/>
        <v>-33.14246408921255</v>
      </c>
    </row>
    <row r="44" spans="1:9" ht="12.75">
      <c r="A44" s="88"/>
      <c r="B44" s="89"/>
      <c r="C44" s="16" t="s">
        <v>70</v>
      </c>
      <c r="D44" s="17">
        <v>8142.2</v>
      </c>
      <c r="E44" s="17">
        <v>8142.3</v>
      </c>
      <c r="F44" s="17">
        <v>6192.9</v>
      </c>
      <c r="G44" s="17">
        <v>5183.8</v>
      </c>
      <c r="H44" s="42">
        <f t="shared" si="0"/>
        <v>83.70553375639847</v>
      </c>
      <c r="I44" s="11">
        <f t="shared" si="2"/>
        <v>-0.6944662436015392</v>
      </c>
    </row>
    <row r="45" spans="1:9" ht="25.5">
      <c r="A45" s="14" t="s">
        <v>16</v>
      </c>
      <c r="B45" s="15" t="s">
        <v>17</v>
      </c>
      <c r="C45" s="15" t="s">
        <v>79</v>
      </c>
      <c r="D45" s="20">
        <f>D46+D47</f>
        <v>152481.2</v>
      </c>
      <c r="E45" s="20">
        <f>E46+E47</f>
        <v>193818</v>
      </c>
      <c r="F45" s="20">
        <f>F46+F47</f>
        <v>134582.9</v>
      </c>
      <c r="G45" s="20">
        <f>G46+G47</f>
        <v>63694.7</v>
      </c>
      <c r="H45" s="27">
        <f t="shared" si="0"/>
        <v>47.32748365505573</v>
      </c>
      <c r="I45" s="25" t="s">
        <v>125</v>
      </c>
    </row>
    <row r="46" spans="1:9" ht="12.75">
      <c r="A46" s="86"/>
      <c r="B46" s="87"/>
      <c r="C46" s="16" t="s">
        <v>69</v>
      </c>
      <c r="D46" s="17">
        <v>123236.2</v>
      </c>
      <c r="E46" s="17">
        <v>164573</v>
      </c>
      <c r="F46" s="17">
        <v>112619.4</v>
      </c>
      <c r="G46" s="17">
        <v>46447.4</v>
      </c>
      <c r="H46" s="42">
        <f t="shared" si="0"/>
        <v>41.24280541363211</v>
      </c>
      <c r="I46" s="11">
        <f>H46-84.4</f>
        <v>-43.15719458636789</v>
      </c>
    </row>
    <row r="47" spans="1:9" ht="12.75">
      <c r="A47" s="88"/>
      <c r="B47" s="89"/>
      <c r="C47" s="16" t="s">
        <v>70</v>
      </c>
      <c r="D47" s="17">
        <v>29245</v>
      </c>
      <c r="E47" s="17">
        <v>29245</v>
      </c>
      <c r="F47" s="17">
        <v>21963.5</v>
      </c>
      <c r="G47" s="17">
        <v>17247.3</v>
      </c>
      <c r="H47" s="42">
        <f t="shared" si="0"/>
        <v>78.52710178250278</v>
      </c>
      <c r="I47" s="11">
        <f>H47-84.4</f>
        <v>-5.872898217497223</v>
      </c>
    </row>
    <row r="48" spans="1:9" ht="25.5">
      <c r="A48" s="14" t="s">
        <v>18</v>
      </c>
      <c r="B48" s="15" t="s">
        <v>19</v>
      </c>
      <c r="C48" s="15" t="s">
        <v>80</v>
      </c>
      <c r="D48" s="20">
        <f>D49+D50</f>
        <v>143914.7</v>
      </c>
      <c r="E48" s="20">
        <f>E49+E50</f>
        <v>139424.8</v>
      </c>
      <c r="F48" s="20">
        <f>F49+F50</f>
        <v>103230.1</v>
      </c>
      <c r="G48" s="20">
        <f>G49+G50</f>
        <v>52102.7</v>
      </c>
      <c r="H48" s="27">
        <f t="shared" si="0"/>
        <v>50.47239128897482</v>
      </c>
      <c r="I48" s="25" t="s">
        <v>125</v>
      </c>
    </row>
    <row r="49" spans="1:9" ht="12.75">
      <c r="A49" s="86"/>
      <c r="B49" s="87"/>
      <c r="C49" s="16" t="s">
        <v>69</v>
      </c>
      <c r="D49" s="17">
        <v>117794.2</v>
      </c>
      <c r="E49" s="17">
        <v>113304.3</v>
      </c>
      <c r="F49" s="17">
        <v>84233.7</v>
      </c>
      <c r="G49" s="17">
        <v>36749.5</v>
      </c>
      <c r="H49" s="42">
        <f t="shared" si="0"/>
        <v>43.62802536277049</v>
      </c>
      <c r="I49" s="11">
        <f>H49-84.4</f>
        <v>-40.77197463722952</v>
      </c>
    </row>
    <row r="50" spans="1:9" ht="12.75">
      <c r="A50" s="88"/>
      <c r="B50" s="89"/>
      <c r="C50" s="16" t="s">
        <v>70</v>
      </c>
      <c r="D50" s="17">
        <v>26120.5</v>
      </c>
      <c r="E50" s="17">
        <v>26120.5</v>
      </c>
      <c r="F50" s="17">
        <v>18996.4</v>
      </c>
      <c r="G50" s="17">
        <v>15353.2</v>
      </c>
      <c r="H50" s="42">
        <f>G50/F50*100</f>
        <v>80.82162936135268</v>
      </c>
      <c r="I50" s="11">
        <f>H50-84.4</f>
        <v>-3.5783706386473284</v>
      </c>
    </row>
    <row r="51" spans="1:9" ht="25.5">
      <c r="A51" s="14" t="s">
        <v>20</v>
      </c>
      <c r="B51" s="15" t="s">
        <v>21</v>
      </c>
      <c r="C51" s="15" t="s">
        <v>84</v>
      </c>
      <c r="D51" s="20">
        <f>D52+D53</f>
        <v>117378.90000000001</v>
      </c>
      <c r="E51" s="20">
        <f>E52+E53</f>
        <v>134088</v>
      </c>
      <c r="F51" s="20">
        <f>F52+F53</f>
        <v>88031.79999999999</v>
      </c>
      <c r="G51" s="20">
        <f>G52+G53</f>
        <v>44958.7</v>
      </c>
      <c r="H51" s="27">
        <f t="shared" si="0"/>
        <v>51.0709766243562</v>
      </c>
      <c r="I51" s="25" t="s">
        <v>125</v>
      </c>
    </row>
    <row r="52" spans="1:9" ht="12.75">
      <c r="A52" s="86"/>
      <c r="B52" s="87"/>
      <c r="C52" s="16" t="s">
        <v>69</v>
      </c>
      <c r="D52" s="17">
        <v>93631.6</v>
      </c>
      <c r="E52" s="17">
        <v>110340.6</v>
      </c>
      <c r="F52" s="17">
        <v>70877.9</v>
      </c>
      <c r="G52" s="17">
        <v>30724.9</v>
      </c>
      <c r="H52" s="42">
        <f t="shared" si="0"/>
        <v>43.349055206206735</v>
      </c>
      <c r="I52" s="11">
        <f>H52-84.4</f>
        <v>-41.05094479379327</v>
      </c>
    </row>
    <row r="53" spans="1:9" ht="12.75">
      <c r="A53" s="88"/>
      <c r="B53" s="89"/>
      <c r="C53" s="16" t="s">
        <v>70</v>
      </c>
      <c r="D53" s="17">
        <v>23747.3</v>
      </c>
      <c r="E53" s="17">
        <v>23747.4</v>
      </c>
      <c r="F53" s="17">
        <v>17153.9</v>
      </c>
      <c r="G53" s="17">
        <v>14233.8</v>
      </c>
      <c r="H53" s="42">
        <f>G53/F53*100</f>
        <v>82.9770489509674</v>
      </c>
      <c r="I53" s="11">
        <f>H53-84.4</f>
        <v>-1.422951049032605</v>
      </c>
    </row>
    <row r="54" spans="1:9" ht="25.5">
      <c r="A54" s="14" t="s">
        <v>22</v>
      </c>
      <c r="B54" s="15" t="s">
        <v>23</v>
      </c>
      <c r="C54" s="15" t="s">
        <v>83</v>
      </c>
      <c r="D54" s="20">
        <f>D55+D56</f>
        <v>108453.90000000001</v>
      </c>
      <c r="E54" s="20">
        <f>E55+E56</f>
        <v>120460.4</v>
      </c>
      <c r="F54" s="20">
        <f>F55+F56</f>
        <v>84710.8</v>
      </c>
      <c r="G54" s="20">
        <f>G55+G56</f>
        <v>46007.200000000004</v>
      </c>
      <c r="H54" s="27">
        <f t="shared" si="0"/>
        <v>54.310902505937854</v>
      </c>
      <c r="I54" s="25" t="s">
        <v>125</v>
      </c>
    </row>
    <row r="55" spans="1:9" ht="12.75">
      <c r="A55" s="86"/>
      <c r="B55" s="87"/>
      <c r="C55" s="16" t="s">
        <v>69</v>
      </c>
      <c r="D55" s="17">
        <v>85061.6</v>
      </c>
      <c r="E55" s="17">
        <v>97068.2</v>
      </c>
      <c r="F55" s="17">
        <v>67378.6</v>
      </c>
      <c r="G55" s="17">
        <v>32850.3</v>
      </c>
      <c r="H55" s="42">
        <f t="shared" si="0"/>
        <v>48.75479751731262</v>
      </c>
      <c r="I55" s="11">
        <f>H55-84.4</f>
        <v>-35.64520248268739</v>
      </c>
    </row>
    <row r="56" spans="1:9" ht="12.75">
      <c r="A56" s="88"/>
      <c r="B56" s="89"/>
      <c r="C56" s="16" t="s">
        <v>70</v>
      </c>
      <c r="D56" s="17">
        <v>23392.3</v>
      </c>
      <c r="E56" s="17">
        <v>23392.2</v>
      </c>
      <c r="F56" s="17">
        <v>17332.2</v>
      </c>
      <c r="G56" s="17">
        <v>13156.9</v>
      </c>
      <c r="H56" s="42">
        <f>G56/F56*100</f>
        <v>75.91015566402419</v>
      </c>
      <c r="I56" s="11">
        <f>H56-84.4</f>
        <v>-8.489844335975818</v>
      </c>
    </row>
    <row r="57" spans="1:9" ht="25.5">
      <c r="A57" s="14" t="s">
        <v>24</v>
      </c>
      <c r="B57" s="15" t="s">
        <v>25</v>
      </c>
      <c r="C57" s="15" t="s">
        <v>82</v>
      </c>
      <c r="D57" s="20">
        <f>D58+D59</f>
        <v>117391.1</v>
      </c>
      <c r="E57" s="20">
        <f>E58+E59</f>
        <v>117391.1</v>
      </c>
      <c r="F57" s="20">
        <f>F58+F59</f>
        <v>76655.7</v>
      </c>
      <c r="G57" s="20">
        <f>G58+G59</f>
        <v>51960.1</v>
      </c>
      <c r="H57" s="27">
        <f>SUM(G57/F57)*100</f>
        <v>67.78373950012849</v>
      </c>
      <c r="I57" s="25" t="s">
        <v>125</v>
      </c>
    </row>
    <row r="58" spans="1:9" ht="12.75">
      <c r="A58" s="86"/>
      <c r="B58" s="87"/>
      <c r="C58" s="16" t="s">
        <v>69</v>
      </c>
      <c r="D58" s="17">
        <v>93965.2</v>
      </c>
      <c r="E58" s="17">
        <v>93965.3</v>
      </c>
      <c r="F58" s="17">
        <v>58963</v>
      </c>
      <c r="G58" s="17">
        <v>37560</v>
      </c>
      <c r="H58" s="42">
        <f t="shared" si="0"/>
        <v>63.700965011956654</v>
      </c>
      <c r="I58" s="11">
        <f>H58-84.4</f>
        <v>-20.69903498804335</v>
      </c>
    </row>
    <row r="59" spans="1:9" ht="12.75">
      <c r="A59" s="88"/>
      <c r="B59" s="89"/>
      <c r="C59" s="16" t="s">
        <v>70</v>
      </c>
      <c r="D59" s="17">
        <v>23425.9</v>
      </c>
      <c r="E59" s="17">
        <v>23425.8</v>
      </c>
      <c r="F59" s="17">
        <v>17692.7</v>
      </c>
      <c r="G59" s="17">
        <v>14400.1</v>
      </c>
      <c r="H59" s="42">
        <f>G59/F59*100</f>
        <v>81.39006482899727</v>
      </c>
      <c r="I59" s="11">
        <f>H59-84.4</f>
        <v>-3.0099351710027378</v>
      </c>
    </row>
    <row r="60" spans="1:9" ht="25.5">
      <c r="A60" s="14" t="s">
        <v>26</v>
      </c>
      <c r="B60" s="15" t="s">
        <v>27</v>
      </c>
      <c r="C60" s="15" t="s">
        <v>127</v>
      </c>
      <c r="D60" s="20">
        <f>D61+D62</f>
        <v>104842.6</v>
      </c>
      <c r="E60" s="20">
        <f>E61+E62</f>
        <v>104842.6</v>
      </c>
      <c r="F60" s="20">
        <f>F61+F62</f>
        <v>71446.3</v>
      </c>
      <c r="G60" s="20">
        <f>G61+G62</f>
        <v>51568.399999999994</v>
      </c>
      <c r="H60" s="47">
        <f t="shared" si="0"/>
        <v>72.17784545875713</v>
      </c>
      <c r="I60" s="25" t="s">
        <v>125</v>
      </c>
    </row>
    <row r="61" spans="1:9" ht="12.75">
      <c r="A61" s="86"/>
      <c r="B61" s="87"/>
      <c r="C61" s="16" t="s">
        <v>69</v>
      </c>
      <c r="D61" s="17">
        <v>83341.5</v>
      </c>
      <c r="E61" s="17">
        <v>83341.5</v>
      </c>
      <c r="F61" s="17">
        <v>56262.3</v>
      </c>
      <c r="G61" s="17">
        <v>39279.6</v>
      </c>
      <c r="H61" s="48">
        <f t="shared" si="0"/>
        <v>69.81513375741837</v>
      </c>
      <c r="I61" s="11">
        <f>H61-84.4</f>
        <v>-14.58486624258164</v>
      </c>
    </row>
    <row r="62" spans="1:9" ht="12.75">
      <c r="A62" s="88"/>
      <c r="B62" s="89"/>
      <c r="C62" s="16" t="s">
        <v>70</v>
      </c>
      <c r="D62" s="17">
        <v>21501.1</v>
      </c>
      <c r="E62" s="17">
        <v>21501.1</v>
      </c>
      <c r="F62" s="17">
        <v>15184</v>
      </c>
      <c r="G62" s="17">
        <v>12288.8</v>
      </c>
      <c r="H62" s="48">
        <f>G62/F62*100</f>
        <v>80.93256059009482</v>
      </c>
      <c r="I62" s="11">
        <f>H62-84.4</f>
        <v>-3.4674394099051824</v>
      </c>
    </row>
    <row r="63" spans="1:9" ht="25.5">
      <c r="A63" s="14" t="s">
        <v>28</v>
      </c>
      <c r="B63" s="15" t="s">
        <v>29</v>
      </c>
      <c r="C63" s="15" t="s">
        <v>81</v>
      </c>
      <c r="D63" s="20">
        <f>D64+D65</f>
        <v>25847.600000000002</v>
      </c>
      <c r="E63" s="20">
        <f>E64+E65</f>
        <v>30263.8</v>
      </c>
      <c r="F63" s="20">
        <f>F64+F65</f>
        <v>25446.600000000002</v>
      </c>
      <c r="G63" s="20">
        <f>G64+G65</f>
        <v>11927.2</v>
      </c>
      <c r="H63" s="27">
        <f t="shared" si="0"/>
        <v>46.871487742959765</v>
      </c>
      <c r="I63" s="25" t="s">
        <v>125</v>
      </c>
    </row>
    <row r="64" spans="1:9" ht="12.75">
      <c r="A64" s="86"/>
      <c r="B64" s="87"/>
      <c r="C64" s="16" t="s">
        <v>69</v>
      </c>
      <c r="D64" s="17">
        <v>24886.9</v>
      </c>
      <c r="E64" s="17">
        <v>29303.1</v>
      </c>
      <c r="F64" s="17">
        <v>24657.9</v>
      </c>
      <c r="G64" s="17">
        <v>11376</v>
      </c>
      <c r="H64" s="42">
        <f t="shared" si="0"/>
        <v>46.135315659484384</v>
      </c>
      <c r="I64" s="11">
        <f>H64-84.4</f>
        <v>-38.26468434051562</v>
      </c>
    </row>
    <row r="65" spans="1:9" ht="12.75">
      <c r="A65" s="88"/>
      <c r="B65" s="89"/>
      <c r="C65" s="16" t="s">
        <v>70</v>
      </c>
      <c r="D65" s="17">
        <v>960.7</v>
      </c>
      <c r="E65" s="17">
        <v>960.7</v>
      </c>
      <c r="F65" s="17">
        <v>788.7</v>
      </c>
      <c r="G65" s="17">
        <v>551.2</v>
      </c>
      <c r="H65" s="42">
        <f>G65/F65*100</f>
        <v>69.8871560796247</v>
      </c>
      <c r="I65" s="11">
        <f>H65-84.4</f>
        <v>-14.512843920375303</v>
      </c>
    </row>
    <row r="66" spans="1:9" ht="38.25">
      <c r="A66" s="14" t="s">
        <v>30</v>
      </c>
      <c r="B66" s="15" t="s">
        <v>31</v>
      </c>
      <c r="C66" s="15" t="s">
        <v>85</v>
      </c>
      <c r="D66" s="20">
        <f>D67+D68+D69</f>
        <v>1825072.9</v>
      </c>
      <c r="E66" s="20">
        <f>E67+E68+E69</f>
        <v>1770545.7000000002</v>
      </c>
      <c r="F66" s="20">
        <f>F67+F68+F69</f>
        <v>995568</v>
      </c>
      <c r="G66" s="20">
        <f>G67+G68+G69</f>
        <v>420764.6</v>
      </c>
      <c r="H66" s="27">
        <f aca="true" t="shared" si="3" ref="H66:H127">SUM(G66/F66)*100</f>
        <v>42.263773042122686</v>
      </c>
      <c r="I66" s="25" t="s">
        <v>125</v>
      </c>
    </row>
    <row r="67" spans="1:9" ht="12.75">
      <c r="A67" s="86"/>
      <c r="B67" s="87"/>
      <c r="C67" s="16" t="s">
        <v>69</v>
      </c>
      <c r="D67" s="17">
        <v>923434.1</v>
      </c>
      <c r="E67" s="17">
        <v>928274.7</v>
      </c>
      <c r="F67" s="17">
        <v>584828.4</v>
      </c>
      <c r="G67" s="17">
        <v>407771.6</v>
      </c>
      <c r="H67" s="42">
        <f t="shared" si="3"/>
        <v>69.72499967511837</v>
      </c>
      <c r="I67" s="11">
        <f aca="true" t="shared" si="4" ref="I67:I74">H67-84.4</f>
        <v>-14.675000324881637</v>
      </c>
    </row>
    <row r="68" spans="1:9" ht="25.5">
      <c r="A68" s="96"/>
      <c r="B68" s="94"/>
      <c r="C68" s="16" t="s">
        <v>131</v>
      </c>
      <c r="D68" s="17">
        <v>898743.2</v>
      </c>
      <c r="E68" s="17">
        <v>839375.4</v>
      </c>
      <c r="F68" s="17">
        <v>409375.3</v>
      </c>
      <c r="G68" s="17">
        <v>12993</v>
      </c>
      <c r="H68" s="42">
        <f t="shared" si="3"/>
        <v>3.173860269537512</v>
      </c>
      <c r="I68" s="11">
        <f t="shared" si="4"/>
        <v>-81.22613973046249</v>
      </c>
    </row>
    <row r="69" spans="1:9" ht="38.25">
      <c r="A69" s="97"/>
      <c r="B69" s="95"/>
      <c r="C69" s="16" t="s">
        <v>71</v>
      </c>
      <c r="D69" s="17">
        <v>2895.6</v>
      </c>
      <c r="E69" s="17">
        <v>2895.6</v>
      </c>
      <c r="F69" s="17">
        <v>1364.3</v>
      </c>
      <c r="G69" s="17">
        <v>0</v>
      </c>
      <c r="H69" s="42">
        <f t="shared" si="3"/>
        <v>0</v>
      </c>
      <c r="I69" s="11">
        <f t="shared" si="4"/>
        <v>-84.4</v>
      </c>
    </row>
    <row r="70" spans="1:9" ht="38.25">
      <c r="A70" s="14" t="s">
        <v>139</v>
      </c>
      <c r="B70" s="15" t="s">
        <v>140</v>
      </c>
      <c r="C70" s="15" t="s">
        <v>141</v>
      </c>
      <c r="D70" s="20">
        <f>D71</f>
        <v>32845.9</v>
      </c>
      <c r="E70" s="20">
        <v>0</v>
      </c>
      <c r="F70" s="20">
        <v>0</v>
      </c>
      <c r="G70" s="20">
        <v>0</v>
      </c>
      <c r="H70" s="27"/>
      <c r="I70" s="25" t="s">
        <v>125</v>
      </c>
    </row>
    <row r="71" spans="1:9" ht="12.75">
      <c r="A71" s="56"/>
      <c r="B71" s="57"/>
      <c r="C71" s="16" t="s">
        <v>69</v>
      </c>
      <c r="D71" s="17">
        <v>32845.9</v>
      </c>
      <c r="E71" s="17">
        <v>0</v>
      </c>
      <c r="F71" s="17">
        <v>0</v>
      </c>
      <c r="G71" s="17">
        <v>0</v>
      </c>
      <c r="H71" s="42"/>
      <c r="I71" s="11">
        <f t="shared" si="4"/>
        <v>-84.4</v>
      </c>
    </row>
    <row r="72" spans="1:9" ht="38.25">
      <c r="A72" s="14" t="s">
        <v>32</v>
      </c>
      <c r="B72" s="15" t="s">
        <v>33</v>
      </c>
      <c r="C72" s="15" t="s">
        <v>86</v>
      </c>
      <c r="D72" s="20">
        <f>D73+D74</f>
        <v>2529954.4</v>
      </c>
      <c r="E72" s="20">
        <f>E73+E74</f>
        <v>2529248.6</v>
      </c>
      <c r="F72" s="20">
        <f>F73+F74</f>
        <v>1632037</v>
      </c>
      <c r="G72" s="20">
        <f>G73+G74</f>
        <v>970032</v>
      </c>
      <c r="H72" s="27">
        <f t="shared" si="3"/>
        <v>59.436887766637646</v>
      </c>
      <c r="I72" s="25" t="s">
        <v>125</v>
      </c>
    </row>
    <row r="73" spans="1:9" ht="12.75">
      <c r="A73" s="86"/>
      <c r="B73" s="87"/>
      <c r="C73" s="16" t="s">
        <v>69</v>
      </c>
      <c r="D73" s="17">
        <v>1602394.5</v>
      </c>
      <c r="E73" s="17">
        <v>1601688.6</v>
      </c>
      <c r="F73" s="17">
        <v>1204512</v>
      </c>
      <c r="G73" s="17">
        <v>850790.1</v>
      </c>
      <c r="H73" s="42">
        <f t="shared" si="3"/>
        <v>70.63359269148003</v>
      </c>
      <c r="I73" s="11">
        <f t="shared" si="4"/>
        <v>-13.766407308519973</v>
      </c>
    </row>
    <row r="74" spans="1:9" ht="25.5">
      <c r="A74" s="88"/>
      <c r="B74" s="89"/>
      <c r="C74" s="16" t="s">
        <v>131</v>
      </c>
      <c r="D74" s="17">
        <v>927559.9</v>
      </c>
      <c r="E74" s="17">
        <v>927560</v>
      </c>
      <c r="F74" s="17">
        <v>427525</v>
      </c>
      <c r="G74" s="17">
        <v>119241.9</v>
      </c>
      <c r="H74" s="42">
        <f t="shared" si="3"/>
        <v>27.89121104029004</v>
      </c>
      <c r="I74" s="11">
        <f t="shared" si="4"/>
        <v>-56.50878895970996</v>
      </c>
    </row>
    <row r="75" spans="1:9" ht="25.5">
      <c r="A75" s="14" t="s">
        <v>34</v>
      </c>
      <c r="B75" s="15" t="s">
        <v>146</v>
      </c>
      <c r="C75" s="15" t="s">
        <v>87</v>
      </c>
      <c r="D75" s="20">
        <f>D76+D77</f>
        <v>878695.2999999999</v>
      </c>
      <c r="E75" s="20">
        <f>E76+E77</f>
        <v>878695.2999999999</v>
      </c>
      <c r="F75" s="20">
        <f>F76+F77</f>
        <v>528382.2999999999</v>
      </c>
      <c r="G75" s="20">
        <f>G76+G77</f>
        <v>371240.5</v>
      </c>
      <c r="H75" s="27">
        <f t="shared" si="3"/>
        <v>70.25982891554091</v>
      </c>
      <c r="I75" s="25" t="s">
        <v>125</v>
      </c>
    </row>
    <row r="76" spans="1:9" ht="12.75">
      <c r="A76" s="86"/>
      <c r="B76" s="87"/>
      <c r="C76" s="16" t="s">
        <v>69</v>
      </c>
      <c r="D76" s="17">
        <v>845942.1</v>
      </c>
      <c r="E76" s="17">
        <v>845942.1</v>
      </c>
      <c r="F76" s="17">
        <v>503811.1</v>
      </c>
      <c r="G76" s="17">
        <v>371240.5</v>
      </c>
      <c r="H76" s="42">
        <f t="shared" si="3"/>
        <v>73.68644716243847</v>
      </c>
      <c r="I76" s="11">
        <f>H76-84.4</f>
        <v>-10.713552837561537</v>
      </c>
    </row>
    <row r="77" spans="1:9" ht="12.75">
      <c r="A77" s="88"/>
      <c r="B77" s="89"/>
      <c r="C77" s="16" t="s">
        <v>70</v>
      </c>
      <c r="D77" s="17">
        <v>32753.2</v>
      </c>
      <c r="E77" s="17">
        <v>32753.2</v>
      </c>
      <c r="F77" s="17">
        <v>24571.2</v>
      </c>
      <c r="G77" s="17">
        <v>0</v>
      </c>
      <c r="H77" s="42">
        <f t="shared" si="3"/>
        <v>0</v>
      </c>
      <c r="I77" s="11">
        <f>H77-84.4</f>
        <v>-84.4</v>
      </c>
    </row>
    <row r="78" spans="1:9" ht="51">
      <c r="A78" s="14" t="s">
        <v>35</v>
      </c>
      <c r="B78" s="15" t="s">
        <v>126</v>
      </c>
      <c r="C78" s="15" t="s">
        <v>88</v>
      </c>
      <c r="D78" s="20">
        <f>D79</f>
        <v>22688</v>
      </c>
      <c r="E78" s="20">
        <f>E79</f>
        <v>78394</v>
      </c>
      <c r="F78" s="20">
        <f>F79</f>
        <v>16596.3</v>
      </c>
      <c r="G78" s="20">
        <f>G79</f>
        <v>7603.2</v>
      </c>
      <c r="H78" s="27">
        <f t="shared" si="3"/>
        <v>45.81262088537807</v>
      </c>
      <c r="I78" s="25" t="s">
        <v>125</v>
      </c>
    </row>
    <row r="79" spans="1:9" ht="12.75">
      <c r="A79" s="86"/>
      <c r="B79" s="87"/>
      <c r="C79" s="16" t="s">
        <v>69</v>
      </c>
      <c r="D79" s="17">
        <v>22688</v>
      </c>
      <c r="E79" s="17">
        <v>78394</v>
      </c>
      <c r="F79" s="17">
        <v>16596.3</v>
      </c>
      <c r="G79" s="17">
        <v>7603.2</v>
      </c>
      <c r="H79" s="42">
        <f t="shared" si="3"/>
        <v>45.81262088537807</v>
      </c>
      <c r="I79" s="11">
        <f aca="true" t="shared" si="5" ref="I79:I85">H79-84.4</f>
        <v>-38.58737911462194</v>
      </c>
    </row>
    <row r="80" spans="1:9" ht="38.25">
      <c r="A80" s="14" t="s">
        <v>36</v>
      </c>
      <c r="B80" s="15" t="s">
        <v>37</v>
      </c>
      <c r="C80" s="15" t="s">
        <v>89</v>
      </c>
      <c r="D80" s="20">
        <f>D81</f>
        <v>174772.7</v>
      </c>
      <c r="E80" s="20">
        <f>E81</f>
        <v>174772.7</v>
      </c>
      <c r="F80" s="20">
        <f>F81</f>
        <v>134252.4</v>
      </c>
      <c r="G80" s="20">
        <f>G81</f>
        <v>101146.7</v>
      </c>
      <c r="H80" s="27">
        <f t="shared" si="3"/>
        <v>75.34070154425545</v>
      </c>
      <c r="I80" s="25" t="s">
        <v>125</v>
      </c>
    </row>
    <row r="81" spans="1:9" ht="12.75">
      <c r="A81" s="86"/>
      <c r="B81" s="87"/>
      <c r="C81" s="16" t="s">
        <v>69</v>
      </c>
      <c r="D81" s="17">
        <v>174772.7</v>
      </c>
      <c r="E81" s="17">
        <v>174772.7</v>
      </c>
      <c r="F81" s="17">
        <v>134252.4</v>
      </c>
      <c r="G81" s="17">
        <v>101146.7</v>
      </c>
      <c r="H81" s="42">
        <f t="shared" si="3"/>
        <v>75.34070154425545</v>
      </c>
      <c r="I81" s="11">
        <f t="shared" si="5"/>
        <v>-9.059298455744553</v>
      </c>
    </row>
    <row r="82" spans="1:9" ht="38.25">
      <c r="A82" s="14" t="s">
        <v>38</v>
      </c>
      <c r="B82" s="15" t="s">
        <v>39</v>
      </c>
      <c r="C82" s="15" t="s">
        <v>90</v>
      </c>
      <c r="D82" s="20">
        <f>D83+D85+D84</f>
        <v>122431.8</v>
      </c>
      <c r="E82" s="20">
        <f>E83+E85+E84</f>
        <v>143891.89999999997</v>
      </c>
      <c r="F82" s="20">
        <f>F83+F85+F84</f>
        <v>105880.40000000001</v>
      </c>
      <c r="G82" s="20">
        <f>G83+G85+G84</f>
        <v>61331.100000000006</v>
      </c>
      <c r="H82" s="27">
        <f t="shared" si="3"/>
        <v>57.924885058991094</v>
      </c>
      <c r="I82" s="25" t="s">
        <v>125</v>
      </c>
    </row>
    <row r="83" spans="1:9" ht="12.75">
      <c r="A83" s="86"/>
      <c r="B83" s="87"/>
      <c r="C83" s="16" t="s">
        <v>69</v>
      </c>
      <c r="D83" s="17">
        <v>121407.2</v>
      </c>
      <c r="E83" s="17">
        <v>142867.3</v>
      </c>
      <c r="F83" s="17">
        <v>105029.3</v>
      </c>
      <c r="G83" s="17">
        <v>61006</v>
      </c>
      <c r="H83" s="42">
        <f t="shared" si="3"/>
        <v>58.084743971444155</v>
      </c>
      <c r="I83" s="11">
        <f t="shared" si="5"/>
        <v>-26.31525602855585</v>
      </c>
    </row>
    <row r="84" spans="1:9" ht="12.75">
      <c r="A84" s="88"/>
      <c r="B84" s="89"/>
      <c r="C84" s="16" t="s">
        <v>70</v>
      </c>
      <c r="D84" s="17">
        <v>480.3</v>
      </c>
      <c r="E84" s="17">
        <v>480.3</v>
      </c>
      <c r="F84" s="17">
        <v>412.8</v>
      </c>
      <c r="G84" s="17">
        <v>62.8</v>
      </c>
      <c r="H84" s="42">
        <f>G84/F84*100</f>
        <v>15.213178294573643</v>
      </c>
      <c r="I84" s="11">
        <f t="shared" si="5"/>
        <v>-69.18682170542637</v>
      </c>
    </row>
    <row r="85" spans="1:9" ht="38.25">
      <c r="A85" s="90"/>
      <c r="B85" s="91"/>
      <c r="C85" s="16" t="s">
        <v>71</v>
      </c>
      <c r="D85" s="17">
        <v>544.3</v>
      </c>
      <c r="E85" s="17">
        <v>544.3</v>
      </c>
      <c r="F85" s="17">
        <v>438.3</v>
      </c>
      <c r="G85" s="17">
        <v>262.3</v>
      </c>
      <c r="H85" s="42">
        <f t="shared" si="3"/>
        <v>59.84485512206251</v>
      </c>
      <c r="I85" s="11">
        <f t="shared" si="5"/>
        <v>-24.555144877937494</v>
      </c>
    </row>
    <row r="86" spans="1:9" ht="38.25">
      <c r="A86" s="14" t="s">
        <v>40</v>
      </c>
      <c r="B86" s="15" t="s">
        <v>41</v>
      </c>
      <c r="C86" s="15" t="s">
        <v>91</v>
      </c>
      <c r="D86" s="20">
        <f>D87+D88</f>
        <v>74727.5</v>
      </c>
      <c r="E86" s="20">
        <f>E87+E88</f>
        <v>74407.5</v>
      </c>
      <c r="F86" s="20">
        <f>F87+F88</f>
        <v>70598.90000000001</v>
      </c>
      <c r="G86" s="20">
        <f>G87+G88</f>
        <v>8037.2</v>
      </c>
      <c r="H86" s="47">
        <f t="shared" si="3"/>
        <v>11.3843133533242</v>
      </c>
      <c r="I86" s="25" t="s">
        <v>125</v>
      </c>
    </row>
    <row r="87" spans="1:9" ht="12.75">
      <c r="A87" s="86"/>
      <c r="B87" s="87"/>
      <c r="C87" s="16" t="s">
        <v>69</v>
      </c>
      <c r="D87" s="17">
        <v>74452.1</v>
      </c>
      <c r="E87" s="17">
        <v>74132.1</v>
      </c>
      <c r="F87" s="17">
        <v>70392.3</v>
      </c>
      <c r="G87" s="17">
        <v>7894.2</v>
      </c>
      <c r="H87" s="48">
        <f t="shared" si="3"/>
        <v>11.214578867290882</v>
      </c>
      <c r="I87" s="11">
        <f>H87-84.4</f>
        <v>-73.18542113270912</v>
      </c>
    </row>
    <row r="88" spans="1:9" ht="12.75">
      <c r="A88" s="88"/>
      <c r="B88" s="89"/>
      <c r="C88" s="16" t="s">
        <v>70</v>
      </c>
      <c r="D88" s="17">
        <v>275.4</v>
      </c>
      <c r="E88" s="17">
        <v>275.4</v>
      </c>
      <c r="F88" s="17">
        <v>206.6</v>
      </c>
      <c r="G88" s="17">
        <v>143</v>
      </c>
      <c r="H88" s="48">
        <f t="shared" si="3"/>
        <v>69.21587608906098</v>
      </c>
      <c r="I88" s="11">
        <f>H88-84.4</f>
        <v>-15.184123910939022</v>
      </c>
    </row>
    <row r="89" spans="1:9" ht="25.5">
      <c r="A89" s="14" t="s">
        <v>55</v>
      </c>
      <c r="B89" s="15" t="s">
        <v>56</v>
      </c>
      <c r="C89" s="15" t="s">
        <v>105</v>
      </c>
      <c r="D89" s="20">
        <f>D90</f>
        <v>1019.3</v>
      </c>
      <c r="E89" s="20">
        <f>E90</f>
        <v>1019.3</v>
      </c>
      <c r="F89" s="20">
        <f>F90</f>
        <v>775.1</v>
      </c>
      <c r="G89" s="20">
        <f>G90</f>
        <v>602.3</v>
      </c>
      <c r="H89" s="27">
        <f t="shared" si="3"/>
        <v>77.70610243839504</v>
      </c>
      <c r="I89" s="25" t="s">
        <v>125</v>
      </c>
    </row>
    <row r="90" spans="1:9" ht="12.75">
      <c r="A90" s="92"/>
      <c r="B90" s="93"/>
      <c r="C90" s="16" t="s">
        <v>70</v>
      </c>
      <c r="D90" s="17">
        <v>1019.3</v>
      </c>
      <c r="E90" s="17">
        <v>1019.3</v>
      </c>
      <c r="F90" s="17">
        <v>775.1</v>
      </c>
      <c r="G90" s="17">
        <v>602.3</v>
      </c>
      <c r="H90" s="42">
        <f>G90/F90*100</f>
        <v>77.70610243839504</v>
      </c>
      <c r="I90" s="11">
        <f aca="true" t="shared" si="6" ref="I90:I106">H90-84.4</f>
        <v>-6.69389756160497</v>
      </c>
    </row>
    <row r="91" spans="1:9" ht="25.5">
      <c r="A91" s="14" t="s">
        <v>57</v>
      </c>
      <c r="B91" s="15" t="s">
        <v>58</v>
      </c>
      <c r="C91" s="15" t="s">
        <v>104</v>
      </c>
      <c r="D91" s="20">
        <f>D92</f>
        <v>1018.7</v>
      </c>
      <c r="E91" s="20">
        <f>E92</f>
        <v>1018.7</v>
      </c>
      <c r="F91" s="20">
        <f>F92</f>
        <v>788.9</v>
      </c>
      <c r="G91" s="20">
        <f>G92</f>
        <v>726.5</v>
      </c>
      <c r="H91" s="27">
        <f t="shared" si="3"/>
        <v>92.09025224996832</v>
      </c>
      <c r="I91" s="25" t="s">
        <v>125</v>
      </c>
    </row>
    <row r="92" spans="1:9" ht="12.75">
      <c r="A92" s="90"/>
      <c r="B92" s="91"/>
      <c r="C92" s="16" t="s">
        <v>70</v>
      </c>
      <c r="D92" s="17">
        <v>1018.7</v>
      </c>
      <c r="E92" s="17">
        <v>1018.7</v>
      </c>
      <c r="F92" s="17">
        <v>788.9</v>
      </c>
      <c r="G92" s="17">
        <v>726.5</v>
      </c>
      <c r="H92" s="42">
        <f>G92/F92*100</f>
        <v>92.09025224996832</v>
      </c>
      <c r="I92" s="11">
        <f t="shared" si="6"/>
        <v>7.69025224996831</v>
      </c>
    </row>
    <row r="93" spans="1:9" ht="38.25">
      <c r="A93" s="14" t="s">
        <v>59</v>
      </c>
      <c r="B93" s="15" t="s">
        <v>60</v>
      </c>
      <c r="C93" s="15" t="s">
        <v>103</v>
      </c>
      <c r="D93" s="20">
        <f>D94</f>
        <v>1018.7</v>
      </c>
      <c r="E93" s="20">
        <f>E94</f>
        <v>1018.7</v>
      </c>
      <c r="F93" s="20">
        <f>F94</f>
        <v>763.1</v>
      </c>
      <c r="G93" s="20">
        <f>G94</f>
        <v>585.5</v>
      </c>
      <c r="H93" s="27">
        <f t="shared" si="3"/>
        <v>76.72651028698728</v>
      </c>
      <c r="I93" s="25" t="s">
        <v>125</v>
      </c>
    </row>
    <row r="94" spans="1:9" ht="12.75">
      <c r="A94" s="90"/>
      <c r="B94" s="91"/>
      <c r="C94" s="16" t="s">
        <v>70</v>
      </c>
      <c r="D94" s="17">
        <v>1018.7</v>
      </c>
      <c r="E94" s="17">
        <v>1018.7</v>
      </c>
      <c r="F94" s="17">
        <v>763.1</v>
      </c>
      <c r="G94" s="17">
        <v>585.5</v>
      </c>
      <c r="H94" s="42">
        <f t="shared" si="3"/>
        <v>76.72651028698728</v>
      </c>
      <c r="I94" s="11">
        <f t="shared" si="6"/>
        <v>-7.673489713012728</v>
      </c>
    </row>
    <row r="95" spans="1:9" ht="25.5">
      <c r="A95" s="14" t="s">
        <v>61</v>
      </c>
      <c r="B95" s="15" t="s">
        <v>62</v>
      </c>
      <c r="C95" s="15" t="s">
        <v>102</v>
      </c>
      <c r="D95" s="20">
        <f>D96</f>
        <v>1601.3</v>
      </c>
      <c r="E95" s="20">
        <f>E96</f>
        <v>1601.3</v>
      </c>
      <c r="F95" s="20">
        <f>F96</f>
        <v>1232.6</v>
      </c>
      <c r="G95" s="20">
        <f>G96</f>
        <v>961.1</v>
      </c>
      <c r="H95" s="27">
        <f t="shared" si="3"/>
        <v>77.9733895829953</v>
      </c>
      <c r="I95" s="25" t="s">
        <v>125</v>
      </c>
    </row>
    <row r="96" spans="1:9" ht="12.75">
      <c r="A96" s="90"/>
      <c r="B96" s="91"/>
      <c r="C96" s="16" t="s">
        <v>70</v>
      </c>
      <c r="D96" s="17">
        <v>1601.3</v>
      </c>
      <c r="E96" s="17">
        <v>1601.3</v>
      </c>
      <c r="F96" s="17">
        <v>1232.6</v>
      </c>
      <c r="G96" s="17">
        <v>961.1</v>
      </c>
      <c r="H96" s="42">
        <f t="shared" si="3"/>
        <v>77.9733895829953</v>
      </c>
      <c r="I96" s="11">
        <f t="shared" si="6"/>
        <v>-6.42661041700471</v>
      </c>
    </row>
    <row r="97" spans="1:9" ht="25.5">
      <c r="A97" s="14" t="s">
        <v>63</v>
      </c>
      <c r="B97" s="15" t="s">
        <v>64</v>
      </c>
      <c r="C97" s="15" t="s">
        <v>101</v>
      </c>
      <c r="D97" s="20">
        <f>D98</f>
        <v>1018</v>
      </c>
      <c r="E97" s="20">
        <f>E98</f>
        <v>1018</v>
      </c>
      <c r="F97" s="20">
        <f>F98</f>
        <v>819</v>
      </c>
      <c r="G97" s="20">
        <f>G98</f>
        <v>726.6</v>
      </c>
      <c r="H97" s="27">
        <f t="shared" si="3"/>
        <v>88.71794871794873</v>
      </c>
      <c r="I97" s="25" t="s">
        <v>125</v>
      </c>
    </row>
    <row r="98" spans="1:9" ht="12.75">
      <c r="A98" s="90"/>
      <c r="B98" s="91"/>
      <c r="C98" s="16" t="s">
        <v>70</v>
      </c>
      <c r="D98" s="17">
        <v>1018</v>
      </c>
      <c r="E98" s="17">
        <v>1018</v>
      </c>
      <c r="F98" s="17">
        <v>819</v>
      </c>
      <c r="G98" s="17">
        <v>726.6</v>
      </c>
      <c r="H98" s="42">
        <f t="shared" si="3"/>
        <v>88.71794871794873</v>
      </c>
      <c r="I98" s="11">
        <f t="shared" si="6"/>
        <v>4.317948717948724</v>
      </c>
    </row>
    <row r="99" spans="1:9" ht="25.5">
      <c r="A99" s="14" t="s">
        <v>65</v>
      </c>
      <c r="B99" s="15" t="s">
        <v>66</v>
      </c>
      <c r="C99" s="15" t="s">
        <v>100</v>
      </c>
      <c r="D99" s="20">
        <f>D100</f>
        <v>1032.1</v>
      </c>
      <c r="E99" s="20">
        <f>E100</f>
        <v>1032.1</v>
      </c>
      <c r="F99" s="20">
        <f>F100</f>
        <v>831.7</v>
      </c>
      <c r="G99" s="20">
        <f>G100</f>
        <v>656.3</v>
      </c>
      <c r="H99" s="27">
        <f t="shared" si="3"/>
        <v>78.91066490321028</v>
      </c>
      <c r="I99" s="25" t="s">
        <v>125</v>
      </c>
    </row>
    <row r="100" spans="1:9" ht="12.75">
      <c r="A100" s="90"/>
      <c r="B100" s="91"/>
      <c r="C100" s="16" t="s">
        <v>70</v>
      </c>
      <c r="D100" s="17">
        <v>1032.1</v>
      </c>
      <c r="E100" s="17">
        <v>1032.1</v>
      </c>
      <c r="F100" s="17">
        <v>831.7</v>
      </c>
      <c r="G100" s="17">
        <v>656.3</v>
      </c>
      <c r="H100" s="42">
        <f t="shared" si="3"/>
        <v>78.91066490321028</v>
      </c>
      <c r="I100" s="11">
        <f t="shared" si="6"/>
        <v>-5.4893350967897305</v>
      </c>
    </row>
    <row r="101" spans="1:9" ht="38.25">
      <c r="A101" s="14" t="s">
        <v>67</v>
      </c>
      <c r="B101" s="15" t="s">
        <v>68</v>
      </c>
      <c r="C101" s="15" t="s">
        <v>99</v>
      </c>
      <c r="D101" s="20">
        <f>D102</f>
        <v>1018.5</v>
      </c>
      <c r="E101" s="20">
        <f>E102</f>
        <v>1018.5</v>
      </c>
      <c r="F101" s="20">
        <f>F102</f>
        <v>784.5</v>
      </c>
      <c r="G101" s="20">
        <f>G102</f>
        <v>625.2</v>
      </c>
      <c r="H101" s="27">
        <f t="shared" si="3"/>
        <v>79.69407265774379</v>
      </c>
      <c r="I101" s="25" t="s">
        <v>125</v>
      </c>
    </row>
    <row r="102" spans="1:9" ht="12.75">
      <c r="A102" s="90"/>
      <c r="B102" s="91"/>
      <c r="C102" s="16" t="s">
        <v>70</v>
      </c>
      <c r="D102" s="17">
        <v>1018.5</v>
      </c>
      <c r="E102" s="17">
        <v>1018.5</v>
      </c>
      <c r="F102" s="17">
        <v>784.5</v>
      </c>
      <c r="G102" s="17">
        <v>625.2</v>
      </c>
      <c r="H102" s="42">
        <f t="shared" si="3"/>
        <v>79.69407265774379</v>
      </c>
      <c r="I102" s="11">
        <f t="shared" si="6"/>
        <v>-4.705927342256217</v>
      </c>
    </row>
    <row r="103" spans="1:9" ht="12.75">
      <c r="A103" s="14" t="s">
        <v>42</v>
      </c>
      <c r="B103" s="15" t="s">
        <v>43</v>
      </c>
      <c r="C103" s="15" t="s">
        <v>92</v>
      </c>
      <c r="D103" s="20">
        <f>SUM(D104:D106)</f>
        <v>483527.99999999994</v>
      </c>
      <c r="E103" s="20">
        <f>SUM(E104:E106)</f>
        <v>483527.99999999994</v>
      </c>
      <c r="F103" s="20">
        <f>SUM(F104:F106)</f>
        <v>321758.99999999994</v>
      </c>
      <c r="G103" s="20">
        <f>SUM(G104:G106)</f>
        <v>206761.4</v>
      </c>
      <c r="H103" s="27">
        <f t="shared" si="3"/>
        <v>64.2597099071044</v>
      </c>
      <c r="I103" s="25" t="s">
        <v>125</v>
      </c>
    </row>
    <row r="104" spans="1:9" ht="12.75">
      <c r="A104" s="86"/>
      <c r="B104" s="87"/>
      <c r="C104" s="16" t="s">
        <v>69</v>
      </c>
      <c r="D104" s="17">
        <v>478204.8</v>
      </c>
      <c r="E104" s="17">
        <v>478204.8</v>
      </c>
      <c r="F104" s="17">
        <v>318203.3</v>
      </c>
      <c r="G104" s="17">
        <v>204332</v>
      </c>
      <c r="H104" s="42">
        <f t="shared" si="3"/>
        <v>64.21429318929125</v>
      </c>
      <c r="I104" s="11">
        <f t="shared" si="6"/>
        <v>-20.18570681070875</v>
      </c>
    </row>
    <row r="105" spans="1:9" ht="12.75">
      <c r="A105" s="88"/>
      <c r="B105" s="89"/>
      <c r="C105" s="16" t="s">
        <v>70</v>
      </c>
      <c r="D105" s="17">
        <v>4813.1</v>
      </c>
      <c r="E105" s="17">
        <v>4813.1</v>
      </c>
      <c r="F105" s="17">
        <v>3203.6</v>
      </c>
      <c r="G105" s="17">
        <v>2158.5</v>
      </c>
      <c r="H105" s="42">
        <f t="shared" si="3"/>
        <v>67.3773255088026</v>
      </c>
      <c r="I105" s="11">
        <f t="shared" si="6"/>
        <v>-17.022674491197407</v>
      </c>
    </row>
    <row r="106" spans="1:9" ht="38.25">
      <c r="A106" s="90"/>
      <c r="B106" s="91"/>
      <c r="C106" s="16" t="s">
        <v>71</v>
      </c>
      <c r="D106" s="17">
        <v>510.1</v>
      </c>
      <c r="E106" s="17">
        <v>510.1</v>
      </c>
      <c r="F106" s="17">
        <v>352.1</v>
      </c>
      <c r="G106" s="17">
        <v>270.9</v>
      </c>
      <c r="H106" s="42">
        <f t="shared" si="3"/>
        <v>76.9383697813121</v>
      </c>
      <c r="I106" s="11">
        <f t="shared" si="6"/>
        <v>-7.461630218687901</v>
      </c>
    </row>
    <row r="107" spans="1:9" ht="38.25">
      <c r="A107" s="14" t="s">
        <v>44</v>
      </c>
      <c r="B107" s="15" t="s">
        <v>45</v>
      </c>
      <c r="C107" s="15" t="s">
        <v>93</v>
      </c>
      <c r="D107" s="20">
        <f>D108+D110+D109</f>
        <v>108694.8</v>
      </c>
      <c r="E107" s="20">
        <f>E108+E110+E109</f>
        <v>108694.8</v>
      </c>
      <c r="F107" s="20">
        <f>F108+F110+F109</f>
        <v>78036.70000000001</v>
      </c>
      <c r="G107" s="20">
        <f>G108+G110+G109</f>
        <v>50621.700000000004</v>
      </c>
      <c r="H107" s="27">
        <f t="shared" si="3"/>
        <v>64.86909364440065</v>
      </c>
      <c r="I107" s="25" t="s">
        <v>125</v>
      </c>
    </row>
    <row r="108" spans="1:9" ht="12.75">
      <c r="A108" s="86"/>
      <c r="B108" s="87"/>
      <c r="C108" s="16" t="s">
        <v>69</v>
      </c>
      <c r="D108" s="17">
        <v>106961.6</v>
      </c>
      <c r="E108" s="17">
        <v>104850</v>
      </c>
      <c r="F108" s="17">
        <v>75016.1</v>
      </c>
      <c r="G108" s="17">
        <v>48327.4</v>
      </c>
      <c r="H108" s="42">
        <f t="shared" si="3"/>
        <v>64.42270392622383</v>
      </c>
      <c r="I108" s="11">
        <f aca="true" t="shared" si="7" ref="I108:I122">H108-84.4</f>
        <v>-19.977296073776174</v>
      </c>
    </row>
    <row r="109" spans="1:9" ht="25.5">
      <c r="A109" s="88"/>
      <c r="B109" s="89"/>
      <c r="C109" s="16" t="s">
        <v>131</v>
      </c>
      <c r="D109" s="17">
        <v>77</v>
      </c>
      <c r="E109" s="17">
        <v>77</v>
      </c>
      <c r="F109" s="17">
        <v>77</v>
      </c>
      <c r="G109" s="17">
        <v>65.3</v>
      </c>
      <c r="H109" s="42">
        <f>SUM(G109/F109)*100</f>
        <v>84.8051948051948</v>
      </c>
      <c r="I109" s="11">
        <f t="shared" si="7"/>
        <v>0.405194805194796</v>
      </c>
    </row>
    <row r="110" spans="1:9" ht="38.25">
      <c r="A110" s="90"/>
      <c r="B110" s="91"/>
      <c r="C110" s="16" t="s">
        <v>71</v>
      </c>
      <c r="D110" s="17">
        <v>1656.2</v>
      </c>
      <c r="E110" s="17">
        <v>3767.8</v>
      </c>
      <c r="F110" s="17">
        <v>2943.6</v>
      </c>
      <c r="G110" s="17">
        <v>2229</v>
      </c>
      <c r="H110" s="42">
        <f t="shared" si="3"/>
        <v>75.72360375050958</v>
      </c>
      <c r="I110" s="11">
        <f t="shared" si="7"/>
        <v>-8.676396249490423</v>
      </c>
    </row>
    <row r="111" spans="1:9" ht="25.5">
      <c r="A111" s="14" t="s">
        <v>46</v>
      </c>
      <c r="B111" s="15" t="s">
        <v>47</v>
      </c>
      <c r="C111" s="15" t="s">
        <v>94</v>
      </c>
      <c r="D111" s="20">
        <f>D112</f>
        <v>20116.6</v>
      </c>
      <c r="E111" s="20">
        <f>E112</f>
        <v>20116.6</v>
      </c>
      <c r="F111" s="20">
        <f>F112</f>
        <v>13561.1</v>
      </c>
      <c r="G111" s="20">
        <f>G112</f>
        <v>9965.2</v>
      </c>
      <c r="H111" s="27">
        <f t="shared" si="3"/>
        <v>73.48371444794302</v>
      </c>
      <c r="I111" s="25" t="s">
        <v>125</v>
      </c>
    </row>
    <row r="112" spans="1:9" ht="12.75">
      <c r="A112" s="86"/>
      <c r="B112" s="87"/>
      <c r="C112" s="16" t="s">
        <v>69</v>
      </c>
      <c r="D112" s="17">
        <v>20116.6</v>
      </c>
      <c r="E112" s="17">
        <v>20116.6</v>
      </c>
      <c r="F112" s="17">
        <v>13561.1</v>
      </c>
      <c r="G112" s="17">
        <v>9965.2</v>
      </c>
      <c r="H112" s="42">
        <f t="shared" si="3"/>
        <v>73.48371444794302</v>
      </c>
      <c r="I112" s="11">
        <f t="shared" si="7"/>
        <v>-10.91628555205699</v>
      </c>
    </row>
    <row r="113" spans="1:9" ht="25.5">
      <c r="A113" s="14" t="s">
        <v>48</v>
      </c>
      <c r="B113" s="15" t="s">
        <v>49</v>
      </c>
      <c r="C113" s="15" t="s">
        <v>95</v>
      </c>
      <c r="D113" s="20">
        <f>D114</f>
        <v>4442.9</v>
      </c>
      <c r="E113" s="20">
        <f>E114</f>
        <v>4442.9</v>
      </c>
      <c r="F113" s="20">
        <f>F114</f>
        <v>3382.2</v>
      </c>
      <c r="G113" s="20">
        <f>G114</f>
        <v>2657.4</v>
      </c>
      <c r="H113" s="27">
        <f t="shared" si="3"/>
        <v>78.57016143338656</v>
      </c>
      <c r="I113" s="25" t="s">
        <v>125</v>
      </c>
    </row>
    <row r="114" spans="1:9" ht="12.75">
      <c r="A114" s="86"/>
      <c r="B114" s="87"/>
      <c r="C114" s="16" t="s">
        <v>69</v>
      </c>
      <c r="D114" s="17">
        <v>4442.9</v>
      </c>
      <c r="E114" s="17">
        <v>4442.9</v>
      </c>
      <c r="F114" s="17">
        <v>3382.2</v>
      </c>
      <c r="G114" s="17">
        <v>2657.4</v>
      </c>
      <c r="H114" s="42">
        <f t="shared" si="3"/>
        <v>78.57016143338656</v>
      </c>
      <c r="I114" s="11">
        <f t="shared" si="7"/>
        <v>-5.8298385666134465</v>
      </c>
    </row>
    <row r="115" spans="1:9" ht="12.75">
      <c r="A115" s="14" t="s">
        <v>50</v>
      </c>
      <c r="B115" s="15" t="s">
        <v>51</v>
      </c>
      <c r="C115" s="15" t="s">
        <v>96</v>
      </c>
      <c r="D115" s="20">
        <f>D116</f>
        <v>126711.1</v>
      </c>
      <c r="E115" s="20">
        <f>E116</f>
        <v>126711.1</v>
      </c>
      <c r="F115" s="20">
        <f>F116</f>
        <v>90883.9</v>
      </c>
      <c r="G115" s="20">
        <f>G116</f>
        <v>70148.1</v>
      </c>
      <c r="H115" s="27">
        <f t="shared" si="3"/>
        <v>77.18429776891178</v>
      </c>
      <c r="I115" s="25" t="s">
        <v>125</v>
      </c>
    </row>
    <row r="116" spans="1:9" ht="12.75">
      <c r="A116" s="84"/>
      <c r="B116" s="85"/>
      <c r="C116" s="16" t="s">
        <v>69</v>
      </c>
      <c r="D116" s="17">
        <v>126711.1</v>
      </c>
      <c r="E116" s="17">
        <v>126711.1</v>
      </c>
      <c r="F116" s="17">
        <v>90883.9</v>
      </c>
      <c r="G116" s="17">
        <v>70148.1</v>
      </c>
      <c r="H116" s="42">
        <f t="shared" si="3"/>
        <v>77.18429776891178</v>
      </c>
      <c r="I116" s="11">
        <f t="shared" si="7"/>
        <v>-7.21570223108823</v>
      </c>
    </row>
    <row r="117" spans="1:9" ht="38.25">
      <c r="A117" s="14" t="s">
        <v>52</v>
      </c>
      <c r="B117" s="15" t="s">
        <v>53</v>
      </c>
      <c r="C117" s="15" t="s">
        <v>98</v>
      </c>
      <c r="D117" s="20">
        <f>D118+D119+D120</f>
        <v>914196.8999999999</v>
      </c>
      <c r="E117" s="20">
        <f>E118+E119+E120</f>
        <v>914197</v>
      </c>
      <c r="F117" s="20">
        <f>F118+F119+F120</f>
        <v>532154.7</v>
      </c>
      <c r="G117" s="20">
        <f>G118+G119+G120</f>
        <v>151189.2</v>
      </c>
      <c r="H117" s="27">
        <f t="shared" si="3"/>
        <v>28.410761006151038</v>
      </c>
      <c r="I117" s="25" t="s">
        <v>125</v>
      </c>
    </row>
    <row r="118" spans="1:9" ht="12.75">
      <c r="A118" s="86"/>
      <c r="B118" s="87"/>
      <c r="C118" s="16" t="s">
        <v>69</v>
      </c>
      <c r="D118" s="17">
        <v>451356.7</v>
      </c>
      <c r="E118" s="17">
        <v>415633.1</v>
      </c>
      <c r="F118" s="17">
        <v>258582.3</v>
      </c>
      <c r="G118" s="17">
        <v>49289.1</v>
      </c>
      <c r="H118" s="42">
        <f t="shared" si="3"/>
        <v>19.061281456619422</v>
      </c>
      <c r="I118" s="11">
        <f t="shared" si="7"/>
        <v>-65.33871854338058</v>
      </c>
    </row>
    <row r="119" spans="1:9" ht="12.75">
      <c r="A119" s="88"/>
      <c r="B119" s="89"/>
      <c r="C119" s="16" t="s">
        <v>70</v>
      </c>
      <c r="D119" s="17">
        <v>110438.9</v>
      </c>
      <c r="E119" s="17">
        <v>110438.9</v>
      </c>
      <c r="F119" s="17">
        <v>62812.2</v>
      </c>
      <c r="G119" s="17">
        <v>77740.5</v>
      </c>
      <c r="H119" s="42">
        <f t="shared" si="3"/>
        <v>123.76656127312849</v>
      </c>
      <c r="I119" s="11">
        <f t="shared" si="7"/>
        <v>39.36656127312848</v>
      </c>
    </row>
    <row r="120" spans="1:9" ht="25.5">
      <c r="A120" s="90"/>
      <c r="B120" s="91"/>
      <c r="C120" s="16" t="s">
        <v>131</v>
      </c>
      <c r="D120" s="17">
        <v>352401.3</v>
      </c>
      <c r="E120" s="17">
        <v>388125</v>
      </c>
      <c r="F120" s="17">
        <v>210760.2</v>
      </c>
      <c r="G120" s="17">
        <v>24159.6</v>
      </c>
      <c r="H120" s="42">
        <f>G120/F120*100</f>
        <v>11.463075096721296</v>
      </c>
      <c r="I120" s="11">
        <f t="shared" si="7"/>
        <v>-72.93692490327871</v>
      </c>
    </row>
    <row r="121" spans="1:9" ht="38.25">
      <c r="A121" s="14" t="s">
        <v>54</v>
      </c>
      <c r="B121" s="15" t="s">
        <v>130</v>
      </c>
      <c r="C121" s="15" t="s">
        <v>97</v>
      </c>
      <c r="D121" s="20">
        <f>D122</f>
        <v>83929.6</v>
      </c>
      <c r="E121" s="20">
        <f>E122</f>
        <v>83929.6</v>
      </c>
      <c r="F121" s="20">
        <f>F122</f>
        <v>31310.6</v>
      </c>
      <c r="G121" s="20">
        <f>G122</f>
        <v>22562.4</v>
      </c>
      <c r="H121" s="27">
        <f t="shared" si="3"/>
        <v>72.05994136171138</v>
      </c>
      <c r="I121" s="25" t="s">
        <v>125</v>
      </c>
    </row>
    <row r="122" spans="1:9" ht="12.75">
      <c r="A122" s="84"/>
      <c r="B122" s="85"/>
      <c r="C122" s="36" t="s">
        <v>69</v>
      </c>
      <c r="D122" s="17">
        <v>83929.6</v>
      </c>
      <c r="E122" s="17">
        <v>83929.6</v>
      </c>
      <c r="F122" s="17">
        <v>31310.6</v>
      </c>
      <c r="G122" s="17">
        <v>22562.4</v>
      </c>
      <c r="H122" s="42">
        <f t="shared" si="3"/>
        <v>72.05994136171138</v>
      </c>
      <c r="I122" s="11">
        <f t="shared" si="7"/>
        <v>-12.340058638288625</v>
      </c>
    </row>
    <row r="123" spans="1:9" ht="12.75">
      <c r="A123" s="65" t="s">
        <v>119</v>
      </c>
      <c r="B123" s="66"/>
      <c r="C123" s="3"/>
      <c r="D123" s="10">
        <f>D4+D7+D9+D13+D19+D22+D25+D30+D34+D37+D42+D45+D48+D51+D54+D57+D60+D63+D66+D70+D72+D75+D78+D80+D82+D86+D89+D91+D93+D95+D97+D99+D101+D103+D107+D111+D113+D115+D117+D121</f>
        <v>21954264.700000003</v>
      </c>
      <c r="E123" s="10">
        <f>E125+E126+E127+E128</f>
        <v>22014691.900000002</v>
      </c>
      <c r="F123" s="10">
        <f>F125+F126+F127+F128</f>
        <v>14515013.200000003</v>
      </c>
      <c r="G123" s="10">
        <f>G125+G126+G127+G128</f>
        <v>9979319.2</v>
      </c>
      <c r="H123" s="54">
        <f t="shared" si="3"/>
        <v>68.75170599224806</v>
      </c>
      <c r="I123" s="12">
        <f>H123-84.4</f>
        <v>-15.648294007751943</v>
      </c>
    </row>
    <row r="124" spans="1:9" ht="12.75">
      <c r="A124" s="73"/>
      <c r="B124" s="74"/>
      <c r="C124" s="81" t="s">
        <v>114</v>
      </c>
      <c r="D124" s="82"/>
      <c r="E124" s="82"/>
      <c r="F124" s="82"/>
      <c r="G124" s="82"/>
      <c r="H124" s="82"/>
      <c r="I124" s="83"/>
    </row>
    <row r="125" spans="1:9" ht="12.75">
      <c r="A125" s="75"/>
      <c r="B125" s="76"/>
      <c r="C125" s="3" t="s">
        <v>69</v>
      </c>
      <c r="D125" s="10">
        <f>D5+D8+D10+D13+D20+D23+D26+D31+D35+D38+D43+D46+D49+D52+D55+D58+D61+D64+D67+D71+D73+D76+D79+D81+D83+D87+D104+D108+D112+D114+D116+D118+D122</f>
        <v>15247951.399999993</v>
      </c>
      <c r="E125" s="10">
        <f>E5+E8+E10+E13+E20+E23+E26+E31+E35+E38+E43+E46+E49+E52+E55+E58+E61+E64+E67+E71+E73+E76+E79+E81+E83+E87+E104+E108+E112+E114+E116+E118+E122</f>
        <v>15286507.099999998</v>
      </c>
      <c r="F125" s="10">
        <f>F5+F8+F10+F13+F20+F23+F26+F31+F35+F38+F43+F46+F49+F52+F55+F58+F61+F64+F67+F71+F73+F76+F79+F81+F83+F87+F104+F108+F112+F114+F116+F118+F122</f>
        <v>10056667.400000002</v>
      </c>
      <c r="G125" s="10">
        <f>G5+G8+G10+G13+G20+G23+G26+G31+G35+G38+G43+G46+G49+G52+G55+G58+G61+G64+G67+G71+G73+G76+G79+G81+G83+G87+G104+G108+G112+G114+G116+G118+G122</f>
        <v>7428889.3</v>
      </c>
      <c r="H125" s="54">
        <f t="shared" si="3"/>
        <v>73.87028927694276</v>
      </c>
      <c r="I125" s="12">
        <f>H125-84.4</f>
        <v>-10.52971072305725</v>
      </c>
    </row>
    <row r="126" spans="1:9" ht="12.75">
      <c r="A126" s="75"/>
      <c r="B126" s="76"/>
      <c r="C126" s="3" t="s">
        <v>70</v>
      </c>
      <c r="D126" s="10">
        <f>D11+D27+D39+D44+D47+D50+D53+D56+D59+D62+D65+D77+D84+D88+D90+D92+D94+D96+D98+D100+D102+D105+D119</f>
        <v>2287052.3000000003</v>
      </c>
      <c r="E126" s="10">
        <f>E11+E27+E39+E44+E47+E50+E53+E56+E59+E62+E65+E77+E84+E88+E90+E92+E94+E96+E98+E100+E102+E105+E119</f>
        <v>2320029.9000000004</v>
      </c>
      <c r="F126" s="10">
        <f>F11+F27+F39+F44+F47+F50+F53+F56+F59+F62+F65+F77+F84+F88+F90+F92+F94+F96+F98+F100+F102+F105+F119</f>
        <v>1738351.7999999998</v>
      </c>
      <c r="G126" s="10">
        <f>G11+G27+G39+G44+G47+G50+G53+G56+G59+G62+G65+G77+G84+G88+G90+G92+G94+G96+G98+G100+G102+G105+G119</f>
        <v>1465003.8000000005</v>
      </c>
      <c r="H126" s="54">
        <f t="shared" si="3"/>
        <v>84.27544988304443</v>
      </c>
      <c r="I126" s="12">
        <f>H126-84.4</f>
        <v>-0.12455011695557516</v>
      </c>
    </row>
    <row r="127" spans="1:9" ht="25.5">
      <c r="A127" s="75"/>
      <c r="B127" s="76"/>
      <c r="C127" s="38" t="s">
        <v>131</v>
      </c>
      <c r="D127" s="10">
        <f>D28+D32+D36+D40+D68+D74+D109+D120</f>
        <v>3238708.4</v>
      </c>
      <c r="E127" s="10">
        <f>E28+E32+E36+E40+E68+E74+E109+E120</f>
        <v>3221829.6</v>
      </c>
      <c r="F127" s="10">
        <f>F28+F32+F36+F40+F68+F74+F109+F120</f>
        <v>1906853.0999999999</v>
      </c>
      <c r="G127" s="10">
        <f>G28+G32+G36+G40+G68+G74+G109+G120</f>
        <v>448300.0999999999</v>
      </c>
      <c r="H127" s="54">
        <f t="shared" si="3"/>
        <v>23.50994421122424</v>
      </c>
      <c r="I127" s="12">
        <f>H127-84.4</f>
        <v>-60.89005578877577</v>
      </c>
    </row>
    <row r="128" spans="1:9" ht="38.25">
      <c r="A128" s="77"/>
      <c r="B128" s="78"/>
      <c r="C128" s="3" t="s">
        <v>71</v>
      </c>
      <c r="D128" s="10">
        <f>D6+D21+D24+D29+D33+D41+D85+D106+D110+D69</f>
        <v>1180552.6</v>
      </c>
      <c r="E128" s="10">
        <f>E6+E21+E24+E29+E33+E41+E85+E106+E110+E69</f>
        <v>1186325.3000000003</v>
      </c>
      <c r="F128" s="10">
        <f>F6+F21+F24+F29+F33+F41+F85+F106+F110+F69</f>
        <v>813140.9000000001</v>
      </c>
      <c r="G128" s="10">
        <f>G6+G21+G24+G29+G33+G41+G85+G106+G110+G69</f>
        <v>637126.0000000001</v>
      </c>
      <c r="H128" s="54">
        <f aca="true" t="shared" si="8" ref="H128:H134">SUM(G128/F128)*100</f>
        <v>78.35370229193981</v>
      </c>
      <c r="I128" s="12">
        <f>H128-84.4</f>
        <v>-6.0462977080601945</v>
      </c>
    </row>
    <row r="129" spans="1:9" ht="13.5">
      <c r="A129" s="79" t="s">
        <v>118</v>
      </c>
      <c r="B129" s="80"/>
      <c r="C129" s="30"/>
      <c r="D129" s="45">
        <f>D123+D15+D16+D17+D18</f>
        <v>22075434.900000006</v>
      </c>
      <c r="E129" s="45">
        <f>E131+E132+E133+E134</f>
        <v>22135862.099999998</v>
      </c>
      <c r="F129" s="45">
        <f>F131+F132+F133+F134</f>
        <v>14540509.600000001</v>
      </c>
      <c r="G129" s="45">
        <f>G131+G132+G133+G134</f>
        <v>9990102.2</v>
      </c>
      <c r="H129" s="52">
        <f t="shared" si="8"/>
        <v>68.7053100257229</v>
      </c>
      <c r="I129" s="55">
        <f>H129-84.4</f>
        <v>-15.69468997427711</v>
      </c>
    </row>
    <row r="130" spans="1:9" ht="13.5">
      <c r="A130" s="68"/>
      <c r="B130" s="69"/>
      <c r="C130" s="60" t="s">
        <v>114</v>
      </c>
      <c r="D130" s="61"/>
      <c r="E130" s="61"/>
      <c r="F130" s="61"/>
      <c r="G130" s="61"/>
      <c r="H130" s="61"/>
      <c r="I130" s="62"/>
    </row>
    <row r="131" spans="1:9" ht="27">
      <c r="A131" s="70"/>
      <c r="B131" s="71"/>
      <c r="C131" s="18" t="s">
        <v>132</v>
      </c>
      <c r="D131" s="46">
        <f>D125+D15+D16+D18+D17</f>
        <v>15369121.599999992</v>
      </c>
      <c r="E131" s="46">
        <f>E125+E15+E16+E18+E17</f>
        <v>15407677.299999997</v>
      </c>
      <c r="F131" s="46">
        <f>F125+F15+F16+F18+F17</f>
        <v>10082163.800000003</v>
      </c>
      <c r="G131" s="46">
        <f>G125+G15+G16+G18+G17</f>
        <v>7439672.3</v>
      </c>
      <c r="H131" s="52">
        <f t="shared" si="8"/>
        <v>73.79043276404612</v>
      </c>
      <c r="I131" s="55">
        <f>H131-84.4</f>
        <v>-10.60956723595389</v>
      </c>
    </row>
    <row r="132" spans="1:9" ht="13.5">
      <c r="A132" s="70"/>
      <c r="B132" s="71"/>
      <c r="C132" s="18" t="s">
        <v>70</v>
      </c>
      <c r="D132" s="46">
        <f aca="true" t="shared" si="9" ref="D132:G134">D126</f>
        <v>2287052.3000000003</v>
      </c>
      <c r="E132" s="46">
        <f>E126</f>
        <v>2320029.9000000004</v>
      </c>
      <c r="F132" s="46">
        <f t="shared" si="9"/>
        <v>1738351.7999999998</v>
      </c>
      <c r="G132" s="46">
        <f t="shared" si="9"/>
        <v>1465003.8000000005</v>
      </c>
      <c r="H132" s="52">
        <f t="shared" si="8"/>
        <v>84.27544988304443</v>
      </c>
      <c r="I132" s="55">
        <f>H132-84.4</f>
        <v>-0.12455011695557516</v>
      </c>
    </row>
    <row r="133" spans="1:9" ht="27">
      <c r="A133" s="70"/>
      <c r="B133" s="71"/>
      <c r="C133" s="39" t="s">
        <v>131</v>
      </c>
      <c r="D133" s="46">
        <f t="shared" si="9"/>
        <v>3238708.4</v>
      </c>
      <c r="E133" s="46">
        <f>E127</f>
        <v>3221829.6</v>
      </c>
      <c r="F133" s="46">
        <f t="shared" si="9"/>
        <v>1906853.0999999999</v>
      </c>
      <c r="G133" s="46">
        <f t="shared" si="9"/>
        <v>448300.0999999999</v>
      </c>
      <c r="H133" s="52">
        <f t="shared" si="8"/>
        <v>23.50994421122424</v>
      </c>
      <c r="I133" s="55">
        <f>H133-84.4</f>
        <v>-60.89005578877577</v>
      </c>
    </row>
    <row r="134" spans="1:9" ht="40.5">
      <c r="A134" s="72"/>
      <c r="B134" s="59"/>
      <c r="C134" s="18" t="s">
        <v>71</v>
      </c>
      <c r="D134" s="46">
        <f>D128</f>
        <v>1180552.6</v>
      </c>
      <c r="E134" s="46">
        <f>E128</f>
        <v>1186325.3000000003</v>
      </c>
      <c r="F134" s="46">
        <f t="shared" si="9"/>
        <v>813140.9000000001</v>
      </c>
      <c r="G134" s="46">
        <f t="shared" si="9"/>
        <v>637126.0000000001</v>
      </c>
      <c r="H134" s="52">
        <f t="shared" si="8"/>
        <v>78.35370229193981</v>
      </c>
      <c r="I134" s="55">
        <f>H134-84.4</f>
        <v>-6.0462977080601945</v>
      </c>
    </row>
    <row r="135" spans="1:9" ht="12.75">
      <c r="A135" s="26"/>
      <c r="B135" s="26"/>
      <c r="C135" s="26"/>
      <c r="D135" s="37"/>
      <c r="E135" s="37"/>
      <c r="F135" s="26"/>
      <c r="G135" s="26"/>
      <c r="H135" s="26"/>
      <c r="I135" s="26"/>
    </row>
    <row r="136" spans="1:9" ht="12.75">
      <c r="A136" s="63" t="s">
        <v>144</v>
      </c>
      <c r="B136" s="64"/>
      <c r="C136" s="64"/>
      <c r="D136" s="64"/>
      <c r="E136" s="64"/>
      <c r="F136" s="64"/>
      <c r="G136" s="64"/>
      <c r="H136" s="64"/>
      <c r="I136" s="64"/>
    </row>
  </sheetData>
  <mergeCells count="47">
    <mergeCell ref="A129:B129"/>
    <mergeCell ref="A130:B134"/>
    <mergeCell ref="C130:I130"/>
    <mergeCell ref="A136:I136"/>
    <mergeCell ref="A123:B123"/>
    <mergeCell ref="A124:B128"/>
    <mergeCell ref="C124:I124"/>
    <mergeCell ref="A114:B114"/>
    <mergeCell ref="A118:B120"/>
    <mergeCell ref="A122:B122"/>
    <mergeCell ref="A116:B116"/>
    <mergeCell ref="A102:B102"/>
    <mergeCell ref="A104:B106"/>
    <mergeCell ref="A108:B110"/>
    <mergeCell ref="A112:B112"/>
    <mergeCell ref="A94:B94"/>
    <mergeCell ref="A96:B96"/>
    <mergeCell ref="A98:B98"/>
    <mergeCell ref="A100:B100"/>
    <mergeCell ref="A83:B85"/>
    <mergeCell ref="A87:B88"/>
    <mergeCell ref="A90:B90"/>
    <mergeCell ref="A92:B92"/>
    <mergeCell ref="A73:B74"/>
    <mergeCell ref="A76:B77"/>
    <mergeCell ref="A79:B79"/>
    <mergeCell ref="A81:B81"/>
    <mergeCell ref="A61:B62"/>
    <mergeCell ref="A64:B65"/>
    <mergeCell ref="A67:A69"/>
    <mergeCell ref="B67:B69"/>
    <mergeCell ref="A49:B50"/>
    <mergeCell ref="A52:B53"/>
    <mergeCell ref="A55:B56"/>
    <mergeCell ref="A58:B59"/>
    <mergeCell ref="A35:B36"/>
    <mergeCell ref="A38:B41"/>
    <mergeCell ref="A43:B44"/>
    <mergeCell ref="A46:B47"/>
    <mergeCell ref="A20:B21"/>
    <mergeCell ref="A23:B24"/>
    <mergeCell ref="A26:B29"/>
    <mergeCell ref="A31:B33"/>
    <mergeCell ref="A5:B6"/>
    <mergeCell ref="A10:B11"/>
    <mergeCell ref="A13:B18"/>
    <mergeCell ref="A1:I1"/>
  </mergeCells>
  <printOptions/>
  <pageMargins left="0.36" right="0.27" top="0.73" bottom="0.25" header="0.5" footer="0.2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Наталия Новикова</cp:lastModifiedBy>
  <cp:lastPrinted>2008-09-17T05:36:50Z</cp:lastPrinted>
  <dcterms:created xsi:type="dcterms:W3CDTF">2002-03-11T10:22:12Z</dcterms:created>
  <dcterms:modified xsi:type="dcterms:W3CDTF">2008-09-17T08:19:08Z</dcterms:modified>
  <cp:category/>
  <cp:version/>
  <cp:contentType/>
  <cp:contentStatus/>
</cp:coreProperties>
</file>