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2390" windowHeight="9315" tabRatio="607" activeTab="0"/>
  </bookViews>
  <sheets>
    <sheet name="Расходы на 01.05.2010" sheetId="1" r:id="rId1"/>
  </sheets>
  <definedNames>
    <definedName name="_xlnm._FilterDatabase" localSheetId="0" hidden="1">'Расходы на 01.05.2010'!$A$4:$I$110</definedName>
    <definedName name="_xlnm.Print_Titles" localSheetId="0">'Расходы на 01.05.2010'!$4:$4</definedName>
    <definedName name="_xlnm.Print_Area" localSheetId="0">'Расходы на 01.05.2010'!$A$1:$I$115</definedName>
  </definedNames>
  <calcPr fullCalcOnLoad="1"/>
</workbook>
</file>

<file path=xl/sharedStrings.xml><?xml version="1.0" encoding="utf-8"?>
<sst xmlns="http://schemas.openxmlformats.org/spreadsheetml/2006/main" count="224" uniqueCount="124">
  <si>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</si>
  <si>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</si>
  <si>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</si>
  <si>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</si>
  <si>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</si>
  <si>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</si>
  <si>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</si>
  <si>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</si>
  <si>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</si>
  <si>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</si>
  <si>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</si>
  <si>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</si>
  <si>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</si>
  <si>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</si>
  <si>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</si>
  <si>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</si>
  <si>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</si>
  <si>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</si>
  <si>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</si>
  <si>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</si>
  <si>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</si>
  <si>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</si>
  <si>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</si>
  <si>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</si>
  <si>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</si>
  <si>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</si>
  <si>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</si>
  <si>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</si>
  <si>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</si>
  <si>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</si>
  <si>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</si>
  <si>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</si>
  <si>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</si>
  <si>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</si>
  <si>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951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</si>
  <si>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</si>
  <si>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</si>
  <si>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</si>
  <si>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</si>
  <si>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</si>
  <si>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</si>
  <si>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</si>
  <si>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</si>
  <si>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</si>
  <si>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</si>
  <si>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</si>
  <si>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</si>
  <si>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</si>
  <si>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</si>
  <si>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</si>
  <si>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</si>
  <si>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</si>
  <si>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</si>
  <si>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</si>
  <si>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</si>
  <si>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</si>
  <si>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</si>
  <si>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</si>
  <si>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</si>
  <si>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</si>
  <si>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</si>
  <si>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</si>
  <si>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</si>
  <si>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</si>
  <si>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</si>
  <si>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</si>
  <si>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</si>
  <si>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</si>
  <si>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</si>
  <si>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</si>
  <si>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</si>
  <si>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</si>
  <si>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</si>
  <si>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</si>
  <si>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</si>
  <si>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</si>
  <si>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</si>
  <si>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</si>
  <si>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</si>
  <si>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</si>
  <si>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</si>
  <si>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</si>
  <si>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</si>
  <si>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</si>
  <si>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</si>
  <si>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</si>
  <si>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</si>
  <si>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</si>
  <si>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</si>
  <si>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судебные иски</t>
  </si>
  <si>
    <t>резервный фонд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</si>
  <si>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</si>
  <si>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</si>
  <si>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</si>
  <si>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</si>
  <si>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</si>
  <si>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</si>
  <si>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</si>
  <si>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Департамент промышленной политики, инвестиций и предпринимательства администрации города Перми</t>
  </si>
  <si>
    <t>Итого по КВСР 937 в т.ч.:</t>
  </si>
  <si>
    <t>Источники финансирования</t>
  </si>
  <si>
    <t>Департамент земельных отношений администрации города Перми</t>
  </si>
  <si>
    <t>расходы  местного бюджета с учетом зарезервированных средств</t>
  </si>
  <si>
    <t>943</t>
  </si>
  <si>
    <t>Управление развития коммунальной инфраструктуры администрации города</t>
  </si>
  <si>
    <t>Итого по КВСР 943 в т. ч.:</t>
  </si>
  <si>
    <t>Департамент дорог и транспорта администрации города Перми</t>
  </si>
  <si>
    <t>905</t>
  </si>
  <si>
    <t>Архитектурно-планировочное управление администрации г.Перми</t>
  </si>
  <si>
    <t>Комитет по молодежной политике администарции города Перми</t>
  </si>
  <si>
    <t>Итого по КВСР 905 в т.ч.:</t>
  </si>
  <si>
    <t>Приложение 3</t>
  </si>
  <si>
    <t>%  выполнения годовых  ассигно-ваний</t>
  </si>
  <si>
    <t>расходы, переданные из краевого бюджета на выполнение полномочий городского округа</t>
  </si>
  <si>
    <t>Ассигнования 2010 года*</t>
  </si>
  <si>
    <t xml:space="preserve">   * -  годовые ассигнования и кассовый план ГРБС в части расходов за счет средств местного бюджета, а так же краевого бюджета, передаваемых на выполнение полномочий городского округа и госполномочий, будут уточняться.</t>
  </si>
  <si>
    <t>Нераспределенные МБТ</t>
  </si>
  <si>
    <t>Оперативный анализ исполнения бюджета города Перми по расходам на 1 мая 2010 года</t>
  </si>
  <si>
    <t>Кассовый расход на 01.05.2010</t>
  </si>
  <si>
    <t xml:space="preserve">%  выполнения кассового плана января-апреля 2010 </t>
  </si>
  <si>
    <t>Отклонение от установленного уровня выполнения плана (95%)***</t>
  </si>
  <si>
    <t xml:space="preserve">   *** -   расчётный уровень установлен исходя из 95,0 % исполнения кассового плана по расходам за январь-апрель 2010 года.</t>
  </si>
  <si>
    <t>Кассовый план января-апреля 2010**</t>
  </si>
  <si>
    <t xml:space="preserve">   ** -  кассовый план по средствам, поступившим из бюджетов других уровней, в отчетном периоде рассчитан условно в размере кассового плана 1 квартала 2010г. и 1/3 объема кассового плана 2 квартала 2010г.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</si>
</sst>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66" fontId="4" fillId="2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/>
    </xf>
    <xf numFmtId="171" fontId="3" fillId="0" borderId="1" xfId="0" applyNumberFormat="1" applyFont="1" applyFill="1" applyBorder="1" applyAlignment="1">
      <alignment vertical="center" wrapText="1"/>
    </xf>
    <xf numFmtId="171" fontId="4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2" xfId="0" applyNumberFormat="1" applyFont="1" applyBorder="1" applyAlignment="1">
      <alignment horizontal="left"/>
    </xf>
    <xf numFmtId="49" fontId="3" fillId="2" borderId="1" xfId="0" applyNumberFormat="1" applyFont="1" applyFill="1" applyBorder="1" applyAlignment="1">
      <alignment horizontal="left" vertical="center" wrapText="1"/>
    </xf>
    <xf numFmtId="171" fontId="3" fillId="2" borderId="1" xfId="0" applyNumberFormat="1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right"/>
    </xf>
    <xf numFmtId="171" fontId="8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left" vertical="center" wrapText="1"/>
    </xf>
    <xf numFmtId="171" fontId="0" fillId="2" borderId="4" xfId="0" applyNumberFormat="1" applyFill="1" applyBorder="1" applyAlignment="1">
      <alignment horizontal="left" vertical="center" wrapText="1"/>
    </xf>
    <xf numFmtId="171" fontId="0" fillId="2" borderId="5" xfId="0" applyNumberForma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71" fontId="7" fillId="2" borderId="1" xfId="0" applyNumberFormat="1" applyFont="1" applyFill="1" applyBorder="1" applyAlignment="1">
      <alignment vertical="center" wrapText="1"/>
    </xf>
    <xf numFmtId="171" fontId="7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/>
    </xf>
    <xf numFmtId="171" fontId="0" fillId="2" borderId="4" xfId="0" applyNumberFormat="1" applyFill="1" applyBorder="1" applyAlignment="1">
      <alignment horizontal="left"/>
    </xf>
    <xf numFmtId="171" fontId="0" fillId="2" borderId="5" xfId="0" applyNumberForma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vertical="center" wrapText="1"/>
    </xf>
    <xf numFmtId="171" fontId="7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1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171" fontId="3" fillId="2" borderId="1" xfId="0" applyNumberFormat="1" applyFont="1" applyFill="1" applyBorder="1" applyAlignment="1">
      <alignment horizontal="right" vertical="center" wrapText="1" indent="1"/>
    </xf>
    <xf numFmtId="0" fontId="14" fillId="0" borderId="0" xfId="0" applyFont="1" applyAlignment="1">
      <alignment/>
    </xf>
    <xf numFmtId="171" fontId="14" fillId="0" borderId="1" xfId="0" applyNumberFormat="1" applyFont="1" applyFill="1" applyBorder="1" applyAlignment="1">
      <alignment horizontal="right" vertical="center" wrapText="1" inden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/>
    </xf>
    <xf numFmtId="171" fontId="3" fillId="0" borderId="1" xfId="0" applyNumberFormat="1" applyFont="1" applyFill="1" applyBorder="1" applyAlignment="1">
      <alignment horizontal="right" vertical="center" wrapText="1" indent="1"/>
    </xf>
    <xf numFmtId="171" fontId="4" fillId="0" borderId="1" xfId="0" applyNumberFormat="1" applyFont="1" applyFill="1" applyBorder="1" applyAlignment="1">
      <alignment horizontal="right" vertical="center" wrapText="1" indent="1"/>
    </xf>
    <xf numFmtId="171" fontId="8" fillId="0" borderId="1" xfId="0" applyNumberFormat="1" applyFont="1" applyFill="1" applyBorder="1" applyAlignment="1">
      <alignment horizontal="right" vertical="center" wrapText="1" indent="1"/>
    </xf>
    <xf numFmtId="171" fontId="3" fillId="0" borderId="1" xfId="20" applyNumberFormat="1" applyFont="1" applyFill="1" applyBorder="1" applyAlignment="1">
      <alignment horizontal="right" vertical="center" wrapText="1" indent="1"/>
    </xf>
    <xf numFmtId="171" fontId="3" fillId="0" borderId="1" xfId="0" applyNumberFormat="1" applyFont="1" applyFill="1" applyBorder="1" applyAlignment="1">
      <alignment horizontal="right" vertical="center" indent="1"/>
    </xf>
    <xf numFmtId="171" fontId="4" fillId="2" borderId="1" xfId="0" applyNumberFormat="1" applyFont="1" applyFill="1" applyBorder="1" applyAlignment="1">
      <alignment horizontal="right" vertical="center" wrapText="1"/>
    </xf>
    <xf numFmtId="171" fontId="7" fillId="2" borderId="1" xfId="0" applyNumberFormat="1" applyFont="1" applyFill="1" applyBorder="1" applyAlignment="1">
      <alignment horizontal="righ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71" fontId="0" fillId="2" borderId="4" xfId="0" applyNumberFormat="1" applyFont="1" applyFill="1" applyBorder="1" applyAlignment="1">
      <alignment horizontal="left" vertical="center" wrapText="1"/>
    </xf>
    <xf numFmtId="171" fontId="7" fillId="2" borderId="1" xfId="0" applyNumberFormat="1" applyFont="1" applyFill="1" applyBorder="1" applyAlignment="1">
      <alignment horizontal="right" vertical="center"/>
    </xf>
    <xf numFmtId="171" fontId="0" fillId="2" borderId="4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abSelected="1" workbookViewId="0" topLeftCell="A1">
      <pane xSplit="3" ySplit="4" topLeftCell="D7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00" sqref="D100"/>
    </sheetView>
  </sheetViews>
  <sheetFormatPr defaultColWidth="9.140625" defaultRowHeight="12.75"/>
  <cols>
    <col min="1" max="1" width="5.8515625" style="20" customWidth="1"/>
    <col min="2" max="2" width="30.7109375" style="0" customWidth="1"/>
    <col min="3" max="3" width="47.57421875" style="0" customWidth="1"/>
    <col min="4" max="4" width="12.57421875" style="14" customWidth="1"/>
    <col min="5" max="5" width="12.28125" style="7" customWidth="1"/>
    <col min="6" max="6" width="12.140625" style="47" customWidth="1"/>
    <col min="7" max="7" width="12.57421875" style="0" customWidth="1"/>
    <col min="8" max="8" width="10.8515625" style="0" customWidth="1"/>
    <col min="9" max="9" width="14.57421875" style="0" customWidth="1"/>
  </cols>
  <sheetData>
    <row r="1" ht="15">
      <c r="I1" s="27" t="s">
        <v>111</v>
      </c>
    </row>
    <row r="2" spans="1:9" s="7" customFormat="1" ht="21.75" customHeight="1">
      <c r="A2" s="87" t="s">
        <v>117</v>
      </c>
      <c r="B2" s="87"/>
      <c r="C2" s="87"/>
      <c r="D2" s="87"/>
      <c r="E2" s="87"/>
      <c r="F2" s="87"/>
      <c r="G2" s="87"/>
      <c r="H2" s="87"/>
      <c r="I2" s="87"/>
    </row>
    <row r="3" spans="1:9" s="7" customFormat="1" ht="18.75" customHeight="1">
      <c r="A3" s="21"/>
      <c r="B3" s="8"/>
      <c r="C3" s="8"/>
      <c r="D3" s="9"/>
      <c r="E3" s="9"/>
      <c r="F3" s="16"/>
      <c r="G3" s="10"/>
      <c r="H3" s="10"/>
      <c r="I3" s="11" t="s">
        <v>83</v>
      </c>
    </row>
    <row r="4" spans="1:9" s="7" customFormat="1" ht="71.25" customHeight="1">
      <c r="A4" s="2" t="s">
        <v>1</v>
      </c>
      <c r="B4" s="2" t="s">
        <v>87</v>
      </c>
      <c r="C4" s="2" t="s">
        <v>100</v>
      </c>
      <c r="D4" s="18" t="s">
        <v>114</v>
      </c>
      <c r="E4" s="18" t="s">
        <v>122</v>
      </c>
      <c r="F4" s="12" t="s">
        <v>118</v>
      </c>
      <c r="G4" s="12" t="s">
        <v>119</v>
      </c>
      <c r="H4" s="12" t="s">
        <v>112</v>
      </c>
      <c r="I4" s="30" t="s">
        <v>120</v>
      </c>
    </row>
    <row r="5" spans="1:9" s="7" customFormat="1" ht="38.25">
      <c r="A5" s="2" t="s">
        <v>84</v>
      </c>
      <c r="B5" s="3" t="s">
        <v>2</v>
      </c>
      <c r="C5" s="3" t="s">
        <v>56</v>
      </c>
      <c r="D5" s="58">
        <f>D6+D7</f>
        <v>335354.32338</v>
      </c>
      <c r="E5" s="58">
        <f>E6+E7</f>
        <v>64924.1</v>
      </c>
      <c r="F5" s="58">
        <f>F6+F7</f>
        <v>33331.009999999995</v>
      </c>
      <c r="G5" s="19">
        <f aca="true" t="shared" si="0" ref="G5:G31">F5/E5*100</f>
        <v>51.338424406345254</v>
      </c>
      <c r="H5" s="19">
        <f aca="true" t="shared" si="1" ref="H5:H31">F5/D5*100</f>
        <v>9.939042879799594</v>
      </c>
      <c r="I5" s="5" t="s">
        <v>97</v>
      </c>
    </row>
    <row r="6" spans="1:9" s="7" customFormat="1" ht="18" customHeight="1">
      <c r="A6" s="69"/>
      <c r="B6" s="69"/>
      <c r="C6" s="4" t="s">
        <v>54</v>
      </c>
      <c r="D6" s="60">
        <v>282848.02338</v>
      </c>
      <c r="E6" s="60">
        <v>47422</v>
      </c>
      <c r="F6" s="57">
        <v>24574.01</v>
      </c>
      <c r="G6" s="17">
        <f t="shared" si="0"/>
        <v>51.81985154569608</v>
      </c>
      <c r="H6" s="17">
        <f t="shared" si="1"/>
        <v>8.68806142123375</v>
      </c>
      <c r="I6" s="13">
        <f>G6-95</f>
        <v>-43.18014845430392</v>
      </c>
    </row>
    <row r="7" spans="1:9" s="7" customFormat="1" ht="25.5" customHeight="1">
      <c r="A7" s="69"/>
      <c r="B7" s="69"/>
      <c r="C7" s="4" t="s">
        <v>113</v>
      </c>
      <c r="D7" s="60">
        <v>52506.3</v>
      </c>
      <c r="E7" s="60">
        <v>17502.1</v>
      </c>
      <c r="F7" s="60">
        <v>8757</v>
      </c>
      <c r="G7" s="17">
        <f t="shared" si="0"/>
        <v>50.03399592048955</v>
      </c>
      <c r="H7" s="17">
        <f t="shared" si="1"/>
        <v>16.67799864016318</v>
      </c>
      <c r="I7" s="13">
        <f>G7-95</f>
        <v>-44.96600407951045</v>
      </c>
    </row>
    <row r="8" spans="1:9" s="7" customFormat="1" ht="27" customHeight="1">
      <c r="A8" s="2" t="s">
        <v>85</v>
      </c>
      <c r="B8" s="3" t="s">
        <v>0</v>
      </c>
      <c r="C8" s="3" t="s">
        <v>86</v>
      </c>
      <c r="D8" s="58">
        <f>D10</f>
        <v>145132.49</v>
      </c>
      <c r="E8" s="58">
        <f>E10</f>
        <v>42426.3</v>
      </c>
      <c r="F8" s="58">
        <f>F10</f>
        <v>17660.9</v>
      </c>
      <c r="G8" s="19">
        <f t="shared" si="0"/>
        <v>41.62724536431412</v>
      </c>
      <c r="H8" s="19">
        <f t="shared" si="1"/>
        <v>12.168812097139657</v>
      </c>
      <c r="I8" s="5" t="s">
        <v>97</v>
      </c>
    </row>
    <row r="9" spans="1:9" s="7" customFormat="1" ht="25.5">
      <c r="A9" s="69"/>
      <c r="B9" s="69"/>
      <c r="C9" s="4" t="s">
        <v>94</v>
      </c>
      <c r="D9" s="57">
        <f>D10-D11-D12</f>
        <v>61289.98999999999</v>
      </c>
      <c r="E9" s="57">
        <f>E10-E11-E12</f>
        <v>18585.145</v>
      </c>
      <c r="F9" s="57">
        <v>17660.9</v>
      </c>
      <c r="G9" s="17">
        <f t="shared" si="0"/>
        <v>95.02696911969211</v>
      </c>
      <c r="H9" s="17">
        <f t="shared" si="1"/>
        <v>28.81530899254512</v>
      </c>
      <c r="I9" s="13">
        <f>G9-95</f>
        <v>0.026969119692111576</v>
      </c>
    </row>
    <row r="10" spans="1:9" s="7" customFormat="1" ht="25.5">
      <c r="A10" s="69"/>
      <c r="B10" s="69"/>
      <c r="C10" s="15" t="s">
        <v>93</v>
      </c>
      <c r="D10" s="59">
        <v>145132.49</v>
      </c>
      <c r="E10" s="59">
        <v>42426.3</v>
      </c>
      <c r="F10" s="59">
        <f>F11+F12+F9</f>
        <v>17660.9</v>
      </c>
      <c r="G10" s="28">
        <f t="shared" si="0"/>
        <v>41.62724536431412</v>
      </c>
      <c r="H10" s="28">
        <f t="shared" si="1"/>
        <v>12.168812097139657</v>
      </c>
      <c r="I10" s="29">
        <f>G10-95</f>
        <v>-53.37275463568588</v>
      </c>
    </row>
    <row r="11" spans="1:9" s="7" customFormat="1" ht="16.5" customHeight="1" hidden="1">
      <c r="A11" s="69"/>
      <c r="B11" s="69"/>
      <c r="C11" s="23" t="s">
        <v>89</v>
      </c>
      <c r="D11" s="52">
        <v>18192.9</v>
      </c>
      <c r="E11" s="52">
        <v>6064.3</v>
      </c>
      <c r="F11" s="52">
        <v>0</v>
      </c>
      <c r="G11" s="24">
        <f t="shared" si="0"/>
        <v>0</v>
      </c>
      <c r="H11" s="24">
        <f t="shared" si="1"/>
        <v>0</v>
      </c>
      <c r="I11" s="25">
        <f>G11-95</f>
        <v>-95</v>
      </c>
    </row>
    <row r="12" spans="1:9" s="7" customFormat="1" ht="16.5" customHeight="1" hidden="1">
      <c r="A12" s="69"/>
      <c r="B12" s="69"/>
      <c r="C12" s="23" t="s">
        <v>90</v>
      </c>
      <c r="D12" s="52">
        <v>65649.6</v>
      </c>
      <c r="E12" s="52">
        <v>17776.855</v>
      </c>
      <c r="F12" s="52">
        <v>0</v>
      </c>
      <c r="G12" s="24">
        <f t="shared" si="0"/>
        <v>0</v>
      </c>
      <c r="H12" s="24">
        <f t="shared" si="1"/>
        <v>0</v>
      </c>
      <c r="I12" s="25">
        <f>G12-95</f>
        <v>-95</v>
      </c>
    </row>
    <row r="13" spans="1:9" s="7" customFormat="1" ht="38.25">
      <c r="A13" s="2" t="s">
        <v>3</v>
      </c>
      <c r="B13" s="3" t="s">
        <v>4</v>
      </c>
      <c r="C13" s="3" t="s">
        <v>57</v>
      </c>
      <c r="D13" s="58">
        <f>D14</f>
        <v>160279.6</v>
      </c>
      <c r="E13" s="58">
        <f>E14</f>
        <v>26236.9</v>
      </c>
      <c r="F13" s="58">
        <f>F14</f>
        <v>24517.2875</v>
      </c>
      <c r="G13" s="19">
        <f t="shared" si="0"/>
        <v>93.44582439236342</v>
      </c>
      <c r="H13" s="19">
        <f t="shared" si="1"/>
        <v>15.296573924566816</v>
      </c>
      <c r="I13" s="5" t="s">
        <v>97</v>
      </c>
    </row>
    <row r="14" spans="1:9" s="7" customFormat="1" ht="18" customHeight="1">
      <c r="A14" s="69"/>
      <c r="B14" s="69"/>
      <c r="C14" s="4" t="s">
        <v>54</v>
      </c>
      <c r="D14" s="57">
        <v>160279.6</v>
      </c>
      <c r="E14" s="57">
        <v>26236.9</v>
      </c>
      <c r="F14" s="57">
        <v>24517.2875</v>
      </c>
      <c r="G14" s="17">
        <f t="shared" si="0"/>
        <v>93.44582439236342</v>
      </c>
      <c r="H14" s="17">
        <f t="shared" si="1"/>
        <v>15.296573924566816</v>
      </c>
      <c r="I14" s="13">
        <f>G14-95</f>
        <v>-1.55417560763658</v>
      </c>
    </row>
    <row r="15" spans="1:9" s="7" customFormat="1" ht="25.5" customHeight="1">
      <c r="A15" s="2" t="s">
        <v>107</v>
      </c>
      <c r="B15" s="3" t="s">
        <v>108</v>
      </c>
      <c r="C15" s="3" t="s">
        <v>110</v>
      </c>
      <c r="D15" s="58">
        <f>D16</f>
        <v>259705.34793</v>
      </c>
      <c r="E15" s="58">
        <f>E16</f>
        <v>34624.3</v>
      </c>
      <c r="F15" s="58">
        <f>F16</f>
        <v>4429.859</v>
      </c>
      <c r="G15" s="19">
        <f t="shared" si="0"/>
        <v>12.794075259283218</v>
      </c>
      <c r="H15" s="19">
        <f t="shared" si="1"/>
        <v>1.7057249822957083</v>
      </c>
      <c r="I15" s="5" t="s">
        <v>97</v>
      </c>
    </row>
    <row r="16" spans="1:9" s="7" customFormat="1" ht="18" customHeight="1">
      <c r="A16" s="69"/>
      <c r="B16" s="69"/>
      <c r="C16" s="4" t="s">
        <v>54</v>
      </c>
      <c r="D16" s="57">
        <v>259705.34793</v>
      </c>
      <c r="E16" s="57">
        <v>34624.3</v>
      </c>
      <c r="F16" s="57">
        <v>4429.859</v>
      </c>
      <c r="G16" s="17">
        <f t="shared" si="0"/>
        <v>12.794075259283218</v>
      </c>
      <c r="H16" s="17">
        <f t="shared" si="1"/>
        <v>1.7057249822957083</v>
      </c>
      <c r="I16" s="13">
        <f>G16-95</f>
        <v>-82.20592474071678</v>
      </c>
    </row>
    <row r="17" spans="1:9" s="7" customFormat="1" ht="38.25">
      <c r="A17" s="2" t="s">
        <v>5</v>
      </c>
      <c r="B17" s="3" t="s">
        <v>6</v>
      </c>
      <c r="C17" s="3" t="s">
        <v>58</v>
      </c>
      <c r="D17" s="58">
        <f>D18</f>
        <v>55174.7</v>
      </c>
      <c r="E17" s="58">
        <f>E18</f>
        <v>15564.9</v>
      </c>
      <c r="F17" s="58">
        <f>F18</f>
        <v>12178.31</v>
      </c>
      <c r="G17" s="19">
        <f t="shared" si="0"/>
        <v>78.24213454631897</v>
      </c>
      <c r="H17" s="19">
        <f t="shared" si="1"/>
        <v>22.072272255218426</v>
      </c>
      <c r="I17" s="5" t="s">
        <v>97</v>
      </c>
    </row>
    <row r="18" spans="1:9" s="7" customFormat="1" ht="18" customHeight="1">
      <c r="A18" s="69"/>
      <c r="B18" s="69"/>
      <c r="C18" s="4" t="s">
        <v>54</v>
      </c>
      <c r="D18" s="57">
        <v>55174.7</v>
      </c>
      <c r="E18" s="57">
        <v>15564.9</v>
      </c>
      <c r="F18" s="57">
        <v>12178.31</v>
      </c>
      <c r="G18" s="17">
        <f t="shared" si="0"/>
        <v>78.24213454631897</v>
      </c>
      <c r="H18" s="17">
        <f t="shared" si="1"/>
        <v>22.072272255218426</v>
      </c>
      <c r="I18" s="13">
        <f>G18-95</f>
        <v>-16.757865453681035</v>
      </c>
    </row>
    <row r="19" spans="1:9" s="7" customFormat="1" ht="25.5">
      <c r="A19" s="2" t="s">
        <v>7</v>
      </c>
      <c r="B19" s="3" t="s">
        <v>8</v>
      </c>
      <c r="C19" s="3" t="s">
        <v>59</v>
      </c>
      <c r="D19" s="58">
        <f>D20+D21+D22</f>
        <v>2508527.1840999997</v>
      </c>
      <c r="E19" s="58">
        <f>E20+E21+E22</f>
        <v>709393.12417</v>
      </c>
      <c r="F19" s="58">
        <f>F20+F21+F22</f>
        <v>552609.1590000001</v>
      </c>
      <c r="G19" s="19">
        <f t="shared" si="0"/>
        <v>77.89886033171814</v>
      </c>
      <c r="H19" s="19">
        <f t="shared" si="1"/>
        <v>22.02922744878538</v>
      </c>
      <c r="I19" s="5" t="s">
        <v>97</v>
      </c>
    </row>
    <row r="20" spans="1:9" s="7" customFormat="1" ht="18" customHeight="1">
      <c r="A20" s="69"/>
      <c r="B20" s="69"/>
      <c r="C20" s="4" t="s">
        <v>54</v>
      </c>
      <c r="D20" s="57">
        <v>2302571.229</v>
      </c>
      <c r="E20" s="57">
        <v>653756.4</v>
      </c>
      <c r="F20" s="57">
        <v>529457.189</v>
      </c>
      <c r="G20" s="17">
        <f t="shared" si="0"/>
        <v>80.98692249896139</v>
      </c>
      <c r="H20" s="17">
        <f t="shared" si="1"/>
        <v>22.9941720078706</v>
      </c>
      <c r="I20" s="13">
        <f>G20-95</f>
        <v>-14.013077501038609</v>
      </c>
    </row>
    <row r="21" spans="1:9" s="7" customFormat="1" ht="18" customHeight="1">
      <c r="A21" s="69"/>
      <c r="B21" s="69"/>
      <c r="C21" s="4" t="s">
        <v>55</v>
      </c>
      <c r="D21" s="57">
        <v>97142.6</v>
      </c>
      <c r="E21" s="57">
        <v>31984.2</v>
      </c>
      <c r="F21" s="61">
        <v>21749.702</v>
      </c>
      <c r="G21" s="17">
        <f t="shared" si="0"/>
        <v>68.00139443850401</v>
      </c>
      <c r="H21" s="17">
        <f t="shared" si="1"/>
        <v>22.38945838386043</v>
      </c>
      <c r="I21" s="13">
        <f>G21-95</f>
        <v>-26.998605561495992</v>
      </c>
    </row>
    <row r="22" spans="1:9" s="7" customFormat="1" ht="25.5">
      <c r="A22" s="69"/>
      <c r="B22" s="69"/>
      <c r="C22" s="4" t="s">
        <v>113</v>
      </c>
      <c r="D22" s="57">
        <v>108813.3551</v>
      </c>
      <c r="E22" s="57">
        <v>23652.52417</v>
      </c>
      <c r="F22" s="61">
        <v>1402.268</v>
      </c>
      <c r="G22" s="17">
        <f>F22/E22*100</f>
        <v>5.9286188227579775</v>
      </c>
      <c r="H22" s="17">
        <f>F22/D22*100</f>
        <v>1.2886910790603865</v>
      </c>
      <c r="I22" s="13">
        <f>G22-95</f>
        <v>-89.07138117724202</v>
      </c>
    </row>
    <row r="23" spans="1:9" s="7" customFormat="1" ht="25.5">
      <c r="A23" s="2" t="s">
        <v>9</v>
      </c>
      <c r="B23" s="3" t="s">
        <v>10</v>
      </c>
      <c r="C23" s="3" t="s">
        <v>60</v>
      </c>
      <c r="D23" s="58">
        <f>D24+D25</f>
        <v>714279.6416999999</v>
      </c>
      <c r="E23" s="58">
        <f>E24+E25</f>
        <v>169773.96667000002</v>
      </c>
      <c r="F23" s="58">
        <f>F24+F25</f>
        <v>140179.72400000002</v>
      </c>
      <c r="G23" s="19">
        <f t="shared" si="0"/>
        <v>82.56844482668882</v>
      </c>
      <c r="H23" s="19">
        <f t="shared" si="1"/>
        <v>19.625328207082795</v>
      </c>
      <c r="I23" s="5" t="s">
        <v>97</v>
      </c>
    </row>
    <row r="24" spans="1:9" s="7" customFormat="1" ht="18" customHeight="1">
      <c r="A24" s="69"/>
      <c r="B24" s="69"/>
      <c r="C24" s="4" t="s">
        <v>54</v>
      </c>
      <c r="D24" s="57">
        <v>712566.9417</v>
      </c>
      <c r="E24" s="57">
        <f>169684.2+30</f>
        <v>169714.2</v>
      </c>
      <c r="F24" s="57">
        <v>140122.42</v>
      </c>
      <c r="G24" s="17">
        <f t="shared" si="0"/>
        <v>82.56375718708276</v>
      </c>
      <c r="H24" s="17">
        <f t="shared" si="1"/>
        <v>19.664457021498112</v>
      </c>
      <c r="I24" s="13">
        <f>G24-95</f>
        <v>-12.436242812917243</v>
      </c>
    </row>
    <row r="25" spans="1:9" s="7" customFormat="1" ht="25.5">
      <c r="A25" s="69"/>
      <c r="B25" s="69"/>
      <c r="C25" s="4" t="s">
        <v>113</v>
      </c>
      <c r="D25" s="57">
        <v>1712.7</v>
      </c>
      <c r="E25" s="57">
        <v>59.76667</v>
      </c>
      <c r="F25" s="61">
        <v>57.304</v>
      </c>
      <c r="G25" s="17">
        <f t="shared" si="0"/>
        <v>95.87952616399743</v>
      </c>
      <c r="H25" s="17">
        <f>F25/D25*100</f>
        <v>3.3458282244409414</v>
      </c>
      <c r="I25" s="13">
        <f>G25-95</f>
        <v>0.8795261639974257</v>
      </c>
    </row>
    <row r="26" spans="1:9" s="7" customFormat="1" ht="36.75" customHeight="1">
      <c r="A26" s="2" t="s">
        <v>96</v>
      </c>
      <c r="B26" s="3" t="s">
        <v>109</v>
      </c>
      <c r="C26" s="3" t="s">
        <v>95</v>
      </c>
      <c r="D26" s="58">
        <f>D27</f>
        <v>16903</v>
      </c>
      <c r="E26" s="58">
        <f>E27</f>
        <v>6673.2</v>
      </c>
      <c r="F26" s="58">
        <f>F27</f>
        <v>4680.57977</v>
      </c>
      <c r="G26" s="19">
        <f t="shared" si="0"/>
        <v>70.13995938979801</v>
      </c>
      <c r="H26" s="19">
        <f t="shared" si="1"/>
        <v>27.69082275335739</v>
      </c>
      <c r="I26" s="5" t="s">
        <v>97</v>
      </c>
    </row>
    <row r="27" spans="1:9" s="7" customFormat="1" ht="18" customHeight="1">
      <c r="A27" s="76"/>
      <c r="B27" s="77"/>
      <c r="C27" s="4" t="s">
        <v>54</v>
      </c>
      <c r="D27" s="57">
        <v>16903</v>
      </c>
      <c r="E27" s="57">
        <v>6673.2</v>
      </c>
      <c r="F27" s="57">
        <v>4680.57977</v>
      </c>
      <c r="G27" s="17">
        <f t="shared" si="0"/>
        <v>70.13995938979801</v>
      </c>
      <c r="H27" s="17">
        <f t="shared" si="1"/>
        <v>27.69082275335739</v>
      </c>
      <c r="I27" s="13">
        <f>G27-95</f>
        <v>-24.86004061020199</v>
      </c>
    </row>
    <row r="28" spans="1:9" s="7" customFormat="1" ht="27" customHeight="1">
      <c r="A28" s="2" t="s">
        <v>11</v>
      </c>
      <c r="B28" s="3" t="s">
        <v>12</v>
      </c>
      <c r="C28" s="3" t="s">
        <v>61</v>
      </c>
      <c r="D28" s="58">
        <f>D29+D30+D31</f>
        <v>6170612.5887</v>
      </c>
      <c r="E28" s="58">
        <f>E29+E30+E31</f>
        <v>2158556.54574</v>
      </c>
      <c r="F28" s="58">
        <f>F29+F30+F31</f>
        <v>1852163.07551</v>
      </c>
      <c r="G28" s="19">
        <f t="shared" si="0"/>
        <v>85.80563150709764</v>
      </c>
      <c r="H28" s="19">
        <f t="shared" si="1"/>
        <v>30.01587036758382</v>
      </c>
      <c r="I28" s="5" t="s">
        <v>97</v>
      </c>
    </row>
    <row r="29" spans="1:9" s="7" customFormat="1" ht="18" customHeight="1">
      <c r="A29" s="69"/>
      <c r="B29" s="69"/>
      <c r="C29" s="4" t="s">
        <v>54</v>
      </c>
      <c r="D29" s="57">
        <v>4208976.7887</v>
      </c>
      <c r="E29" s="57">
        <v>1464410.5</v>
      </c>
      <c r="F29" s="57">
        <v>1225082.44</v>
      </c>
      <c r="G29" s="17">
        <f t="shared" si="0"/>
        <v>83.65703742222553</v>
      </c>
      <c r="H29" s="17">
        <f t="shared" si="1"/>
        <v>29.106419481547753</v>
      </c>
      <c r="I29" s="13">
        <f>G29-95</f>
        <v>-11.342962577774472</v>
      </c>
    </row>
    <row r="30" spans="1:9" s="7" customFormat="1" ht="18" customHeight="1">
      <c r="A30" s="69"/>
      <c r="B30" s="69"/>
      <c r="C30" s="4" t="s">
        <v>55</v>
      </c>
      <c r="D30" s="57">
        <v>1900746</v>
      </c>
      <c r="E30" s="57">
        <v>649149.80333</v>
      </c>
      <c r="F30" s="61">
        <v>615523.87</v>
      </c>
      <c r="G30" s="17">
        <f t="shared" si="0"/>
        <v>94.82000407956589</v>
      </c>
      <c r="H30" s="17">
        <f t="shared" si="1"/>
        <v>32.38327846014144</v>
      </c>
      <c r="I30" s="13">
        <f>G30-95</f>
        <v>-0.17999592043410928</v>
      </c>
    </row>
    <row r="31" spans="1:9" s="7" customFormat="1" ht="26.25" customHeight="1">
      <c r="A31" s="69"/>
      <c r="B31" s="69"/>
      <c r="C31" s="4" t="s">
        <v>113</v>
      </c>
      <c r="D31" s="57">
        <v>60889.8</v>
      </c>
      <c r="E31" s="57">
        <v>44996.24241</v>
      </c>
      <c r="F31" s="57">
        <v>11556.76551</v>
      </c>
      <c r="G31" s="17">
        <f t="shared" si="0"/>
        <v>25.68384578582414</v>
      </c>
      <c r="H31" s="17">
        <f t="shared" si="1"/>
        <v>18.979805336854447</v>
      </c>
      <c r="I31" s="13">
        <f>G31-95</f>
        <v>-69.31615421417587</v>
      </c>
    </row>
    <row r="32" spans="1:9" s="7" customFormat="1" ht="17.25" customHeight="1">
      <c r="A32" s="2" t="s">
        <v>13</v>
      </c>
      <c r="B32" s="3" t="s">
        <v>14</v>
      </c>
      <c r="C32" s="3" t="s">
        <v>62</v>
      </c>
      <c r="D32" s="58">
        <f>D33+D34</f>
        <v>200900.527</v>
      </c>
      <c r="E32" s="58">
        <f>E33+E34</f>
        <v>72230.10724000001</v>
      </c>
      <c r="F32" s="58">
        <f>F33+F34</f>
        <v>64457.494609999994</v>
      </c>
      <c r="G32" s="19">
        <f aca="true" t="shared" si="2" ref="G32:G57">F32/E32*100</f>
        <v>89.239095818903</v>
      </c>
      <c r="H32" s="19">
        <f aca="true" t="shared" si="3" ref="H32:H57">F32/D32*100</f>
        <v>32.08428348722052</v>
      </c>
      <c r="I32" s="5" t="s">
        <v>97</v>
      </c>
    </row>
    <row r="33" spans="1:9" s="7" customFormat="1" ht="18" customHeight="1">
      <c r="A33" s="76"/>
      <c r="B33" s="77"/>
      <c r="C33" s="4" t="s">
        <v>54</v>
      </c>
      <c r="D33" s="57">
        <v>190855</v>
      </c>
      <c r="E33" s="57">
        <v>67958.25664</v>
      </c>
      <c r="F33" s="57">
        <v>63664.63</v>
      </c>
      <c r="G33" s="17">
        <f t="shared" si="2"/>
        <v>93.68196470556192</v>
      </c>
      <c r="H33" s="17">
        <f t="shared" si="3"/>
        <v>33.35759084121454</v>
      </c>
      <c r="I33" s="13">
        <f>G33-95</f>
        <v>-1.3180352944380758</v>
      </c>
    </row>
    <row r="34" spans="1:9" s="7" customFormat="1" ht="18" customHeight="1">
      <c r="A34" s="88"/>
      <c r="B34" s="89"/>
      <c r="C34" s="4" t="s">
        <v>55</v>
      </c>
      <c r="D34" s="57">
        <v>10045.527</v>
      </c>
      <c r="E34" s="57">
        <v>4271.8506</v>
      </c>
      <c r="F34" s="57">
        <v>792.86461</v>
      </c>
      <c r="G34" s="17">
        <f t="shared" si="2"/>
        <v>18.56021392695709</v>
      </c>
      <c r="H34" s="17">
        <f t="shared" si="3"/>
        <v>7.892712945771785</v>
      </c>
      <c r="I34" s="13">
        <f>G34-95</f>
        <v>-76.43978607304291</v>
      </c>
    </row>
    <row r="35" spans="1:9" s="7" customFormat="1" ht="25.5">
      <c r="A35" s="2" t="s">
        <v>15</v>
      </c>
      <c r="B35" s="3" t="s">
        <v>16</v>
      </c>
      <c r="C35" s="3" t="s">
        <v>63</v>
      </c>
      <c r="D35" s="58">
        <f>D36+D37</f>
        <v>300287.108</v>
      </c>
      <c r="E35" s="58">
        <f>E36+E37</f>
        <v>99092.20813</v>
      </c>
      <c r="F35" s="58">
        <f>F36+F37</f>
        <v>84397.50176</v>
      </c>
      <c r="G35" s="19">
        <f t="shared" si="2"/>
        <v>85.17067421615847</v>
      </c>
      <c r="H35" s="19">
        <f t="shared" si="3"/>
        <v>28.105602775327938</v>
      </c>
      <c r="I35" s="5" t="s">
        <v>97</v>
      </c>
    </row>
    <row r="36" spans="1:9" s="7" customFormat="1" ht="18" customHeight="1">
      <c r="A36" s="76"/>
      <c r="B36" s="77"/>
      <c r="C36" s="4" t="s">
        <v>54</v>
      </c>
      <c r="D36" s="57">
        <f>267237-10</f>
        <v>267227</v>
      </c>
      <c r="E36" s="57">
        <v>84399.34546</v>
      </c>
      <c r="F36" s="57">
        <v>83115</v>
      </c>
      <c r="G36" s="17">
        <f t="shared" si="2"/>
        <v>98.47825187150451</v>
      </c>
      <c r="H36" s="17">
        <f t="shared" si="3"/>
        <v>31.10277030389893</v>
      </c>
      <c r="I36" s="13">
        <f>G36-95</f>
        <v>3.4782518715045114</v>
      </c>
    </row>
    <row r="37" spans="1:9" s="7" customFormat="1" ht="18" customHeight="1">
      <c r="A37" s="88"/>
      <c r="B37" s="89"/>
      <c r="C37" s="4" t="s">
        <v>55</v>
      </c>
      <c r="D37" s="57">
        <v>33060.108</v>
      </c>
      <c r="E37" s="57">
        <v>14692.86267</v>
      </c>
      <c r="F37" s="61">
        <v>1282.50176</v>
      </c>
      <c r="G37" s="17">
        <f t="shared" si="2"/>
        <v>8.7287398569281</v>
      </c>
      <c r="H37" s="17">
        <f t="shared" si="3"/>
        <v>3.8793029956223983</v>
      </c>
      <c r="I37" s="13">
        <f>G37-95</f>
        <v>-86.2712601430719</v>
      </c>
    </row>
    <row r="38" spans="1:9" s="7" customFormat="1" ht="27" customHeight="1">
      <c r="A38" s="2" t="s">
        <v>17</v>
      </c>
      <c r="B38" s="3" t="s">
        <v>18</v>
      </c>
      <c r="C38" s="3" t="s">
        <v>64</v>
      </c>
      <c r="D38" s="58">
        <f>D39+D40</f>
        <v>290871.50411</v>
      </c>
      <c r="E38" s="58">
        <f>E39+E40</f>
        <v>80039.86042</v>
      </c>
      <c r="F38" s="58">
        <f>F39+F40</f>
        <v>55616.64</v>
      </c>
      <c r="G38" s="19">
        <f t="shared" si="2"/>
        <v>69.48617814693586</v>
      </c>
      <c r="H38" s="19">
        <f t="shared" si="3"/>
        <v>19.12069048158366</v>
      </c>
      <c r="I38" s="5" t="s">
        <v>97</v>
      </c>
    </row>
    <row r="39" spans="1:9" s="7" customFormat="1" ht="18" customHeight="1">
      <c r="A39" s="76"/>
      <c r="B39" s="77"/>
      <c r="C39" s="4" t="s">
        <v>54</v>
      </c>
      <c r="D39" s="57">
        <v>260946.94211</v>
      </c>
      <c r="E39" s="57">
        <v>66595.69589</v>
      </c>
      <c r="F39" s="57">
        <v>54304.447</v>
      </c>
      <c r="G39" s="17">
        <f t="shared" si="2"/>
        <v>81.54347856008266</v>
      </c>
      <c r="H39" s="17">
        <f t="shared" si="3"/>
        <v>20.810532041838766</v>
      </c>
      <c r="I39" s="13">
        <f>G39-95</f>
        <v>-13.456521439917339</v>
      </c>
    </row>
    <row r="40" spans="1:9" s="7" customFormat="1" ht="18" customHeight="1">
      <c r="A40" s="88"/>
      <c r="B40" s="89"/>
      <c r="C40" s="4" t="s">
        <v>55</v>
      </c>
      <c r="D40" s="57">
        <v>29924.562</v>
      </c>
      <c r="E40" s="57">
        <v>13444.16453</v>
      </c>
      <c r="F40" s="61">
        <v>1312.193</v>
      </c>
      <c r="G40" s="17">
        <f t="shared" si="2"/>
        <v>9.760316433735284</v>
      </c>
      <c r="H40" s="17">
        <f t="shared" si="3"/>
        <v>4.385003195702581</v>
      </c>
      <c r="I40" s="13">
        <f>G40-95</f>
        <v>-85.23968356626472</v>
      </c>
    </row>
    <row r="41" spans="1:9" s="7" customFormat="1" ht="27" customHeight="1">
      <c r="A41" s="2" t="s">
        <v>19</v>
      </c>
      <c r="B41" s="3" t="s">
        <v>20</v>
      </c>
      <c r="C41" s="3" t="s">
        <v>68</v>
      </c>
      <c r="D41" s="58">
        <f>D42+D43</f>
        <v>237229.83152</v>
      </c>
      <c r="E41" s="58">
        <f>E42+E43</f>
        <v>68507.60532</v>
      </c>
      <c r="F41" s="58">
        <f>F42+F43</f>
        <v>57455.27923</v>
      </c>
      <c r="G41" s="19">
        <f t="shared" si="2"/>
        <v>83.86700857755218</v>
      </c>
      <c r="H41" s="19">
        <f t="shared" si="3"/>
        <v>24.219247158701517</v>
      </c>
      <c r="I41" s="5" t="s">
        <v>97</v>
      </c>
    </row>
    <row r="42" spans="1:9" s="7" customFormat="1" ht="18" customHeight="1">
      <c r="A42" s="76"/>
      <c r="B42" s="77"/>
      <c r="C42" s="4" t="s">
        <v>54</v>
      </c>
      <c r="D42" s="57">
        <v>212326.51052</v>
      </c>
      <c r="E42" s="57">
        <v>57426.50532</v>
      </c>
      <c r="F42" s="57">
        <v>56610.49487</v>
      </c>
      <c r="G42" s="17">
        <f t="shared" si="2"/>
        <v>98.57903515902125</v>
      </c>
      <c r="H42" s="17">
        <f t="shared" si="3"/>
        <v>26.66200029914192</v>
      </c>
      <c r="I42" s="13">
        <f>G42-95</f>
        <v>3.5790351590212452</v>
      </c>
    </row>
    <row r="43" spans="1:9" s="7" customFormat="1" ht="18" customHeight="1">
      <c r="A43" s="88"/>
      <c r="B43" s="89"/>
      <c r="C43" s="4" t="s">
        <v>55</v>
      </c>
      <c r="D43" s="57">
        <v>24903.321</v>
      </c>
      <c r="E43" s="57">
        <v>11081.1</v>
      </c>
      <c r="F43" s="61">
        <v>844.78436</v>
      </c>
      <c r="G43" s="17">
        <f t="shared" si="2"/>
        <v>7.62365072059633</v>
      </c>
      <c r="H43" s="17">
        <f t="shared" si="3"/>
        <v>3.3922558360790513</v>
      </c>
      <c r="I43" s="13">
        <f>G43-95</f>
        <v>-87.37634927940367</v>
      </c>
    </row>
    <row r="44" spans="1:9" s="7" customFormat="1" ht="27" customHeight="1">
      <c r="A44" s="2" t="s">
        <v>21</v>
      </c>
      <c r="B44" s="3" t="s">
        <v>22</v>
      </c>
      <c r="C44" s="3" t="s">
        <v>67</v>
      </c>
      <c r="D44" s="58">
        <f>D45+D46</f>
        <v>256769.47311000002</v>
      </c>
      <c r="E44" s="58">
        <f>E45+E46</f>
        <v>77399.62831</v>
      </c>
      <c r="F44" s="58">
        <f>F45+F46</f>
        <v>62067.5072</v>
      </c>
      <c r="G44" s="19">
        <f t="shared" si="2"/>
        <v>80.19096287052957</v>
      </c>
      <c r="H44" s="19">
        <f t="shared" si="3"/>
        <v>24.17246351298555</v>
      </c>
      <c r="I44" s="5" t="s">
        <v>97</v>
      </c>
    </row>
    <row r="45" spans="1:9" s="7" customFormat="1" ht="18" customHeight="1">
      <c r="A45" s="76"/>
      <c r="B45" s="77"/>
      <c r="C45" s="4" t="s">
        <v>54</v>
      </c>
      <c r="D45" s="57">
        <v>230307.85711</v>
      </c>
      <c r="E45" s="57">
        <v>65648.62258</v>
      </c>
      <c r="F45" s="57">
        <v>61265.8632</v>
      </c>
      <c r="G45" s="17">
        <f t="shared" si="2"/>
        <v>93.3239126614437</v>
      </c>
      <c r="H45" s="17">
        <f t="shared" si="3"/>
        <v>26.601725172901112</v>
      </c>
      <c r="I45" s="13">
        <f>G45-95</f>
        <v>-1.6760873385563002</v>
      </c>
    </row>
    <row r="46" spans="1:9" s="7" customFormat="1" ht="18" customHeight="1">
      <c r="A46" s="88"/>
      <c r="B46" s="89"/>
      <c r="C46" s="4" t="s">
        <v>55</v>
      </c>
      <c r="D46" s="57">
        <v>26461.616</v>
      </c>
      <c r="E46" s="57">
        <v>11751.00573</v>
      </c>
      <c r="F46" s="57">
        <v>801.644</v>
      </c>
      <c r="G46" s="17">
        <f t="shared" si="2"/>
        <v>6.821918212101832</v>
      </c>
      <c r="H46" s="17">
        <f t="shared" si="3"/>
        <v>3.029459727629635</v>
      </c>
      <c r="I46" s="13">
        <f>G46-95</f>
        <v>-88.17808178789817</v>
      </c>
    </row>
    <row r="47" spans="1:9" s="7" customFormat="1" ht="27" customHeight="1">
      <c r="A47" s="2" t="s">
        <v>23</v>
      </c>
      <c r="B47" s="3" t="s">
        <v>24</v>
      </c>
      <c r="C47" s="3" t="s">
        <v>66</v>
      </c>
      <c r="D47" s="58">
        <f>D48+D49</f>
        <v>222648.99379</v>
      </c>
      <c r="E47" s="58">
        <f>E48+E49</f>
        <v>64255.05707</v>
      </c>
      <c r="F47" s="58">
        <f>F48+F49</f>
        <v>51598.98978</v>
      </c>
      <c r="G47" s="19">
        <f t="shared" si="2"/>
        <v>80.3033910992992</v>
      </c>
      <c r="H47" s="19">
        <f t="shared" si="3"/>
        <v>23.17503838740344</v>
      </c>
      <c r="I47" s="5" t="s">
        <v>97</v>
      </c>
    </row>
    <row r="48" spans="1:9" s="7" customFormat="1" ht="18" customHeight="1">
      <c r="A48" s="76"/>
      <c r="B48" s="77"/>
      <c r="C48" s="4" t="s">
        <v>54</v>
      </c>
      <c r="D48" s="57">
        <v>201880.99379</v>
      </c>
      <c r="E48" s="57">
        <v>55154.04967</v>
      </c>
      <c r="F48" s="57">
        <v>50812.5333</v>
      </c>
      <c r="G48" s="17">
        <f t="shared" si="2"/>
        <v>92.12838151327719</v>
      </c>
      <c r="H48" s="17">
        <f t="shared" si="3"/>
        <v>25.169547834134427</v>
      </c>
      <c r="I48" s="13">
        <f>G48-95</f>
        <v>-2.8716184867228094</v>
      </c>
    </row>
    <row r="49" spans="1:9" s="7" customFormat="1" ht="18" customHeight="1">
      <c r="A49" s="88"/>
      <c r="B49" s="89"/>
      <c r="C49" s="4" t="s">
        <v>55</v>
      </c>
      <c r="D49" s="57">
        <v>20768</v>
      </c>
      <c r="E49" s="57">
        <v>9101.0074</v>
      </c>
      <c r="F49" s="61">
        <v>786.45648</v>
      </c>
      <c r="G49" s="17">
        <f t="shared" si="2"/>
        <v>8.641422267165721</v>
      </c>
      <c r="H49" s="17">
        <f t="shared" si="3"/>
        <v>3.786866718027735</v>
      </c>
      <c r="I49" s="13">
        <f>G49-95</f>
        <v>-86.35857773283428</v>
      </c>
    </row>
    <row r="50" spans="1:9" s="7" customFormat="1" ht="27.75" customHeight="1">
      <c r="A50" s="64"/>
      <c r="B50" s="65"/>
      <c r="C50" s="4" t="s">
        <v>113</v>
      </c>
      <c r="D50" s="57">
        <v>1414.49948</v>
      </c>
      <c r="E50" s="57">
        <v>0</v>
      </c>
      <c r="F50" s="61">
        <v>0</v>
      </c>
      <c r="G50" s="17">
        <v>0</v>
      </c>
      <c r="H50" s="17">
        <f t="shared" si="3"/>
        <v>0</v>
      </c>
      <c r="I50" s="13">
        <f>G50-95</f>
        <v>-95</v>
      </c>
    </row>
    <row r="51" spans="1:9" s="7" customFormat="1" ht="27" customHeight="1">
      <c r="A51" s="2" t="s">
        <v>25</v>
      </c>
      <c r="B51" s="3" t="s">
        <v>26</v>
      </c>
      <c r="C51" s="3" t="s">
        <v>99</v>
      </c>
      <c r="D51" s="58">
        <f>D52+D53</f>
        <v>239449.50616</v>
      </c>
      <c r="E51" s="58">
        <f>E52+E53</f>
        <v>68098.51402999999</v>
      </c>
      <c r="F51" s="58">
        <f>F52+F53</f>
        <v>55107.69982</v>
      </c>
      <c r="G51" s="19">
        <f t="shared" si="2"/>
        <v>80.92349826564931</v>
      </c>
      <c r="H51" s="19">
        <f t="shared" si="3"/>
        <v>23.014330120679837</v>
      </c>
      <c r="I51" s="5" t="s">
        <v>97</v>
      </c>
    </row>
    <row r="52" spans="1:9" s="7" customFormat="1" ht="18" customHeight="1">
      <c r="A52" s="76"/>
      <c r="B52" s="77"/>
      <c r="C52" s="4" t="s">
        <v>54</v>
      </c>
      <c r="D52" s="57">
        <v>220071.81316</v>
      </c>
      <c r="E52" s="57">
        <v>59550.48843</v>
      </c>
      <c r="F52" s="57">
        <v>54217.1</v>
      </c>
      <c r="G52" s="17">
        <f t="shared" si="2"/>
        <v>91.04392160230684</v>
      </c>
      <c r="H52" s="17">
        <f t="shared" si="3"/>
        <v>24.636094564542095</v>
      </c>
      <c r="I52" s="13">
        <f>G52-95</f>
        <v>-3.9560783976931617</v>
      </c>
    </row>
    <row r="53" spans="1:9" s="7" customFormat="1" ht="18" customHeight="1">
      <c r="A53" s="88"/>
      <c r="B53" s="89"/>
      <c r="C53" s="4" t="s">
        <v>55</v>
      </c>
      <c r="D53" s="57">
        <v>19377.693</v>
      </c>
      <c r="E53" s="57">
        <v>8548.0256</v>
      </c>
      <c r="F53" s="61">
        <v>890.59982</v>
      </c>
      <c r="G53" s="17">
        <f t="shared" si="2"/>
        <v>10.418778109415113</v>
      </c>
      <c r="H53" s="17">
        <f t="shared" si="3"/>
        <v>4.596005417156728</v>
      </c>
      <c r="I53" s="13">
        <f>G53-95</f>
        <v>-84.58122189058489</v>
      </c>
    </row>
    <row r="54" spans="1:9" s="7" customFormat="1" ht="27" customHeight="1">
      <c r="A54" s="2" t="s">
        <v>27</v>
      </c>
      <c r="B54" s="3" t="s">
        <v>28</v>
      </c>
      <c r="C54" s="3" t="s">
        <v>65</v>
      </c>
      <c r="D54" s="58">
        <f>D55+D56</f>
        <v>51713.35</v>
      </c>
      <c r="E54" s="58">
        <f>E55+E56</f>
        <v>9698.05557</v>
      </c>
      <c r="F54" s="58">
        <f>F55+F56</f>
        <v>8957.89552</v>
      </c>
      <c r="G54" s="19">
        <f t="shared" si="2"/>
        <v>92.36795412588052</v>
      </c>
      <c r="H54" s="19">
        <f t="shared" si="3"/>
        <v>17.32221084110776</v>
      </c>
      <c r="I54" s="5" t="s">
        <v>97</v>
      </c>
    </row>
    <row r="55" spans="1:9" s="7" customFormat="1" ht="18" customHeight="1">
      <c r="A55" s="76"/>
      <c r="B55" s="77"/>
      <c r="C55" s="4" t="s">
        <v>54</v>
      </c>
      <c r="D55" s="57">
        <v>49703.97</v>
      </c>
      <c r="E55" s="57">
        <v>8893.13557</v>
      </c>
      <c r="F55" s="57">
        <v>8731.88894</v>
      </c>
      <c r="G55" s="17">
        <f t="shared" si="2"/>
        <v>98.18684165184722</v>
      </c>
      <c r="H55" s="17">
        <f t="shared" si="3"/>
        <v>17.567789735910434</v>
      </c>
      <c r="I55" s="13">
        <f>G55-95</f>
        <v>3.1868416518472173</v>
      </c>
    </row>
    <row r="56" spans="1:9" s="7" customFormat="1" ht="18" customHeight="1">
      <c r="A56" s="88"/>
      <c r="B56" s="89"/>
      <c r="C56" s="4" t="s">
        <v>55</v>
      </c>
      <c r="D56" s="57">
        <v>2009.38</v>
      </c>
      <c r="E56" s="57">
        <v>804.92</v>
      </c>
      <c r="F56" s="61">
        <v>226.00658</v>
      </c>
      <c r="G56" s="17">
        <f t="shared" si="2"/>
        <v>28.078141927148042</v>
      </c>
      <c r="H56" s="17">
        <f t="shared" si="3"/>
        <v>11.247577859837362</v>
      </c>
      <c r="I56" s="13">
        <f>G56-95</f>
        <v>-66.92185807285196</v>
      </c>
    </row>
    <row r="57" spans="1:9" s="7" customFormat="1" ht="40.5" customHeight="1">
      <c r="A57" s="2" t="s">
        <v>29</v>
      </c>
      <c r="B57" s="3" t="s">
        <v>30</v>
      </c>
      <c r="C57" s="3" t="s">
        <v>69</v>
      </c>
      <c r="D57" s="58">
        <f>D58+D59</f>
        <v>328911.53906</v>
      </c>
      <c r="E57" s="58">
        <f>E58+E59</f>
        <v>133203.58588</v>
      </c>
      <c r="F57" s="58">
        <f>F58+F59</f>
        <v>121110.56925</v>
      </c>
      <c r="G57" s="19">
        <f t="shared" si="2"/>
        <v>90.9214030912844</v>
      </c>
      <c r="H57" s="19">
        <f t="shared" si="3"/>
        <v>36.82162370956132</v>
      </c>
      <c r="I57" s="5" t="s">
        <v>97</v>
      </c>
    </row>
    <row r="58" spans="1:9" s="7" customFormat="1" ht="18" customHeight="1">
      <c r="A58" s="69"/>
      <c r="B58" s="69"/>
      <c r="C58" s="4" t="s">
        <v>54</v>
      </c>
      <c r="D58" s="57">
        <v>321571.67564</v>
      </c>
      <c r="E58" s="57">
        <v>125863.72246</v>
      </c>
      <c r="F58" s="57">
        <v>116812.26925</v>
      </c>
      <c r="G58" s="17">
        <f aca="true" t="shared" si="4" ref="G58:G85">F58/E58*100</f>
        <v>92.80852891278772</v>
      </c>
      <c r="H58" s="17">
        <f aca="true" t="shared" si="5" ref="H58:H85">F58/D58*100</f>
        <v>36.32542232381546</v>
      </c>
      <c r="I58" s="13">
        <f>G58-95</f>
        <v>-2.1914710872122782</v>
      </c>
    </row>
    <row r="59" spans="1:9" s="7" customFormat="1" ht="25.5">
      <c r="A59" s="69"/>
      <c r="B59" s="69"/>
      <c r="C59" s="4" t="s">
        <v>113</v>
      </c>
      <c r="D59" s="57">
        <v>7339.86342</v>
      </c>
      <c r="E59" s="57">
        <v>7339.86342</v>
      </c>
      <c r="F59" s="57">
        <v>4298.3</v>
      </c>
      <c r="G59" s="17">
        <f>F59/E59*100</f>
        <v>58.56103518612885</v>
      </c>
      <c r="H59" s="17">
        <f>F59/D59*100</f>
        <v>58.56103518612885</v>
      </c>
      <c r="I59" s="13">
        <f>G59-95</f>
        <v>-36.43896481387115</v>
      </c>
    </row>
    <row r="60" spans="1:9" s="7" customFormat="1" ht="38.25">
      <c r="A60" s="2" t="s">
        <v>103</v>
      </c>
      <c r="B60" s="3" t="s">
        <v>104</v>
      </c>
      <c r="C60" s="3" t="s">
        <v>105</v>
      </c>
      <c r="D60" s="58">
        <f>D61+D63+D62</f>
        <v>565593.48</v>
      </c>
      <c r="E60" s="58">
        <f>E61+E63+E62</f>
        <v>179024.82052</v>
      </c>
      <c r="F60" s="58">
        <f>F61+F63+F62</f>
        <v>99763.53332</v>
      </c>
      <c r="G60" s="19">
        <f t="shared" si="4"/>
        <v>55.72609039921075</v>
      </c>
      <c r="H60" s="19">
        <f t="shared" si="5"/>
        <v>17.638734682726543</v>
      </c>
      <c r="I60" s="5" t="s">
        <v>97</v>
      </c>
    </row>
    <row r="61" spans="1:9" s="7" customFormat="1" ht="18" customHeight="1">
      <c r="A61" s="76"/>
      <c r="B61" s="77"/>
      <c r="C61" s="4" t="s">
        <v>54</v>
      </c>
      <c r="D61" s="57">
        <v>536899.1</v>
      </c>
      <c r="E61" s="57">
        <v>177697.15385</v>
      </c>
      <c r="F61" s="57">
        <v>99623.53332</v>
      </c>
      <c r="G61" s="17">
        <f t="shared" si="4"/>
        <v>56.06366290148659</v>
      </c>
      <c r="H61" s="17">
        <f t="shared" si="5"/>
        <v>18.555354873941866</v>
      </c>
      <c r="I61" s="13">
        <f>G61-95</f>
        <v>-38.93633709851341</v>
      </c>
    </row>
    <row r="62" spans="1:9" s="14" customFormat="1" ht="18" customHeight="1">
      <c r="A62" s="88"/>
      <c r="B62" s="89"/>
      <c r="C62" s="4" t="s">
        <v>55</v>
      </c>
      <c r="D62" s="57">
        <v>28694.38</v>
      </c>
      <c r="E62" s="57">
        <v>1327.66667</v>
      </c>
      <c r="F62" s="57">
        <v>140</v>
      </c>
      <c r="G62" s="17">
        <f>F62/E62*100</f>
        <v>10.544815439254794</v>
      </c>
      <c r="H62" s="17">
        <f>F62/D62*100</f>
        <v>0.4879004181306584</v>
      </c>
      <c r="I62" s="13">
        <f>G62-95</f>
        <v>-84.45518456074521</v>
      </c>
    </row>
    <row r="63" spans="1:9" s="7" customFormat="1" ht="25.5" customHeight="1" hidden="1">
      <c r="A63" s="88"/>
      <c r="B63" s="89"/>
      <c r="C63" s="4" t="s">
        <v>113</v>
      </c>
      <c r="D63" s="54">
        <v>0</v>
      </c>
      <c r="E63" s="57">
        <v>0</v>
      </c>
      <c r="F63" s="57">
        <v>0</v>
      </c>
      <c r="G63" s="17" t="e">
        <f t="shared" si="4"/>
        <v>#DIV/0!</v>
      </c>
      <c r="H63" s="17" t="e">
        <f t="shared" si="5"/>
        <v>#DIV/0!</v>
      </c>
      <c r="I63" s="13" t="e">
        <f>G63-95</f>
        <v>#DIV/0!</v>
      </c>
    </row>
    <row r="64" spans="1:9" s="7" customFormat="1" ht="38.25">
      <c r="A64" s="2" t="s">
        <v>31</v>
      </c>
      <c r="B64" s="3" t="s">
        <v>32</v>
      </c>
      <c r="C64" s="3" t="s">
        <v>70</v>
      </c>
      <c r="D64" s="58">
        <f>D65+D66</f>
        <v>1771933.028</v>
      </c>
      <c r="E64" s="58">
        <f>E65+E66</f>
        <v>142486.71034</v>
      </c>
      <c r="F64" s="58">
        <f>F65+F66</f>
        <v>126252.519875</v>
      </c>
      <c r="G64" s="19">
        <f t="shared" si="4"/>
        <v>88.60652307414342</v>
      </c>
      <c r="H64" s="19">
        <f t="shared" si="5"/>
        <v>7.125129329380049</v>
      </c>
      <c r="I64" s="5" t="s">
        <v>97</v>
      </c>
    </row>
    <row r="65" spans="1:9" s="7" customFormat="1" ht="18" customHeight="1">
      <c r="A65" s="69"/>
      <c r="B65" s="69"/>
      <c r="C65" s="4" t="s">
        <v>54</v>
      </c>
      <c r="D65" s="57">
        <v>1412234.728</v>
      </c>
      <c r="E65" s="57">
        <v>131663.71034</v>
      </c>
      <c r="F65" s="57">
        <v>126252.519875</v>
      </c>
      <c r="G65" s="17">
        <f t="shared" si="4"/>
        <v>95.89014281078174</v>
      </c>
      <c r="H65" s="17">
        <f t="shared" si="5"/>
        <v>8.93991043923684</v>
      </c>
      <c r="I65" s="13">
        <f>G65-95</f>
        <v>0.8901428107817395</v>
      </c>
    </row>
    <row r="66" spans="1:9" s="7" customFormat="1" ht="25.5" customHeight="1">
      <c r="A66" s="69"/>
      <c r="B66" s="69"/>
      <c r="C66" s="4" t="s">
        <v>113</v>
      </c>
      <c r="D66" s="57">
        <f>444887.6-85189.3</f>
        <v>359698.3</v>
      </c>
      <c r="E66" s="57">
        <v>10823</v>
      </c>
      <c r="F66" s="57">
        <v>0</v>
      </c>
      <c r="G66" s="17">
        <v>0</v>
      </c>
      <c r="H66" s="17">
        <f t="shared" si="5"/>
        <v>0</v>
      </c>
      <c r="I66" s="13">
        <f>G66-95</f>
        <v>-95</v>
      </c>
    </row>
    <row r="67" spans="1:9" s="7" customFormat="1" ht="26.25" customHeight="1">
      <c r="A67" s="2" t="s">
        <v>33</v>
      </c>
      <c r="B67" s="3" t="s">
        <v>106</v>
      </c>
      <c r="C67" s="3" t="s">
        <v>71</v>
      </c>
      <c r="D67" s="58">
        <f>D68+D69</f>
        <v>562394.7999999999</v>
      </c>
      <c r="E67" s="58">
        <f>E68+E69</f>
        <v>339979.45177</v>
      </c>
      <c r="F67" s="58">
        <f>F68+F69</f>
        <v>291408.14897</v>
      </c>
      <c r="G67" s="19">
        <f t="shared" si="4"/>
        <v>85.71345928492788</v>
      </c>
      <c r="H67" s="19">
        <f t="shared" si="5"/>
        <v>51.8155838158532</v>
      </c>
      <c r="I67" s="5" t="s">
        <v>97</v>
      </c>
    </row>
    <row r="68" spans="1:9" s="7" customFormat="1" ht="18" customHeight="1">
      <c r="A68" s="69"/>
      <c r="B68" s="69"/>
      <c r="C68" s="4" t="s">
        <v>54</v>
      </c>
      <c r="D68" s="57">
        <v>558689.7</v>
      </c>
      <c r="E68" s="57">
        <v>339638.8871</v>
      </c>
      <c r="F68" s="57">
        <v>291384.64927</v>
      </c>
      <c r="G68" s="17">
        <f t="shared" si="4"/>
        <v>85.79248735560941</v>
      </c>
      <c r="H68" s="17">
        <f t="shared" si="5"/>
        <v>52.15500648571112</v>
      </c>
      <c r="I68" s="13">
        <f>G68-95</f>
        <v>-9.20751264439059</v>
      </c>
    </row>
    <row r="69" spans="1:9" s="7" customFormat="1" ht="18" customHeight="1">
      <c r="A69" s="69"/>
      <c r="B69" s="69"/>
      <c r="C69" s="4" t="s">
        <v>55</v>
      </c>
      <c r="D69" s="57">
        <f>3664.1+41</f>
        <v>3705.1</v>
      </c>
      <c r="E69" s="57">
        <v>340.56467</v>
      </c>
      <c r="F69" s="57">
        <v>23.4997</v>
      </c>
      <c r="G69" s="17">
        <f>F69/E69*100</f>
        <v>6.900216631396322</v>
      </c>
      <c r="H69" s="17">
        <f>F69/D69*100</f>
        <v>0.6342527866994143</v>
      </c>
      <c r="I69" s="13">
        <f>G69-95</f>
        <v>-88.09978336860368</v>
      </c>
    </row>
    <row r="70" spans="1:9" s="7" customFormat="1" ht="51">
      <c r="A70" s="2" t="s">
        <v>34</v>
      </c>
      <c r="B70" s="3" t="s">
        <v>98</v>
      </c>
      <c r="C70" s="3" t="s">
        <v>72</v>
      </c>
      <c r="D70" s="58">
        <f>D71+D72</f>
        <v>26673.863999999998</v>
      </c>
      <c r="E70" s="58">
        <f>E71+E72</f>
        <v>10297.308</v>
      </c>
      <c r="F70" s="58">
        <f>F71+F72</f>
        <v>5237.5211</v>
      </c>
      <c r="G70" s="19">
        <f t="shared" si="4"/>
        <v>50.86301293503117</v>
      </c>
      <c r="H70" s="19">
        <f t="shared" si="5"/>
        <v>19.635404529317537</v>
      </c>
      <c r="I70" s="5" t="s">
        <v>97</v>
      </c>
    </row>
    <row r="71" spans="1:9" s="7" customFormat="1" ht="18" customHeight="1">
      <c r="A71" s="76"/>
      <c r="B71" s="77"/>
      <c r="C71" s="4" t="s">
        <v>54</v>
      </c>
      <c r="D71" s="57">
        <v>25100.8</v>
      </c>
      <c r="E71" s="57">
        <v>10297.308</v>
      </c>
      <c r="F71" s="57">
        <v>5237.5211</v>
      </c>
      <c r="G71" s="17">
        <f t="shared" si="4"/>
        <v>50.86301293503117</v>
      </c>
      <c r="H71" s="17">
        <f t="shared" si="5"/>
        <v>20.865952877995923</v>
      </c>
      <c r="I71" s="13">
        <f>G71-95</f>
        <v>-44.13698706496883</v>
      </c>
    </row>
    <row r="72" spans="1:9" s="7" customFormat="1" ht="25.5" customHeight="1">
      <c r="A72" s="78"/>
      <c r="B72" s="79"/>
      <c r="C72" s="4" t="s">
        <v>113</v>
      </c>
      <c r="D72" s="57">
        <v>1573.064</v>
      </c>
      <c r="E72" s="57">
        <v>0</v>
      </c>
      <c r="F72" s="57">
        <v>0</v>
      </c>
      <c r="G72" s="17">
        <v>0</v>
      </c>
      <c r="H72" s="17">
        <f t="shared" si="5"/>
        <v>0</v>
      </c>
      <c r="I72" s="13">
        <f>G72-95</f>
        <v>-95</v>
      </c>
    </row>
    <row r="73" spans="1:9" s="7" customFormat="1" ht="38.25">
      <c r="A73" s="2" t="s">
        <v>35</v>
      </c>
      <c r="B73" s="3" t="s">
        <v>36</v>
      </c>
      <c r="C73" s="3" t="s">
        <v>73</v>
      </c>
      <c r="D73" s="58">
        <f>D74+D75</f>
        <v>690638.64778</v>
      </c>
      <c r="E73" s="58">
        <f>E74+E75</f>
        <v>473315.1</v>
      </c>
      <c r="F73" s="58">
        <f>F74+F75</f>
        <v>252024.38557</v>
      </c>
      <c r="G73" s="19">
        <f t="shared" si="4"/>
        <v>53.24663962125865</v>
      </c>
      <c r="H73" s="19">
        <f t="shared" si="5"/>
        <v>36.491497598651804</v>
      </c>
      <c r="I73" s="5" t="s">
        <v>97</v>
      </c>
    </row>
    <row r="74" spans="1:9" s="7" customFormat="1" ht="18" customHeight="1">
      <c r="A74" s="76"/>
      <c r="B74" s="77"/>
      <c r="C74" s="4" t="s">
        <v>54</v>
      </c>
      <c r="D74" s="57">
        <v>690308.76178</v>
      </c>
      <c r="E74" s="57">
        <f>258313.2+215001.9-329.9</f>
        <v>472985.19999999995</v>
      </c>
      <c r="F74" s="57">
        <f>252024.38557-329.9</f>
        <v>251694.48557000002</v>
      </c>
      <c r="G74" s="17">
        <f t="shared" si="4"/>
        <v>53.21402986182232</v>
      </c>
      <c r="H74" s="17">
        <f t="shared" si="5"/>
        <v>36.461146012545406</v>
      </c>
      <c r="I74" s="13">
        <f>G74-95</f>
        <v>-41.78597013817768</v>
      </c>
    </row>
    <row r="75" spans="1:9" s="46" customFormat="1" ht="25.5" customHeight="1">
      <c r="A75" s="78"/>
      <c r="B75" s="79"/>
      <c r="C75" s="4" t="s">
        <v>113</v>
      </c>
      <c r="D75" s="57">
        <v>329.886</v>
      </c>
      <c r="E75" s="57">
        <v>329.9</v>
      </c>
      <c r="F75" s="57">
        <v>329.9</v>
      </c>
      <c r="G75" s="17">
        <f t="shared" si="4"/>
        <v>100</v>
      </c>
      <c r="H75" s="17">
        <f t="shared" si="5"/>
        <v>100.00424389031362</v>
      </c>
      <c r="I75" s="13">
        <f>G75-95</f>
        <v>5</v>
      </c>
    </row>
    <row r="76" spans="1:9" s="7" customFormat="1" ht="39" customHeight="1">
      <c r="A76" s="2" t="s">
        <v>37</v>
      </c>
      <c r="B76" s="3" t="s">
        <v>38</v>
      </c>
      <c r="C76" s="3" t="s">
        <v>74</v>
      </c>
      <c r="D76" s="58">
        <f>D77+D78</f>
        <v>1202050.7</v>
      </c>
      <c r="E76" s="58">
        <f>E77+E78</f>
        <v>455332.83333</v>
      </c>
      <c r="F76" s="58">
        <f>F77+F78</f>
        <v>358743.83147</v>
      </c>
      <c r="G76" s="19">
        <f t="shared" si="4"/>
        <v>78.78716517023105</v>
      </c>
      <c r="H76" s="19">
        <f t="shared" si="5"/>
        <v>29.844317837009704</v>
      </c>
      <c r="I76" s="5" t="s">
        <v>97</v>
      </c>
    </row>
    <row r="77" spans="1:9" s="7" customFormat="1" ht="18" customHeight="1">
      <c r="A77" s="69"/>
      <c r="B77" s="69"/>
      <c r="C77" s="4" t="s">
        <v>54</v>
      </c>
      <c r="D77" s="57">
        <v>1003919.4</v>
      </c>
      <c r="E77" s="57">
        <v>389168.2</v>
      </c>
      <c r="F77" s="57">
        <v>312859.67711</v>
      </c>
      <c r="G77" s="17">
        <f t="shared" si="4"/>
        <v>80.39189150346816</v>
      </c>
      <c r="H77" s="17">
        <f t="shared" si="5"/>
        <v>31.163824218358567</v>
      </c>
      <c r="I77" s="13">
        <f>G77-95</f>
        <v>-14.608108496531841</v>
      </c>
    </row>
    <row r="78" spans="1:9" s="7" customFormat="1" ht="18" customHeight="1">
      <c r="A78" s="69"/>
      <c r="B78" s="69"/>
      <c r="C78" s="4" t="s">
        <v>55</v>
      </c>
      <c r="D78" s="57">
        <v>198131.3</v>
      </c>
      <c r="E78" s="57">
        <v>66164.63333</v>
      </c>
      <c r="F78" s="57">
        <v>45884.15436</v>
      </c>
      <c r="G78" s="17">
        <f t="shared" si="4"/>
        <v>69.34846012241931</v>
      </c>
      <c r="H78" s="17">
        <f t="shared" si="5"/>
        <v>23.158458234514185</v>
      </c>
      <c r="I78" s="13">
        <f>G78-95</f>
        <v>-25.65153987758069</v>
      </c>
    </row>
    <row r="79" spans="1:9" s="7" customFormat="1" ht="41.25" customHeight="1">
      <c r="A79" s="2" t="s">
        <v>39</v>
      </c>
      <c r="B79" s="3" t="s">
        <v>40</v>
      </c>
      <c r="C79" s="3" t="s">
        <v>75</v>
      </c>
      <c r="D79" s="58">
        <f>D80+D81</f>
        <v>13797.4</v>
      </c>
      <c r="E79" s="58">
        <f>E80+E81</f>
        <v>3899.4624</v>
      </c>
      <c r="F79" s="58">
        <f>F80+F81</f>
        <v>2902.95391</v>
      </c>
      <c r="G79" s="19">
        <f t="shared" si="4"/>
        <v>74.44497759486026</v>
      </c>
      <c r="H79" s="19">
        <f>F79/D79*100</f>
        <v>21.03986193050865</v>
      </c>
      <c r="I79" s="5" t="s">
        <v>97</v>
      </c>
    </row>
    <row r="80" spans="1:9" s="7" customFormat="1" ht="18" customHeight="1">
      <c r="A80" s="69"/>
      <c r="B80" s="69"/>
      <c r="C80" s="4" t="s">
        <v>54</v>
      </c>
      <c r="D80" s="57">
        <v>13797.4</v>
      </c>
      <c r="E80" s="57">
        <v>3899.4624</v>
      </c>
      <c r="F80" s="57">
        <v>2902.95391</v>
      </c>
      <c r="G80" s="17">
        <f t="shared" si="4"/>
        <v>74.44497759486026</v>
      </c>
      <c r="H80" s="17">
        <f t="shared" si="5"/>
        <v>21.03986193050865</v>
      </c>
      <c r="I80" s="13">
        <f>G80-95</f>
        <v>-20.555022405139738</v>
      </c>
    </row>
    <row r="81" spans="1:9" s="7" customFormat="1" ht="18" customHeight="1" hidden="1">
      <c r="A81" s="69"/>
      <c r="B81" s="69"/>
      <c r="C81" s="4" t="s">
        <v>55</v>
      </c>
      <c r="D81" s="54">
        <v>0</v>
      </c>
      <c r="E81" s="57">
        <v>0</v>
      </c>
      <c r="F81" s="57">
        <v>0</v>
      </c>
      <c r="G81" s="17" t="e">
        <f t="shared" si="4"/>
        <v>#DIV/0!</v>
      </c>
      <c r="H81" s="17" t="e">
        <f t="shared" si="5"/>
        <v>#DIV/0!</v>
      </c>
      <c r="I81" s="13" t="e">
        <f>G81-95</f>
        <v>#DIV/0!</v>
      </c>
    </row>
    <row r="82" spans="1:9" s="7" customFormat="1" ht="19.5" customHeight="1">
      <c r="A82" s="2" t="s">
        <v>41</v>
      </c>
      <c r="B82" s="3" t="s">
        <v>42</v>
      </c>
      <c r="C82" s="3" t="s">
        <v>76</v>
      </c>
      <c r="D82" s="58">
        <f>D83+D84</f>
        <v>406685.29851</v>
      </c>
      <c r="E82" s="58">
        <f>E83+E84</f>
        <v>82814.9</v>
      </c>
      <c r="F82" s="58">
        <f>F83+F84</f>
        <v>68396.63408</v>
      </c>
      <c r="G82" s="19">
        <f t="shared" si="4"/>
        <v>82.58976836293954</v>
      </c>
      <c r="H82" s="19">
        <f t="shared" si="5"/>
        <v>16.818073908889577</v>
      </c>
      <c r="I82" s="5" t="s">
        <v>97</v>
      </c>
    </row>
    <row r="83" spans="1:9" s="7" customFormat="1" ht="18" customHeight="1">
      <c r="A83" s="69"/>
      <c r="B83" s="69"/>
      <c r="C83" s="4" t="s">
        <v>54</v>
      </c>
      <c r="D83" s="57">
        <v>405672.59851</v>
      </c>
      <c r="E83" s="57">
        <v>82538.9</v>
      </c>
      <c r="F83" s="57">
        <v>68126.08826</v>
      </c>
      <c r="G83" s="17">
        <f t="shared" si="4"/>
        <v>82.5381586863891</v>
      </c>
      <c r="H83" s="17">
        <f t="shared" si="5"/>
        <v>16.793366993536456</v>
      </c>
      <c r="I83" s="13">
        <f>G83-95</f>
        <v>-12.461841313610904</v>
      </c>
    </row>
    <row r="84" spans="1:9" s="7" customFormat="1" ht="18" customHeight="1">
      <c r="A84" s="69"/>
      <c r="B84" s="69"/>
      <c r="C84" s="4" t="s">
        <v>55</v>
      </c>
      <c r="D84" s="57">
        <v>1012.7</v>
      </c>
      <c r="E84" s="57">
        <v>276</v>
      </c>
      <c r="F84" s="57">
        <v>270.54582</v>
      </c>
      <c r="G84" s="17">
        <f t="shared" si="4"/>
        <v>98.02384782608695</v>
      </c>
      <c r="H84" s="17">
        <f t="shared" si="5"/>
        <v>26.71529771896909</v>
      </c>
      <c r="I84" s="13">
        <f>G84-95</f>
        <v>3.02384782608695</v>
      </c>
    </row>
    <row r="85" spans="1:9" s="7" customFormat="1" ht="38.25">
      <c r="A85" s="2" t="s">
        <v>43</v>
      </c>
      <c r="B85" s="3" t="s">
        <v>44</v>
      </c>
      <c r="C85" s="3" t="s">
        <v>77</v>
      </c>
      <c r="D85" s="58">
        <f>D86+D87</f>
        <v>372952.60552</v>
      </c>
      <c r="E85" s="58">
        <f>E86+E87</f>
        <v>140314.75511</v>
      </c>
      <c r="F85" s="58">
        <f>F86+F87</f>
        <v>115605.83833000001</v>
      </c>
      <c r="G85" s="19">
        <f t="shared" si="4"/>
        <v>82.39036460518398</v>
      </c>
      <c r="H85" s="19">
        <f t="shared" si="5"/>
        <v>30.99746096928676</v>
      </c>
      <c r="I85" s="5" t="s">
        <v>97</v>
      </c>
    </row>
    <row r="86" spans="1:9" s="7" customFormat="1" ht="18" customHeight="1">
      <c r="A86" s="69"/>
      <c r="B86" s="69"/>
      <c r="C86" s="4" t="s">
        <v>54</v>
      </c>
      <c r="D86" s="57">
        <v>357603.953</v>
      </c>
      <c r="E86" s="57">
        <v>131417.8</v>
      </c>
      <c r="F86" s="57">
        <v>111808.55633</v>
      </c>
      <c r="G86" s="17">
        <f aca="true" t="shared" si="6" ref="G86:G99">F86/E86*100</f>
        <v>85.07870039674992</v>
      </c>
      <c r="H86" s="17">
        <f aca="true" t="shared" si="7" ref="H86:H99">F86/D86*100</f>
        <v>31.266029190119166</v>
      </c>
      <c r="I86" s="13">
        <f>G86-95</f>
        <v>-9.921299603250077</v>
      </c>
    </row>
    <row r="87" spans="1:9" s="7" customFormat="1" ht="25.5">
      <c r="A87" s="69"/>
      <c r="B87" s="69"/>
      <c r="C87" s="4" t="s">
        <v>113</v>
      </c>
      <c r="D87" s="57">
        <v>15348.65252</v>
      </c>
      <c r="E87" s="57">
        <v>8896.95511</v>
      </c>
      <c r="F87" s="57">
        <v>3797.282</v>
      </c>
      <c r="G87" s="17">
        <f t="shared" si="6"/>
        <v>42.68069191146003</v>
      </c>
      <c r="H87" s="17">
        <f t="shared" si="7"/>
        <v>24.740165268918343</v>
      </c>
      <c r="I87" s="13">
        <f>G87-95</f>
        <v>-52.31930808853997</v>
      </c>
    </row>
    <row r="88" spans="1:9" s="7" customFormat="1" ht="25.5">
      <c r="A88" s="2" t="s">
        <v>45</v>
      </c>
      <c r="B88" s="3" t="s">
        <v>46</v>
      </c>
      <c r="C88" s="3" t="s">
        <v>78</v>
      </c>
      <c r="D88" s="58">
        <f>D89</f>
        <v>19616</v>
      </c>
      <c r="E88" s="58">
        <f>E89</f>
        <v>5697.2</v>
      </c>
      <c r="F88" s="58">
        <f>F89</f>
        <v>4925.19413</v>
      </c>
      <c r="G88" s="19">
        <f t="shared" si="6"/>
        <v>86.44938092396265</v>
      </c>
      <c r="H88" s="19">
        <f t="shared" si="7"/>
        <v>25.108045116231647</v>
      </c>
      <c r="I88" s="5" t="s">
        <v>97</v>
      </c>
    </row>
    <row r="89" spans="1:9" s="7" customFormat="1" ht="18" customHeight="1">
      <c r="A89" s="69"/>
      <c r="B89" s="69"/>
      <c r="C89" s="4" t="s">
        <v>54</v>
      </c>
      <c r="D89" s="57">
        <v>19616</v>
      </c>
      <c r="E89" s="57">
        <v>5697.2</v>
      </c>
      <c r="F89" s="57">
        <v>4925.19413</v>
      </c>
      <c r="G89" s="17">
        <f t="shared" si="6"/>
        <v>86.44938092396265</v>
      </c>
      <c r="H89" s="17">
        <f t="shared" si="7"/>
        <v>25.108045116231647</v>
      </c>
      <c r="I89" s="13">
        <f>G89-95</f>
        <v>-8.55061907603735</v>
      </c>
    </row>
    <row r="90" spans="1:9" s="7" customFormat="1" ht="28.5" customHeight="1">
      <c r="A90" s="2" t="s">
        <v>47</v>
      </c>
      <c r="B90" s="3" t="s">
        <v>48</v>
      </c>
      <c r="C90" s="3" t="s">
        <v>79</v>
      </c>
      <c r="D90" s="58">
        <f>D91</f>
        <v>4697.5</v>
      </c>
      <c r="E90" s="58">
        <f>E91</f>
        <v>2202.7</v>
      </c>
      <c r="F90" s="58">
        <f>F91</f>
        <v>1414.68873</v>
      </c>
      <c r="G90" s="19">
        <f t="shared" si="6"/>
        <v>64.22521133154765</v>
      </c>
      <c r="H90" s="19">
        <f t="shared" si="7"/>
        <v>30.115779244278873</v>
      </c>
      <c r="I90" s="5" t="s">
        <v>97</v>
      </c>
    </row>
    <row r="91" spans="1:9" s="7" customFormat="1" ht="18" customHeight="1">
      <c r="A91" s="69"/>
      <c r="B91" s="69"/>
      <c r="C91" s="4" t="s">
        <v>54</v>
      </c>
      <c r="D91" s="57">
        <v>4697.5</v>
      </c>
      <c r="E91" s="57">
        <v>2202.7</v>
      </c>
      <c r="F91" s="57">
        <v>1414.68873</v>
      </c>
      <c r="G91" s="17">
        <f t="shared" si="6"/>
        <v>64.22521133154765</v>
      </c>
      <c r="H91" s="17">
        <f>F91/D91*100</f>
        <v>30.115779244278873</v>
      </c>
      <c r="I91" s="13">
        <f>G91-95</f>
        <v>-30.774788668452345</v>
      </c>
    </row>
    <row r="92" spans="1:9" s="7" customFormat="1" ht="18" customHeight="1">
      <c r="A92" s="2" t="s">
        <v>49</v>
      </c>
      <c r="B92" s="3" t="s">
        <v>50</v>
      </c>
      <c r="C92" s="3" t="s">
        <v>80</v>
      </c>
      <c r="D92" s="58">
        <f>D93</f>
        <v>121983.7</v>
      </c>
      <c r="E92" s="58">
        <f>E93</f>
        <v>36294.3</v>
      </c>
      <c r="F92" s="58">
        <f>F93</f>
        <v>29463.28515</v>
      </c>
      <c r="G92" s="19">
        <f t="shared" si="6"/>
        <v>81.17882188112182</v>
      </c>
      <c r="H92" s="19">
        <f t="shared" si="7"/>
        <v>24.153460790253124</v>
      </c>
      <c r="I92" s="5" t="s">
        <v>97</v>
      </c>
    </row>
    <row r="93" spans="1:9" s="7" customFormat="1" ht="18" customHeight="1">
      <c r="A93" s="69"/>
      <c r="B93" s="69"/>
      <c r="C93" s="4" t="s">
        <v>54</v>
      </c>
      <c r="D93" s="57">
        <v>121983.7</v>
      </c>
      <c r="E93" s="57">
        <v>36294.3</v>
      </c>
      <c r="F93" s="57">
        <v>29463.28515</v>
      </c>
      <c r="G93" s="17">
        <f t="shared" si="6"/>
        <v>81.17882188112182</v>
      </c>
      <c r="H93" s="17">
        <f t="shared" si="7"/>
        <v>24.153460790253124</v>
      </c>
      <c r="I93" s="13">
        <f>G93-95</f>
        <v>-13.82117811887818</v>
      </c>
    </row>
    <row r="94" spans="1:9" ht="30.75" customHeight="1">
      <c r="A94" s="2" t="s">
        <v>51</v>
      </c>
      <c r="B94" s="3" t="s">
        <v>52</v>
      </c>
      <c r="C94" s="3" t="s">
        <v>82</v>
      </c>
      <c r="D94" s="58">
        <f>D95+D96+D97</f>
        <v>1600184.74108</v>
      </c>
      <c r="E94" s="58">
        <f>E95+E96+E97</f>
        <v>402415.3</v>
      </c>
      <c r="F94" s="58">
        <f>F95+F96+F97</f>
        <v>263121.70480999997</v>
      </c>
      <c r="G94" s="19">
        <f t="shared" si="6"/>
        <v>65.38561153365688</v>
      </c>
      <c r="H94" s="19">
        <f t="shared" si="7"/>
        <v>16.4432079656261</v>
      </c>
      <c r="I94" s="5" t="s">
        <v>97</v>
      </c>
    </row>
    <row r="95" spans="1:9" s="7" customFormat="1" ht="18" customHeight="1">
      <c r="A95" s="69"/>
      <c r="B95" s="69"/>
      <c r="C95" s="4" t="s">
        <v>54</v>
      </c>
      <c r="D95" s="57">
        <v>843697.34108</v>
      </c>
      <c r="E95" s="57">
        <v>186745.4</v>
      </c>
      <c r="F95" s="57">
        <v>156319.06681</v>
      </c>
      <c r="G95" s="17">
        <f t="shared" si="6"/>
        <v>83.70705078143826</v>
      </c>
      <c r="H95" s="17">
        <f t="shared" si="7"/>
        <v>18.527860548890565</v>
      </c>
      <c r="I95" s="13">
        <f>G95-95</f>
        <v>-11.292949218561745</v>
      </c>
    </row>
    <row r="96" spans="1:9" s="7" customFormat="1" ht="18" customHeight="1">
      <c r="A96" s="69"/>
      <c r="B96" s="69"/>
      <c r="C96" s="4" t="s">
        <v>55</v>
      </c>
      <c r="D96" s="57">
        <v>647476.9</v>
      </c>
      <c r="E96" s="57">
        <v>138805.7</v>
      </c>
      <c r="F96" s="57">
        <v>61790.4</v>
      </c>
      <c r="G96" s="17">
        <f t="shared" si="6"/>
        <v>44.51575115431138</v>
      </c>
      <c r="H96" s="17">
        <f t="shared" si="7"/>
        <v>9.54325938114549</v>
      </c>
      <c r="I96" s="13">
        <f>G96-95</f>
        <v>-50.48424884568862</v>
      </c>
    </row>
    <row r="97" spans="1:9" s="7" customFormat="1" ht="25.5">
      <c r="A97" s="69"/>
      <c r="B97" s="69"/>
      <c r="C97" s="4" t="s">
        <v>113</v>
      </c>
      <c r="D97" s="57">
        <v>109010.5</v>
      </c>
      <c r="E97" s="57">
        <v>76864.2</v>
      </c>
      <c r="F97" s="57">
        <v>45012.238</v>
      </c>
      <c r="G97" s="17">
        <f t="shared" si="6"/>
        <v>58.56073178410755</v>
      </c>
      <c r="H97" s="17">
        <f t="shared" si="7"/>
        <v>41.291653556308795</v>
      </c>
      <c r="I97" s="13">
        <f>G97-95</f>
        <v>-36.43926821589245</v>
      </c>
    </row>
    <row r="98" spans="1:9" s="7" customFormat="1" ht="39" customHeight="1">
      <c r="A98" s="2" t="s">
        <v>53</v>
      </c>
      <c r="B98" s="3" t="s">
        <v>101</v>
      </c>
      <c r="C98" s="3" t="s">
        <v>81</v>
      </c>
      <c r="D98" s="58">
        <f>D99</f>
        <v>51606</v>
      </c>
      <c r="E98" s="58">
        <f>E99</f>
        <v>15317.4</v>
      </c>
      <c r="F98" s="58">
        <f>F99</f>
        <v>15129.4</v>
      </c>
      <c r="G98" s="19">
        <f t="shared" si="6"/>
        <v>98.77263765390994</v>
      </c>
      <c r="H98" s="19">
        <f t="shared" si="7"/>
        <v>29.31713366662791</v>
      </c>
      <c r="I98" s="5" t="s">
        <v>97</v>
      </c>
    </row>
    <row r="99" spans="1:9" s="7" customFormat="1" ht="18" customHeight="1">
      <c r="A99" s="69"/>
      <c r="B99" s="69"/>
      <c r="C99" s="4" t="s">
        <v>54</v>
      </c>
      <c r="D99" s="57">
        <v>51606</v>
      </c>
      <c r="E99" s="57">
        <v>15317.4</v>
      </c>
      <c r="F99" s="57">
        <v>15129.4</v>
      </c>
      <c r="G99" s="17">
        <f t="shared" si="6"/>
        <v>98.77263765390994</v>
      </c>
      <c r="H99" s="17">
        <f t="shared" si="7"/>
        <v>29.31713366662791</v>
      </c>
      <c r="I99" s="13">
        <f>G99-95</f>
        <v>3.772637653909939</v>
      </c>
    </row>
    <row r="100" spans="1:9" s="14" customFormat="1" ht="18" customHeight="1">
      <c r="A100" s="81" t="s">
        <v>116</v>
      </c>
      <c r="B100" s="82"/>
      <c r="C100" s="83"/>
      <c r="D100" s="58">
        <v>148270.307</v>
      </c>
      <c r="E100" s="18" t="s">
        <v>97</v>
      </c>
      <c r="F100" s="18" t="s">
        <v>97</v>
      </c>
      <c r="G100" s="18" t="s">
        <v>97</v>
      </c>
      <c r="H100" s="18" t="s">
        <v>97</v>
      </c>
      <c r="I100" s="18" t="s">
        <v>97</v>
      </c>
    </row>
    <row r="101" spans="1:9" ht="29.25" customHeight="1">
      <c r="A101" s="84" t="s">
        <v>92</v>
      </c>
      <c r="B101" s="85"/>
      <c r="C101" s="86"/>
      <c r="D101" s="62">
        <f>D103+D104+D105</f>
        <v>19971400.77993</v>
      </c>
      <c r="E101" s="62">
        <f>E103+E104+E105</f>
        <v>6166249.045020001</v>
      </c>
      <c r="F101" s="62">
        <f>F103+F104+F105</f>
        <v>4836909.121395</v>
      </c>
      <c r="G101" s="31">
        <f>F101/E101*100</f>
        <v>78.44167639160463</v>
      </c>
      <c r="H101" s="31">
        <f>F101/D101*100</f>
        <v>24.219178087176484</v>
      </c>
      <c r="I101" s="32" t="s">
        <v>97</v>
      </c>
    </row>
    <row r="102" spans="1:9" ht="15.75" customHeight="1">
      <c r="A102" s="72"/>
      <c r="B102" s="72"/>
      <c r="C102" s="33" t="s">
        <v>88</v>
      </c>
      <c r="D102" s="55"/>
      <c r="E102" s="66"/>
      <c r="F102" s="66"/>
      <c r="G102" s="34"/>
      <c r="H102" s="34"/>
      <c r="I102" s="35"/>
    </row>
    <row r="103" spans="1:9" ht="20.25" customHeight="1">
      <c r="A103" s="72"/>
      <c r="B103" s="72"/>
      <c r="C103" s="36" t="s">
        <v>54</v>
      </c>
      <c r="D103" s="62">
        <f>D6+D9+D14+D18+D20+D24+D27+D29+D33+D36+D39+D42+D45+D48+D52+D55+D58+D61+D65+D68+D71+D74+D77+D80+D83+D86+D89+D91+D93+D95+D99+D16</f>
        <v>16061034.36541</v>
      </c>
      <c r="E103" s="62">
        <f>E6+E9+E14+E18+E20+E24+E27+E29+E33+E36+E39+E42+E45+E48+E52+E55+E58+E61+E65+E68+E71+E74+E77+E80+E83+E86+E89+E91+E93+E95+E99+E16</f>
        <v>5014040.988710001</v>
      </c>
      <c r="F103" s="62">
        <f>F6+F9+F14+F18+F20+F24+F27+F29+F33+F36+F39+F42+F45+F48+F52+F55+F58+F61+F65+F68+F71+F74+F77+F80+F83+F86+F89+F91+F93+F95+F99+F16</f>
        <v>4009378.8413950005</v>
      </c>
      <c r="G103" s="31">
        <f>F103/E103*100</f>
        <v>79.96302484209494</v>
      </c>
      <c r="H103" s="31">
        <f>F103/D103*100</f>
        <v>24.963391212398108</v>
      </c>
      <c r="I103" s="1">
        <f>G103-95</f>
        <v>-15.036975157905061</v>
      </c>
    </row>
    <row r="104" spans="1:9" ht="18.75" customHeight="1">
      <c r="A104" s="72"/>
      <c r="B104" s="72"/>
      <c r="C104" s="36" t="s">
        <v>55</v>
      </c>
      <c r="D104" s="62">
        <f>D21+D30+D34+D37+D40+D43+D46+D49+D53+D56+D62+D69+D78+D84+D96+D100</f>
        <v>3191729.494</v>
      </c>
      <c r="E104" s="62">
        <f>(E21+E30+E34+E37+E40+E43+E46+E49+E53+E56+E69+E78+E81+E84+E96+E62)</f>
        <v>961743.5045299998</v>
      </c>
      <c r="F104" s="62">
        <f>(F21+F30+F34+F37+F40+F43+F46+F49+F53+F56+F69+F78+F81+F84+F96+F62)</f>
        <v>752319.2224900003</v>
      </c>
      <c r="G104" s="31">
        <f>F104/E104*100</f>
        <v>78.22451817417324</v>
      </c>
      <c r="H104" s="31">
        <f>F104/D104*100</f>
        <v>23.570895462922344</v>
      </c>
      <c r="I104" s="1">
        <f>G104-95</f>
        <v>-16.77548182582676</v>
      </c>
    </row>
    <row r="105" spans="1:9" ht="30" customHeight="1">
      <c r="A105" s="72"/>
      <c r="B105" s="72"/>
      <c r="C105" s="37" t="s">
        <v>113</v>
      </c>
      <c r="D105" s="62">
        <f>D7+D22+D25+D31+D50+D59+D66+D72+D75+D87+D97</f>
        <v>718636.92052</v>
      </c>
      <c r="E105" s="62">
        <f>(E22+E25+E31+E59+E66+E72+E87+E97+E63+E75+E7)</f>
        <v>190464.55177999998</v>
      </c>
      <c r="F105" s="62">
        <f>(F22+F25+F31+F59+F66+F72+F87+F97+F63+F75+F7)</f>
        <v>75211.05750999998</v>
      </c>
      <c r="G105" s="31">
        <f>F105/E105*100</f>
        <v>39.48821804745803</v>
      </c>
      <c r="H105" s="31">
        <f>F105/D105*100</f>
        <v>10.465793693925141</v>
      </c>
      <c r="I105" s="1">
        <f>G105-95</f>
        <v>-55.51178195254197</v>
      </c>
    </row>
    <row r="106" spans="1:9" ht="26.25" customHeight="1">
      <c r="A106" s="73" t="s">
        <v>91</v>
      </c>
      <c r="B106" s="74"/>
      <c r="C106" s="75"/>
      <c r="D106" s="67">
        <f>D108+D109+D110</f>
        <v>20055243.27993</v>
      </c>
      <c r="E106" s="67">
        <f>E108+E109+E110</f>
        <v>6190090.200020001</v>
      </c>
      <c r="F106" s="67">
        <f>F108+F109+F110</f>
        <v>4836909.121395</v>
      </c>
      <c r="G106" s="38">
        <f>F106/E106*100</f>
        <v>78.13955798866019</v>
      </c>
      <c r="H106" s="38">
        <f>F106/D106*100</f>
        <v>24.117927934763415</v>
      </c>
      <c r="I106" s="39" t="s">
        <v>97</v>
      </c>
    </row>
    <row r="107" spans="1:9" ht="14.25" customHeight="1">
      <c r="A107" s="80"/>
      <c r="B107" s="80"/>
      <c r="C107" s="40" t="s">
        <v>88</v>
      </c>
      <c r="D107" s="56"/>
      <c r="E107" s="68"/>
      <c r="F107" s="68"/>
      <c r="G107" s="41"/>
      <c r="H107" s="41"/>
      <c r="I107" s="42"/>
    </row>
    <row r="108" spans="1:9" ht="27" customHeight="1">
      <c r="A108" s="80"/>
      <c r="B108" s="80"/>
      <c r="C108" s="43" t="s">
        <v>102</v>
      </c>
      <c r="D108" s="63">
        <f>D103+D10-D9</f>
        <v>16144876.86541</v>
      </c>
      <c r="E108" s="63">
        <f>E103+E10-E9</f>
        <v>5037882.143710001</v>
      </c>
      <c r="F108" s="63">
        <f>F103+F10-F9</f>
        <v>4009378.8413950005</v>
      </c>
      <c r="G108" s="38">
        <f>F108/E108*100</f>
        <v>79.58460970352138</v>
      </c>
      <c r="H108" s="38">
        <f>F108/D108*100</f>
        <v>24.83375299061584</v>
      </c>
      <c r="I108" s="44">
        <f>G108-95</f>
        <v>-15.41539029647862</v>
      </c>
    </row>
    <row r="109" spans="1:9" ht="18.75" customHeight="1">
      <c r="A109" s="80"/>
      <c r="B109" s="80"/>
      <c r="C109" s="43" t="s">
        <v>55</v>
      </c>
      <c r="D109" s="63">
        <f>D104</f>
        <v>3191729.494</v>
      </c>
      <c r="E109" s="63">
        <f aca="true" t="shared" si="8" ref="D109:F110">E104</f>
        <v>961743.5045299998</v>
      </c>
      <c r="F109" s="63">
        <f t="shared" si="8"/>
        <v>752319.2224900003</v>
      </c>
      <c r="G109" s="38">
        <f>F109/E109*100</f>
        <v>78.22451817417324</v>
      </c>
      <c r="H109" s="38">
        <f>F109/D109*100</f>
        <v>23.570895462922344</v>
      </c>
      <c r="I109" s="26">
        <f>G109-95</f>
        <v>-16.77548182582676</v>
      </c>
    </row>
    <row r="110" spans="1:9" ht="27" customHeight="1">
      <c r="A110" s="80"/>
      <c r="B110" s="80"/>
      <c r="C110" s="45" t="s">
        <v>113</v>
      </c>
      <c r="D110" s="63">
        <f t="shared" si="8"/>
        <v>718636.92052</v>
      </c>
      <c r="E110" s="63">
        <f t="shared" si="8"/>
        <v>190464.55177999998</v>
      </c>
      <c r="F110" s="63">
        <f t="shared" si="8"/>
        <v>75211.05750999998</v>
      </c>
      <c r="G110" s="38">
        <f>F110/E110*100</f>
        <v>39.48821804745803</v>
      </c>
      <c r="H110" s="38">
        <f>F110/D110*100</f>
        <v>10.465793693925141</v>
      </c>
      <c r="I110" s="26">
        <f>G110-95</f>
        <v>-55.51178195254197</v>
      </c>
    </row>
    <row r="111" spans="1:9" ht="10.5" customHeight="1">
      <c r="A111" s="22"/>
      <c r="B111" s="6"/>
      <c r="C111" s="6"/>
      <c r="D111" s="48"/>
      <c r="E111" s="49"/>
      <c r="F111" s="50"/>
      <c r="G111" s="6"/>
      <c r="H111" s="6"/>
      <c r="I111" s="6"/>
    </row>
    <row r="112" spans="1:9" s="51" customFormat="1" ht="29.25" customHeight="1">
      <c r="A112" s="70" t="s">
        <v>115</v>
      </c>
      <c r="B112" s="71"/>
      <c r="C112" s="71"/>
      <c r="D112" s="71"/>
      <c r="E112" s="71"/>
      <c r="F112" s="71"/>
      <c r="G112" s="71"/>
      <c r="H112" s="71"/>
      <c r="I112" s="71"/>
    </row>
    <row r="113" spans="1:18" s="53" customFormat="1" ht="15.75" customHeight="1">
      <c r="A113" s="90" t="s">
        <v>123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</row>
    <row r="114" spans="1:18" ht="18.75" customHeight="1">
      <c r="A114" s="70" t="s">
        <v>121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</row>
    <row r="115" ht="12" customHeight="1"/>
    <row r="116" ht="12.75" customHeight="1"/>
  </sheetData>
  <sheetProtection password="CC0D" sheet="1" formatCells="0" formatColumns="0" formatRows="0" insertColumns="0" insertRows="0" insertHyperlinks="0" deleteColumns="0" deleteRows="0" sort="0" autoFilter="0" pivotTables="0"/>
  <autoFilter ref="A4:I110"/>
  <mergeCells count="41">
    <mergeCell ref="A113:R113"/>
    <mergeCell ref="A114:R114"/>
    <mergeCell ref="A71:B72"/>
    <mergeCell ref="A27:B27"/>
    <mergeCell ref="A29:B31"/>
    <mergeCell ref="A33:B34"/>
    <mergeCell ref="A61:B63"/>
    <mergeCell ref="A55:B56"/>
    <mergeCell ref="A42:B43"/>
    <mergeCell ref="A48:B49"/>
    <mergeCell ref="A52:B53"/>
    <mergeCell ref="A58:B59"/>
    <mergeCell ref="A18:B18"/>
    <mergeCell ref="A20:B22"/>
    <mergeCell ref="A24:B25"/>
    <mergeCell ref="A36:B37"/>
    <mergeCell ref="A39:B40"/>
    <mergeCell ref="A45:B46"/>
    <mergeCell ref="A16:B16"/>
    <mergeCell ref="A6:B7"/>
    <mergeCell ref="A9:B12"/>
    <mergeCell ref="A2:I2"/>
    <mergeCell ref="A14:B14"/>
    <mergeCell ref="A93:B93"/>
    <mergeCell ref="A80:B81"/>
    <mergeCell ref="A107:B110"/>
    <mergeCell ref="A91:B91"/>
    <mergeCell ref="A95:B97"/>
    <mergeCell ref="A99:B99"/>
    <mergeCell ref="A100:C100"/>
    <mergeCell ref="A101:C101"/>
    <mergeCell ref="A65:B66"/>
    <mergeCell ref="A68:B69"/>
    <mergeCell ref="A112:I112"/>
    <mergeCell ref="A83:B84"/>
    <mergeCell ref="A77:B78"/>
    <mergeCell ref="A102:B105"/>
    <mergeCell ref="A106:C106"/>
    <mergeCell ref="A74:B75"/>
    <mergeCell ref="A86:B87"/>
    <mergeCell ref="A89:B89"/>
  </mergeCells>
  <printOptions/>
  <pageMargins left="0.58" right="0.28" top="0.17" bottom="0.29" header="0.5118110236220472" footer="0.29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Новикова Н.А.</cp:lastModifiedBy>
  <cp:lastPrinted>2010-05-13T05:40:51Z</cp:lastPrinted>
  <dcterms:created xsi:type="dcterms:W3CDTF">2002-03-11T10:22:12Z</dcterms:created>
  <dcterms:modified xsi:type="dcterms:W3CDTF">2010-05-14T08:42:47Z</dcterms:modified>
  <cp:category/>
  <cp:version/>
  <cp:contentType/>
  <cp:contentStatus/>
</cp:coreProperties>
</file>