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источникам'!$A$1:$I$156</definedName>
  </definedNames>
  <calcPr fullCalcOnLoad="1"/>
</workbook>
</file>

<file path=xl/sharedStrings.xml><?xml version="1.0" encoding="utf-8"?>
<sst xmlns="http://schemas.openxmlformats.org/spreadsheetml/2006/main" count="232" uniqueCount="131">
  <si>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</si>
  <si>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</si>
  <si>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</si>
  <si>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</si>
  <si>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</si>
  <si>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</si>
  <si>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</si>
  <si>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</si>
  <si>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</si>
  <si>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</si>
  <si>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</si>
  <si>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</si>
  <si>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</si>
  <si>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</si>
  <si>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</si>
  <si>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</si>
  <si>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</si>
  <si>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</si>
  <si>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</si>
  <si>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</si>
  <si>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</si>
  <si>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</si>
  <si>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</si>
  <si>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</si>
  <si>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</si>
  <si>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</si>
  <si>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</si>
  <si>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</si>
  <si>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</si>
  <si>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</si>
  <si>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</si>
  <si>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</si>
  <si>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</si>
  <si>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</si>
  <si>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</si>
  <si>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</si>
  <si>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</si>
  <si>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</si>
  <si>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</si>
  <si>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</si>
  <si>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</si>
  <si>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</si>
  <si>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</si>
  <si>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</si>
  <si>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</si>
  <si>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</si>
  <si>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</si>
  <si>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</si>
  <si>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</si>
  <si>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</si>
  <si>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</si>
  <si>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</si>
  <si>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</si>
  <si>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</si>
  <si>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</si>
  <si>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</si>
  <si>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</si>
  <si>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</si>
  <si>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</si>
  <si>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</si>
  <si>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</si>
  <si>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</si>
  <si>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</si>
  <si>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</si>
  <si>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</si>
  <si>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</si>
  <si>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</si>
  <si>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</si>
  <si>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</si>
  <si>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</si>
  <si>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</si>
  <si>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</si>
  <si>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</si>
  <si>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</si>
  <si>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</si>
  <si>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</si>
  <si>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</si>
  <si>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</si>
  <si>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</si>
  <si>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</si>
  <si>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</si>
  <si>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</si>
  <si>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</si>
  <si>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</si>
  <si>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</si>
  <si>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</si>
  <si>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</si>
  <si>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</si>
  <si>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</si>
  <si>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</si>
  <si>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</si>
  <si>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</si>
  <si>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</si>
  <si>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</si>
  <si>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</si>
  <si>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</si>
  <si>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</si>
  <si>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</si>
  <si>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</si>
  <si>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</si>
  <si>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</si>
  <si>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</si>
  <si>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</si>
  <si>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</si>
  <si>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</si>
  <si>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</si>
  <si>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</si>
  <si>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</si>
  <si>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</si>
  <si>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</si>
  <si>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</si>
  <si>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</si>
  <si>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</si>
  <si>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</si>
  <si>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</si>
  <si>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</si>
  <si>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</si>
  <si>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</si>
  <si>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</si>
  <si>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</si>
  <si>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</si>
  <si>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</si>
  <si>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</si>
  <si>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</si>
  <si>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</si>
  <si>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</si>
  <si>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Кассовый расход на 01.01.2023</t>
  </si>
  <si>
    <t>Оперативный анализ исполнения бюджета города Перми по расходам на 1 января 2023 года</t>
  </si>
  <si>
    <t>% выпол-нения кассового плана   2022 года</t>
  </si>
  <si>
    <t>Кассовый план  2022 года</t>
  </si>
  <si>
    <t xml:space="preserve"> *   расчётный уровень установлен исходя из 95,0 % исполнения плана по расходам за 2022 год.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</si>
</sst>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 wrapText="1"/>
    </xf>
    <xf numFmtId="174" fontId="19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1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0" fillId="33" borderId="0" xfId="0" applyNumberFormat="1" applyFont="1" applyFill="1" applyBorder="1" applyAlignment="1" applyProtection="1">
      <alignment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49" fontId="7" fillId="35" borderId="16" xfId="0" applyNumberFormat="1" applyFont="1" applyFill="1" applyBorder="1" applyAlignment="1">
      <alignment horizontal="left" vertical="center" wrapText="1"/>
    </xf>
    <xf numFmtId="178" fontId="70" fillId="35" borderId="16" xfId="0" applyNumberFormat="1" applyFont="1" applyFill="1" applyBorder="1" applyAlignment="1" applyProtection="1">
      <alignment horizontal="center" vertical="center" wrapText="1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>
      <alignment horizontal="left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2" fillId="35" borderId="16" xfId="0" applyNumberFormat="1" applyFont="1" applyFill="1" applyBorder="1" applyAlignment="1" applyProtection="1">
      <alignment horizontal="center" vertical="center" wrapText="1"/>
      <protection/>
    </xf>
    <xf numFmtId="179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3" borderId="10" xfId="0" applyNumberFormat="1" applyFont="1" applyFill="1" applyBorder="1" applyAlignment="1">
      <alignment horizontal="center" vertical="center"/>
    </xf>
    <xf numFmtId="179" fontId="73" fillId="33" borderId="10" xfId="0" applyNumberFormat="1" applyFont="1" applyFill="1" applyBorder="1" applyAlignment="1">
      <alignment vertical="center"/>
    </xf>
    <xf numFmtId="179" fontId="74" fillId="35" borderId="10" xfId="0" applyNumberFormat="1" applyFont="1" applyFill="1" applyBorder="1" applyAlignment="1">
      <alignment vertical="center"/>
    </xf>
    <xf numFmtId="179" fontId="73" fillId="35" borderId="10" xfId="0" applyNumberFormat="1" applyFont="1" applyFill="1" applyBorder="1" applyAlignment="1">
      <alignment vertical="center"/>
    </xf>
    <xf numFmtId="179" fontId="73" fillId="33" borderId="14" xfId="0" applyNumberFormat="1" applyFont="1" applyFill="1" applyBorder="1" applyAlignment="1">
      <alignment vertical="center"/>
    </xf>
    <xf numFmtId="179" fontId="72" fillId="35" borderId="16" xfId="0" applyNumberFormat="1" applyFont="1" applyFill="1" applyBorder="1" applyAlignment="1">
      <alignment horizontal="center" vertical="center"/>
    </xf>
    <xf numFmtId="179" fontId="75" fillId="0" borderId="14" xfId="0" applyNumberFormat="1" applyFont="1" applyFill="1" applyBorder="1" applyAlignment="1">
      <alignment horizontal="center" vertical="center"/>
    </xf>
    <xf numFmtId="179" fontId="70" fillId="35" borderId="16" xfId="0" applyNumberFormat="1" applyFont="1" applyFill="1" applyBorder="1" applyAlignment="1">
      <alignment horizontal="center" vertical="center"/>
    </xf>
    <xf numFmtId="179" fontId="70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3" fillId="0" borderId="0" xfId="0" applyNumberFormat="1" applyFont="1" applyAlignment="1">
      <alignment/>
    </xf>
    <xf numFmtId="0" fontId="76" fillId="0" borderId="0" xfId="0" applyFont="1" applyAlignment="1">
      <alignment/>
    </xf>
    <xf numFmtId="0" fontId="76" fillId="33" borderId="0" xfId="0" applyFont="1" applyFill="1" applyAlignment="1">
      <alignment/>
    </xf>
    <xf numFmtId="179" fontId="73" fillId="33" borderId="0" xfId="0" applyNumberFormat="1" applyFont="1" applyFill="1" applyAlignment="1">
      <alignment horizontal="right"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179" fontId="74" fillId="35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4" xfId="0" applyNumberFormat="1" applyFont="1" applyFill="1" applyBorder="1" applyAlignment="1" applyProtection="1">
      <alignment horizontal="center" vertical="center" wrapText="1"/>
      <protection/>
    </xf>
    <xf numFmtId="179" fontId="73" fillId="33" borderId="11" xfId="0" applyNumberFormat="1" applyFont="1" applyFill="1" applyBorder="1" applyAlignment="1">
      <alignment horizontal="left"/>
    </xf>
    <xf numFmtId="0" fontId="76" fillId="33" borderId="0" xfId="0" applyFont="1" applyFill="1" applyBorder="1" applyAlignment="1" applyProtection="1">
      <alignment/>
      <protection/>
    </xf>
    <xf numFmtId="179" fontId="76" fillId="33" borderId="10" xfId="0" applyNumberFormat="1" applyFont="1" applyFill="1" applyBorder="1" applyAlignment="1" applyProtection="1">
      <alignment/>
      <protection/>
    </xf>
    <xf numFmtId="0" fontId="76" fillId="33" borderId="10" xfId="0" applyFont="1" applyFill="1" applyBorder="1" applyAlignment="1" applyProtection="1">
      <alignment/>
      <protection/>
    </xf>
    <xf numFmtId="179" fontId="77" fillId="34" borderId="10" xfId="0" applyNumberFormat="1" applyFont="1" applyFill="1" applyBorder="1" applyAlignment="1">
      <alignment horizontal="right" vertical="center"/>
    </xf>
    <xf numFmtId="179" fontId="76" fillId="34" borderId="18" xfId="0" applyNumberFormat="1" applyFont="1" applyFill="1" applyBorder="1" applyAlignment="1">
      <alignment horizontal="left"/>
    </xf>
    <xf numFmtId="179" fontId="77" fillId="34" borderId="10" xfId="0" applyNumberFormat="1" applyFont="1" applyFill="1" applyBorder="1" applyAlignment="1">
      <alignment horizontal="right" vertical="center" wrapText="1"/>
    </xf>
    <xf numFmtId="179" fontId="76" fillId="33" borderId="0" xfId="0" applyNumberFormat="1" applyFont="1" applyFill="1" applyBorder="1" applyAlignment="1" applyProtection="1">
      <alignment/>
      <protection/>
    </xf>
    <xf numFmtId="179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/>
    </xf>
    <xf numFmtId="4" fontId="2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179" fontId="22" fillId="33" borderId="10" xfId="0" applyNumberFormat="1" applyFont="1" applyFill="1" applyBorder="1" applyAlignment="1">
      <alignment horizontal="center" vertical="center"/>
    </xf>
    <xf numFmtId="179" fontId="8" fillId="35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2" fillId="33" borderId="21" xfId="0" applyNumberFormat="1" applyFont="1" applyFill="1" applyBorder="1" applyAlignment="1">
      <alignment horizontal="center" vertical="center"/>
    </xf>
    <xf numFmtId="179" fontId="23" fillId="33" borderId="21" xfId="0" applyNumberFormat="1" applyFont="1" applyFill="1" applyBorder="1" applyAlignment="1">
      <alignment horizontal="center" vertical="center"/>
    </xf>
    <xf numFmtId="179" fontId="23" fillId="33" borderId="10" xfId="0" applyNumberFormat="1" applyFont="1" applyFill="1" applyBorder="1" applyAlignment="1">
      <alignment horizontal="center" vertical="center"/>
    </xf>
    <xf numFmtId="179" fontId="23" fillId="35" borderId="10" xfId="0" applyNumberFormat="1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72" fillId="35" borderId="16" xfId="0" applyNumberFormat="1" applyFont="1" applyFill="1" applyBorder="1" applyAlignment="1" applyProtection="1">
      <alignment horizontal="center" vertical="center" wrapText="1"/>
      <protection/>
    </xf>
    <xf numFmtId="179" fontId="70" fillId="35" borderId="16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9" fontId="17" fillId="0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horizontal="center" vertical="center"/>
    </xf>
    <xf numFmtId="179" fontId="3" fillId="33" borderId="0" xfId="0" applyNumberFormat="1" applyFont="1" applyFill="1" applyAlignment="1">
      <alignment horizontal="right"/>
    </xf>
    <xf numFmtId="3" fontId="19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8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0" fillId="33" borderId="10" xfId="0" applyNumberFormat="1" applyFont="1" applyFill="1" applyBorder="1" applyAlignment="1" applyProtection="1">
      <alignment/>
      <protection/>
    </xf>
    <xf numFmtId="179" fontId="7" fillId="34" borderId="10" xfId="0" applyNumberFormat="1" applyFont="1" applyFill="1" applyBorder="1" applyAlignment="1">
      <alignment horizontal="right" vertical="center"/>
    </xf>
    <xf numFmtId="179" fontId="0" fillId="34" borderId="18" xfId="0" applyNumberFormat="1" applyFont="1" applyFill="1" applyBorder="1" applyAlignment="1">
      <alignment horizontal="left"/>
    </xf>
    <xf numFmtId="179" fontId="7" fillId="34" borderId="10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21" customWidth="1"/>
    <col min="5" max="5" width="14.140625" style="5" hidden="1" customWidth="1"/>
    <col min="6" max="6" width="14.140625" style="23" customWidth="1"/>
    <col min="7" max="7" width="9.140625" style="5" hidden="1" customWidth="1"/>
    <col min="8" max="8" width="9.00390625" style="5" customWidth="1"/>
    <col min="9" max="9" width="10.28125" style="118" customWidth="1"/>
    <col min="11" max="12" width="12.7109375" style="0" bestFit="1" customWidth="1"/>
    <col min="13" max="13" width="14.8515625" style="0" customWidth="1"/>
  </cols>
  <sheetData>
    <row r="1" ht="13.5" customHeight="1">
      <c r="I1" s="57" t="s">
        <v>97</v>
      </c>
    </row>
    <row r="2" ht="13.5" customHeight="1">
      <c r="I2" s="57" t="s">
        <v>98</v>
      </c>
    </row>
    <row r="3" spans="1:9" s="1" customFormat="1" ht="20.25" customHeight="1">
      <c r="A3" s="188" t="s">
        <v>127</v>
      </c>
      <c r="B3" s="188"/>
      <c r="C3" s="188"/>
      <c r="D3" s="188"/>
      <c r="E3" s="188"/>
      <c r="F3" s="188"/>
      <c r="G3" s="188"/>
      <c r="H3" s="188"/>
      <c r="I3" s="188"/>
    </row>
    <row r="4" spans="1:9" s="1" customFormat="1" ht="15" customHeight="1">
      <c r="A4" s="15"/>
      <c r="B4" s="71"/>
      <c r="C4" s="16"/>
      <c r="D4" s="122"/>
      <c r="E4" s="160"/>
      <c r="F4" s="24"/>
      <c r="G4" s="2"/>
      <c r="H4" s="2"/>
      <c r="I4" s="63" t="s">
        <v>58</v>
      </c>
    </row>
    <row r="5" spans="1:9" s="1" customFormat="1" ht="86.25" customHeight="1">
      <c r="A5" s="59" t="s">
        <v>0</v>
      </c>
      <c r="B5" s="59" t="s">
        <v>62</v>
      </c>
      <c r="C5" s="59" t="s">
        <v>69</v>
      </c>
      <c r="D5" s="135" t="s">
        <v>125</v>
      </c>
      <c r="E5" s="161" t="s">
        <v>129</v>
      </c>
      <c r="F5" s="64" t="s">
        <v>126</v>
      </c>
      <c r="G5" s="64" t="s">
        <v>128</v>
      </c>
      <c r="H5" s="60" t="s">
        <v>113</v>
      </c>
      <c r="I5" s="136" t="s">
        <v>110</v>
      </c>
    </row>
    <row r="6" spans="1:11" s="2" customFormat="1" ht="48.75" customHeight="1">
      <c r="A6" s="45" t="s">
        <v>59</v>
      </c>
      <c r="B6" s="29" t="s">
        <v>73</v>
      </c>
      <c r="C6" s="29" t="s">
        <v>37</v>
      </c>
      <c r="D6" s="69">
        <f>D7+D8</f>
        <v>260864.079</v>
      </c>
      <c r="E6" s="69">
        <f>E7+E8</f>
        <v>260864.079</v>
      </c>
      <c r="F6" s="69">
        <f>F7+F8</f>
        <v>259034.592</v>
      </c>
      <c r="G6" s="69">
        <f aca="true" t="shared" si="0" ref="G6:G17">F6/E6*100</f>
        <v>99.29868190092972</v>
      </c>
      <c r="H6" s="69">
        <f aca="true" t="shared" si="1" ref="H6:H13">F6/D6*100</f>
        <v>99.29868190092972</v>
      </c>
      <c r="I6" s="143">
        <f aca="true" t="shared" si="2" ref="I6:I20">H6-95</f>
        <v>4.298681900929722</v>
      </c>
      <c r="J6" s="58"/>
      <c r="K6" s="58"/>
    </row>
    <row r="7" spans="1:9" s="7" customFormat="1" ht="18" customHeight="1">
      <c r="A7" s="169"/>
      <c r="B7" s="170"/>
      <c r="C7" s="49" t="s">
        <v>35</v>
      </c>
      <c r="D7" s="83">
        <v>260321.233</v>
      </c>
      <c r="E7" s="83">
        <v>260321.233</v>
      </c>
      <c r="F7" s="83">
        <v>258491.746</v>
      </c>
      <c r="G7" s="83">
        <f t="shared" si="0"/>
        <v>99.29721944732799</v>
      </c>
      <c r="H7" s="83">
        <f t="shared" si="1"/>
        <v>99.29721944732799</v>
      </c>
      <c r="I7" s="142">
        <f t="shared" si="2"/>
        <v>4.29721944732799</v>
      </c>
    </row>
    <row r="8" spans="1:9" s="12" customFormat="1" ht="27" customHeight="1">
      <c r="A8" s="171"/>
      <c r="B8" s="172"/>
      <c r="C8" s="49" t="s">
        <v>71</v>
      </c>
      <c r="D8" s="83">
        <v>542.846</v>
      </c>
      <c r="E8" s="83">
        <v>542.846</v>
      </c>
      <c r="F8" s="83">
        <v>542.846</v>
      </c>
      <c r="G8" s="83">
        <f t="shared" si="0"/>
        <v>100</v>
      </c>
      <c r="H8" s="83">
        <f t="shared" si="1"/>
        <v>100</v>
      </c>
      <c r="I8" s="142">
        <f t="shared" si="2"/>
        <v>5</v>
      </c>
    </row>
    <row r="9" spans="1:9" s="90" customFormat="1" ht="21.75" customHeight="1">
      <c r="A9" s="173"/>
      <c r="B9" s="174"/>
      <c r="C9" s="77" t="s">
        <v>96</v>
      </c>
      <c r="D9" s="86">
        <v>74258</v>
      </c>
      <c r="E9" s="86">
        <v>74258</v>
      </c>
      <c r="F9" s="86">
        <v>74258</v>
      </c>
      <c r="G9" s="86">
        <f t="shared" si="0"/>
        <v>100</v>
      </c>
      <c r="H9" s="86">
        <f t="shared" si="1"/>
        <v>100</v>
      </c>
      <c r="I9" s="144">
        <f t="shared" si="2"/>
        <v>5</v>
      </c>
    </row>
    <row r="10" spans="1:10" s="1" customFormat="1" ht="30" customHeight="1">
      <c r="A10" s="45" t="s">
        <v>60</v>
      </c>
      <c r="B10" s="29" t="s">
        <v>74</v>
      </c>
      <c r="C10" s="29" t="s">
        <v>61</v>
      </c>
      <c r="D10" s="69">
        <f>D11+D18+D21</f>
        <v>267292.45</v>
      </c>
      <c r="E10" s="69">
        <f>E11+E18+E21</f>
        <v>255909.615</v>
      </c>
      <c r="F10" s="69">
        <f>F11+F18+F21</f>
        <v>255909.615</v>
      </c>
      <c r="G10" s="69">
        <f t="shared" si="0"/>
        <v>100</v>
      </c>
      <c r="H10" s="69">
        <f t="shared" si="1"/>
        <v>95.74143040703169</v>
      </c>
      <c r="I10" s="143">
        <f t="shared" si="2"/>
        <v>0.741430407031686</v>
      </c>
      <c r="J10" s="58"/>
    </row>
    <row r="11" spans="1:10" s="1" customFormat="1" ht="27.75" customHeight="1">
      <c r="A11" s="196"/>
      <c r="B11" s="197"/>
      <c r="C11" s="76" t="s">
        <v>66</v>
      </c>
      <c r="D11" s="88">
        <f>D12+D13+D14+D15+D16+D17</f>
        <v>255909.615</v>
      </c>
      <c r="E11" s="88">
        <f>E12+E13+E14+E15+E16+E17</f>
        <v>255909.615</v>
      </c>
      <c r="F11" s="88">
        <f>F12+F13+F14+F15+F16+F17</f>
        <v>255909.615</v>
      </c>
      <c r="G11" s="88">
        <f t="shared" si="0"/>
        <v>100</v>
      </c>
      <c r="H11" s="88">
        <f t="shared" si="1"/>
        <v>100</v>
      </c>
      <c r="I11" s="150">
        <f t="shared" si="2"/>
        <v>5</v>
      </c>
      <c r="J11" s="61"/>
    </row>
    <row r="12" spans="1:9" s="1" customFormat="1" ht="20.25" customHeight="1" hidden="1">
      <c r="A12" s="198"/>
      <c r="B12" s="199"/>
      <c r="C12" s="49" t="s">
        <v>101</v>
      </c>
      <c r="D12" s="83">
        <f>127424.083+4940.717</f>
        <v>132364.8</v>
      </c>
      <c r="E12" s="83">
        <f>127424.083+4940.717</f>
        <v>132364.8</v>
      </c>
      <c r="F12" s="83">
        <f>127424.083+4940.717</f>
        <v>132364.8</v>
      </c>
      <c r="G12" s="83">
        <f t="shared" si="0"/>
        <v>100</v>
      </c>
      <c r="H12" s="83">
        <f t="shared" si="1"/>
        <v>100</v>
      </c>
      <c r="I12" s="142">
        <f t="shared" si="2"/>
        <v>5</v>
      </c>
    </row>
    <row r="13" spans="1:9" s="1" customFormat="1" ht="26.25" customHeight="1" hidden="1">
      <c r="A13" s="198"/>
      <c r="B13" s="199"/>
      <c r="C13" s="49" t="s">
        <v>105</v>
      </c>
      <c r="D13" s="83">
        <v>113333.7</v>
      </c>
      <c r="E13" s="83">
        <v>113333.7</v>
      </c>
      <c r="F13" s="83">
        <v>113333.7</v>
      </c>
      <c r="G13" s="83">
        <f t="shared" si="0"/>
        <v>100</v>
      </c>
      <c r="H13" s="83">
        <f t="shared" si="1"/>
        <v>100</v>
      </c>
      <c r="I13" s="142">
        <f t="shared" si="2"/>
        <v>5</v>
      </c>
    </row>
    <row r="14" spans="1:9" s="72" customFormat="1" ht="27" customHeight="1" hidden="1">
      <c r="A14" s="198"/>
      <c r="B14" s="199"/>
      <c r="C14" s="49" t="s">
        <v>114</v>
      </c>
      <c r="D14" s="83">
        <v>0</v>
      </c>
      <c r="E14" s="83">
        <v>0</v>
      </c>
      <c r="F14" s="83">
        <v>0</v>
      </c>
      <c r="G14" s="83" t="e">
        <f t="shared" si="0"/>
        <v>#DIV/0!</v>
      </c>
      <c r="H14" s="83"/>
      <c r="I14" s="142">
        <f t="shared" si="2"/>
        <v>-95</v>
      </c>
    </row>
    <row r="15" spans="1:9" s="1" customFormat="1" ht="27" customHeight="1" hidden="1">
      <c r="A15" s="198"/>
      <c r="B15" s="199"/>
      <c r="C15" s="49" t="s">
        <v>102</v>
      </c>
      <c r="D15" s="83">
        <v>2580</v>
      </c>
      <c r="E15" s="83">
        <v>2580</v>
      </c>
      <c r="F15" s="83">
        <v>2580</v>
      </c>
      <c r="G15" s="83">
        <f t="shared" si="0"/>
        <v>100</v>
      </c>
      <c r="H15" s="83">
        <f>F15/D15*100</f>
        <v>100</v>
      </c>
      <c r="I15" s="142">
        <f t="shared" si="2"/>
        <v>5</v>
      </c>
    </row>
    <row r="16" spans="1:9" s="1" customFormat="1" ht="27" customHeight="1" hidden="1">
      <c r="A16" s="198"/>
      <c r="B16" s="199"/>
      <c r="C16" s="49" t="s">
        <v>100</v>
      </c>
      <c r="D16" s="83">
        <v>7580.815</v>
      </c>
      <c r="E16" s="83">
        <v>7580.815</v>
      </c>
      <c r="F16" s="83">
        <v>7580.815</v>
      </c>
      <c r="G16" s="83">
        <f t="shared" si="0"/>
        <v>100</v>
      </c>
      <c r="H16" s="83">
        <f>F16/D16*100</f>
        <v>100</v>
      </c>
      <c r="I16" s="142">
        <f t="shared" si="2"/>
        <v>5</v>
      </c>
    </row>
    <row r="17" spans="1:9" s="1" customFormat="1" ht="27" customHeight="1" hidden="1">
      <c r="A17" s="198"/>
      <c r="B17" s="199"/>
      <c r="C17" s="49" t="s">
        <v>104</v>
      </c>
      <c r="D17" s="83">
        <v>50.3</v>
      </c>
      <c r="E17" s="83">
        <v>50.3</v>
      </c>
      <c r="F17" s="83">
        <v>50.3</v>
      </c>
      <c r="G17" s="83">
        <f t="shared" si="0"/>
        <v>100</v>
      </c>
      <c r="H17" s="83">
        <f>F17/D17*100</f>
        <v>100</v>
      </c>
      <c r="I17" s="142">
        <f t="shared" si="2"/>
        <v>5</v>
      </c>
    </row>
    <row r="18" spans="1:13" s="1" customFormat="1" ht="27.75" customHeight="1">
      <c r="A18" s="198"/>
      <c r="B18" s="199"/>
      <c r="C18" s="76" t="s">
        <v>82</v>
      </c>
      <c r="D18" s="88">
        <f>D19+D20</f>
        <v>11382.835</v>
      </c>
      <c r="E18" s="88">
        <f>E19+E20</f>
        <v>0</v>
      </c>
      <c r="F18" s="88">
        <f>F19+F20</f>
        <v>0</v>
      </c>
      <c r="G18" s="88"/>
      <c r="H18" s="88">
        <f>F18/D18*100</f>
        <v>0</v>
      </c>
      <c r="I18" s="150">
        <f t="shared" si="2"/>
        <v>-95</v>
      </c>
      <c r="M18" s="47"/>
    </row>
    <row r="19" spans="1:9" s="138" customFormat="1" ht="27.75" customHeight="1" hidden="1">
      <c r="A19" s="198"/>
      <c r="B19" s="199"/>
      <c r="C19" s="137" t="s">
        <v>104</v>
      </c>
      <c r="D19" s="83">
        <v>0</v>
      </c>
      <c r="E19" s="83">
        <v>0</v>
      </c>
      <c r="F19" s="83">
        <v>0</v>
      </c>
      <c r="G19" s="83" t="e">
        <f>F19/E19*100</f>
        <v>#DIV/0!</v>
      </c>
      <c r="H19" s="83"/>
      <c r="I19" s="150">
        <f t="shared" si="2"/>
        <v>-95</v>
      </c>
    </row>
    <row r="20" spans="1:9" s="2" customFormat="1" ht="18" customHeight="1" hidden="1">
      <c r="A20" s="198"/>
      <c r="B20" s="199"/>
      <c r="C20" s="49" t="s">
        <v>103</v>
      </c>
      <c r="D20" s="83">
        <v>11382.835</v>
      </c>
      <c r="E20" s="83">
        <v>0</v>
      </c>
      <c r="F20" s="83">
        <v>0</v>
      </c>
      <c r="G20" s="83"/>
      <c r="H20" s="83">
        <f>F20/D20*100</f>
        <v>0</v>
      </c>
      <c r="I20" s="142">
        <f t="shared" si="2"/>
        <v>-95</v>
      </c>
    </row>
    <row r="21" spans="1:9" s="65" customFormat="1" ht="30" customHeight="1" hidden="1">
      <c r="A21" s="200"/>
      <c r="B21" s="201"/>
      <c r="C21" s="49" t="s">
        <v>95</v>
      </c>
      <c r="D21" s="123">
        <v>0</v>
      </c>
      <c r="E21" s="83">
        <v>0</v>
      </c>
      <c r="F21" s="108">
        <v>0</v>
      </c>
      <c r="G21" s="83" t="e">
        <f aca="true" t="shared" si="3" ref="G21:G52">F21/E21*100</f>
        <v>#DIV/0!</v>
      </c>
      <c r="H21" s="83"/>
      <c r="I21" s="110"/>
    </row>
    <row r="22" spans="1:9" s="5" customFormat="1" ht="62.25" customHeight="1">
      <c r="A22" s="45" t="s">
        <v>80</v>
      </c>
      <c r="B22" s="29" t="s">
        <v>116</v>
      </c>
      <c r="C22" s="29" t="s">
        <v>81</v>
      </c>
      <c r="D22" s="69">
        <f>D23+D24</f>
        <v>135963.044</v>
      </c>
      <c r="E22" s="69">
        <f>E23+E24</f>
        <v>135963.044</v>
      </c>
      <c r="F22" s="69">
        <f>F23+F24</f>
        <v>135957.681</v>
      </c>
      <c r="G22" s="162">
        <f t="shared" si="3"/>
        <v>99.99605554579965</v>
      </c>
      <c r="H22" s="69">
        <f aca="true" t="shared" si="4" ref="H22:H53">F22/D22*100</f>
        <v>99.99605554579965</v>
      </c>
      <c r="I22" s="143">
        <f>H22-95</f>
        <v>4.996055545799649</v>
      </c>
    </row>
    <row r="23" spans="1:9" s="2" customFormat="1" ht="17.25" customHeight="1">
      <c r="A23" s="196"/>
      <c r="B23" s="197"/>
      <c r="C23" s="46" t="s">
        <v>35</v>
      </c>
      <c r="D23" s="83">
        <v>135963.044</v>
      </c>
      <c r="E23" s="83">
        <v>135963.044</v>
      </c>
      <c r="F23" s="83">
        <v>135957.681</v>
      </c>
      <c r="G23" s="108">
        <f t="shared" si="3"/>
        <v>99.99605554579965</v>
      </c>
      <c r="H23" s="83">
        <f t="shared" si="4"/>
        <v>99.99605554579965</v>
      </c>
      <c r="I23" s="142">
        <f>H23-95</f>
        <v>4.996055545799649</v>
      </c>
    </row>
    <row r="24" spans="1:9" s="8" customFormat="1" ht="17.25" customHeight="1" hidden="1">
      <c r="A24" s="200"/>
      <c r="B24" s="201"/>
      <c r="C24" s="46" t="s">
        <v>36</v>
      </c>
      <c r="D24" s="123">
        <v>0</v>
      </c>
      <c r="E24" s="83">
        <v>0</v>
      </c>
      <c r="F24" s="83">
        <v>0</v>
      </c>
      <c r="G24" s="83" t="e">
        <f t="shared" si="3"/>
        <v>#DIV/0!</v>
      </c>
      <c r="H24" s="83" t="e">
        <f t="shared" si="4"/>
        <v>#DIV/0!</v>
      </c>
      <c r="I24" s="110" t="e">
        <f>G24-95</f>
        <v>#DIV/0!</v>
      </c>
    </row>
    <row r="25" spans="1:9" s="8" customFormat="1" ht="48" customHeight="1">
      <c r="A25" s="50">
        <v>910</v>
      </c>
      <c r="B25" s="51" t="s">
        <v>90</v>
      </c>
      <c r="C25" s="29" t="s">
        <v>89</v>
      </c>
      <c r="D25" s="69">
        <f>D26+D27</f>
        <v>51618.097</v>
      </c>
      <c r="E25" s="69">
        <f>E26+E27</f>
        <v>51617.24600000001</v>
      </c>
      <c r="F25" s="69">
        <f>F26+F27</f>
        <v>51617.24600000001</v>
      </c>
      <c r="G25" s="69">
        <f t="shared" si="3"/>
        <v>100</v>
      </c>
      <c r="H25" s="69">
        <f t="shared" si="4"/>
        <v>99.99835135340228</v>
      </c>
      <c r="I25" s="143">
        <f aca="true" t="shared" si="5" ref="I25:I31">H25-95</f>
        <v>4.998351353402285</v>
      </c>
    </row>
    <row r="26" spans="1:9" s="8" customFormat="1" ht="18" customHeight="1">
      <c r="A26" s="204"/>
      <c r="B26" s="205"/>
      <c r="C26" s="46" t="s">
        <v>36</v>
      </c>
      <c r="D26" s="83">
        <v>51587.6</v>
      </c>
      <c r="E26" s="83">
        <v>51586.749</v>
      </c>
      <c r="F26" s="83">
        <v>51586.749</v>
      </c>
      <c r="G26" s="83">
        <f t="shared" si="3"/>
        <v>100</v>
      </c>
      <c r="H26" s="83">
        <f t="shared" si="4"/>
        <v>99.99835037877321</v>
      </c>
      <c r="I26" s="142">
        <f t="shared" si="5"/>
        <v>4.99835037877321</v>
      </c>
    </row>
    <row r="27" spans="1:9" s="8" customFormat="1" ht="27" customHeight="1">
      <c r="A27" s="206"/>
      <c r="B27" s="207"/>
      <c r="C27" s="49" t="s">
        <v>71</v>
      </c>
      <c r="D27" s="83">
        <v>30.497</v>
      </c>
      <c r="E27" s="83">
        <v>30.497</v>
      </c>
      <c r="F27" s="83">
        <v>30.497</v>
      </c>
      <c r="G27" s="83">
        <f t="shared" si="3"/>
        <v>100</v>
      </c>
      <c r="H27" s="83">
        <f t="shared" si="4"/>
        <v>100</v>
      </c>
      <c r="I27" s="142">
        <f t="shared" si="5"/>
        <v>5</v>
      </c>
    </row>
    <row r="28" spans="1:9" s="2" customFormat="1" ht="44.25" customHeight="1">
      <c r="A28" s="52" t="s">
        <v>1</v>
      </c>
      <c r="B28" s="53" t="s">
        <v>115</v>
      </c>
      <c r="C28" s="29" t="s">
        <v>38</v>
      </c>
      <c r="D28" s="69">
        <f>D29+D30+D31</f>
        <v>258577.78</v>
      </c>
      <c r="E28" s="69">
        <f>E29+E30+E31</f>
        <v>240170.202</v>
      </c>
      <c r="F28" s="69">
        <f>F29+F30+F31</f>
        <v>240096.104</v>
      </c>
      <c r="G28" s="139">
        <f t="shared" si="3"/>
        <v>99.96914771300396</v>
      </c>
      <c r="H28" s="69">
        <f t="shared" si="4"/>
        <v>92.85256606348774</v>
      </c>
      <c r="I28" s="143">
        <f t="shared" si="5"/>
        <v>-2.1474339365122574</v>
      </c>
    </row>
    <row r="29" spans="1:9" s="7" customFormat="1" ht="17.25" customHeight="1">
      <c r="A29" s="169"/>
      <c r="B29" s="170"/>
      <c r="C29" s="49" t="s">
        <v>35</v>
      </c>
      <c r="D29" s="83">
        <v>135820.48</v>
      </c>
      <c r="E29" s="83">
        <v>135820.48</v>
      </c>
      <c r="F29" s="83">
        <v>135761.264</v>
      </c>
      <c r="G29" s="108">
        <f t="shared" si="3"/>
        <v>99.95640127321003</v>
      </c>
      <c r="H29" s="108">
        <f t="shared" si="4"/>
        <v>99.95640127321003</v>
      </c>
      <c r="I29" s="158">
        <f t="shared" si="5"/>
        <v>4.956401273210034</v>
      </c>
    </row>
    <row r="30" spans="1:9" s="28" customFormat="1" ht="17.25" customHeight="1">
      <c r="A30" s="171"/>
      <c r="B30" s="172"/>
      <c r="C30" s="49" t="s">
        <v>36</v>
      </c>
      <c r="D30" s="83">
        <v>21124.4</v>
      </c>
      <c r="E30" s="83">
        <v>21124.4</v>
      </c>
      <c r="F30" s="83">
        <v>21109.518</v>
      </c>
      <c r="G30" s="140">
        <f t="shared" si="3"/>
        <v>99.92955066179394</v>
      </c>
      <c r="H30" s="140">
        <f t="shared" si="4"/>
        <v>99.92955066179394</v>
      </c>
      <c r="I30" s="157">
        <f t="shared" si="5"/>
        <v>4.9295506617939395</v>
      </c>
    </row>
    <row r="31" spans="1:9" s="73" customFormat="1" ht="26.25" customHeight="1">
      <c r="A31" s="171"/>
      <c r="B31" s="172"/>
      <c r="C31" s="49" t="s">
        <v>71</v>
      </c>
      <c r="D31" s="83">
        <v>101632.9</v>
      </c>
      <c r="E31" s="83">
        <v>83225.322</v>
      </c>
      <c r="F31" s="83">
        <v>83225.322</v>
      </c>
      <c r="G31" s="83">
        <f t="shared" si="3"/>
        <v>100</v>
      </c>
      <c r="H31" s="83">
        <f t="shared" si="4"/>
        <v>81.88817007091208</v>
      </c>
      <c r="I31" s="142">
        <f t="shared" si="5"/>
        <v>-13.111829929087918</v>
      </c>
    </row>
    <row r="32" spans="1:9" s="73" customFormat="1" ht="21.75" customHeight="1" hidden="1">
      <c r="A32" s="173"/>
      <c r="B32" s="174"/>
      <c r="C32" s="77" t="s">
        <v>96</v>
      </c>
      <c r="D32" s="124"/>
      <c r="E32" s="86"/>
      <c r="F32" s="86"/>
      <c r="G32" s="83" t="e">
        <f t="shared" si="3"/>
        <v>#DIV/0!</v>
      </c>
      <c r="H32" s="163" t="e">
        <f t="shared" si="4"/>
        <v>#DIV/0!</v>
      </c>
      <c r="I32" s="112" t="e">
        <f>G32-95</f>
        <v>#DIV/0!</v>
      </c>
    </row>
    <row r="33" spans="1:9" s="2" customFormat="1" ht="48" customHeight="1">
      <c r="A33" s="91">
        <v>924</v>
      </c>
      <c r="B33" s="92" t="s">
        <v>85</v>
      </c>
      <c r="C33" s="29" t="s">
        <v>84</v>
      </c>
      <c r="D33" s="69">
        <f>D34+D35</f>
        <v>2198170.587</v>
      </c>
      <c r="E33" s="69">
        <f>E34+E35</f>
        <v>2198170.587</v>
      </c>
      <c r="F33" s="69">
        <f>F34+F35</f>
        <v>2198108.3049999997</v>
      </c>
      <c r="G33" s="162">
        <f t="shared" si="3"/>
        <v>99.99716664391887</v>
      </c>
      <c r="H33" s="69">
        <f t="shared" si="4"/>
        <v>99.99716664391887</v>
      </c>
      <c r="I33" s="143">
        <f>H33-95</f>
        <v>4.997166643918874</v>
      </c>
    </row>
    <row r="34" spans="1:9" s="2" customFormat="1" ht="16.5" customHeight="1">
      <c r="A34" s="203"/>
      <c r="B34" s="203"/>
      <c r="C34" s="49" t="s">
        <v>35</v>
      </c>
      <c r="D34" s="83">
        <v>1857768.169</v>
      </c>
      <c r="E34" s="83">
        <v>1857768.169</v>
      </c>
      <c r="F34" s="83">
        <v>1857719.657</v>
      </c>
      <c r="G34" s="108">
        <f t="shared" si="3"/>
        <v>99.9973886946278</v>
      </c>
      <c r="H34" s="83">
        <f t="shared" si="4"/>
        <v>99.9973886946278</v>
      </c>
      <c r="I34" s="142">
        <f>H34-95</f>
        <v>4.997388694627801</v>
      </c>
    </row>
    <row r="35" spans="1:9" s="2" customFormat="1" ht="27.75" customHeight="1">
      <c r="A35" s="203"/>
      <c r="B35" s="203"/>
      <c r="C35" s="54" t="s">
        <v>71</v>
      </c>
      <c r="D35" s="83">
        <v>340402.418</v>
      </c>
      <c r="E35" s="83">
        <v>340402.418</v>
      </c>
      <c r="F35" s="83">
        <v>340388.648</v>
      </c>
      <c r="G35" s="108">
        <f t="shared" si="3"/>
        <v>99.99595478784173</v>
      </c>
      <c r="H35" s="83">
        <f t="shared" si="4"/>
        <v>99.99595478784173</v>
      </c>
      <c r="I35" s="142">
        <f>H35-95</f>
        <v>4.995954787841725</v>
      </c>
    </row>
    <row r="36" spans="1:9" s="2" customFormat="1" ht="21.75" customHeight="1" hidden="1">
      <c r="A36" s="106"/>
      <c r="B36" s="107"/>
      <c r="C36" s="78" t="s">
        <v>96</v>
      </c>
      <c r="D36" s="124">
        <v>0</v>
      </c>
      <c r="E36" s="86">
        <v>0</v>
      </c>
      <c r="F36" s="86">
        <v>0</v>
      </c>
      <c r="G36" s="86" t="e">
        <f t="shared" si="3"/>
        <v>#DIV/0!</v>
      </c>
      <c r="H36" s="86" t="e">
        <f t="shared" si="4"/>
        <v>#DIV/0!</v>
      </c>
      <c r="I36" s="111" t="e">
        <f>G36-95</f>
        <v>#DIV/0!</v>
      </c>
    </row>
    <row r="37" spans="1:9" s="2" customFormat="1" ht="30" customHeight="1">
      <c r="A37" s="81" t="s">
        <v>2</v>
      </c>
      <c r="B37" s="82" t="s">
        <v>75</v>
      </c>
      <c r="C37" s="29" t="s">
        <v>39</v>
      </c>
      <c r="D37" s="69">
        <f>D38+D39+D40</f>
        <v>17490898.856</v>
      </c>
      <c r="E37" s="69">
        <f>E38+E39+E40</f>
        <v>17455010.406</v>
      </c>
      <c r="F37" s="69">
        <f>F38+F39+F40</f>
        <v>17454392.001</v>
      </c>
      <c r="G37" s="162">
        <f t="shared" si="3"/>
        <v>99.9964571490614</v>
      </c>
      <c r="H37" s="69">
        <f t="shared" si="4"/>
        <v>99.79128085239898</v>
      </c>
      <c r="I37" s="143">
        <f aca="true" t="shared" si="6" ref="I37:I71">H37-95</f>
        <v>4.791280852398984</v>
      </c>
    </row>
    <row r="38" spans="1:9" s="7" customFormat="1" ht="16.5" customHeight="1">
      <c r="A38" s="169"/>
      <c r="B38" s="170"/>
      <c r="C38" s="46" t="s">
        <v>35</v>
      </c>
      <c r="D38" s="83">
        <v>4116840.852</v>
      </c>
      <c r="E38" s="83">
        <v>4116840.852</v>
      </c>
      <c r="F38" s="83">
        <v>4116465.015</v>
      </c>
      <c r="G38" s="108">
        <f t="shared" si="3"/>
        <v>99.99087074255452</v>
      </c>
      <c r="H38" s="108">
        <f t="shared" si="4"/>
        <v>99.99087074255452</v>
      </c>
      <c r="I38" s="158">
        <f t="shared" si="6"/>
        <v>4.99087074255452</v>
      </c>
    </row>
    <row r="39" spans="1:9" s="2" customFormat="1" ht="18.75" customHeight="1">
      <c r="A39" s="171"/>
      <c r="B39" s="172"/>
      <c r="C39" s="46" t="s">
        <v>36</v>
      </c>
      <c r="D39" s="83">
        <v>11434977.58</v>
      </c>
      <c r="E39" s="83">
        <v>11399089.13</v>
      </c>
      <c r="F39" s="83">
        <v>11399054.610999998</v>
      </c>
      <c r="G39" s="83">
        <f t="shared" si="3"/>
        <v>99.99969717755857</v>
      </c>
      <c r="H39" s="140">
        <f t="shared" si="4"/>
        <v>99.68585011427716</v>
      </c>
      <c r="I39" s="157">
        <f t="shared" si="6"/>
        <v>4.685850114277159</v>
      </c>
    </row>
    <row r="40" spans="1:9" s="2" customFormat="1" ht="27" customHeight="1">
      <c r="A40" s="171"/>
      <c r="B40" s="172"/>
      <c r="C40" s="46" t="s">
        <v>71</v>
      </c>
      <c r="D40" s="83">
        <v>1939080.424</v>
      </c>
      <c r="E40" s="83">
        <v>1939080.424</v>
      </c>
      <c r="F40" s="83">
        <v>1938872.375</v>
      </c>
      <c r="G40" s="108">
        <f t="shared" si="3"/>
        <v>99.98927073898405</v>
      </c>
      <c r="H40" s="108">
        <f t="shared" si="4"/>
        <v>99.98927073898405</v>
      </c>
      <c r="I40" s="158">
        <f t="shared" si="6"/>
        <v>4.989270738984047</v>
      </c>
    </row>
    <row r="41" spans="1:9" s="2" customFormat="1" ht="21.75" customHeight="1">
      <c r="A41" s="173"/>
      <c r="B41" s="174"/>
      <c r="C41" s="77" t="s">
        <v>96</v>
      </c>
      <c r="D41" s="86">
        <v>467666.719</v>
      </c>
      <c r="E41" s="86">
        <v>467666.719</v>
      </c>
      <c r="F41" s="86">
        <v>467666.719</v>
      </c>
      <c r="G41" s="86">
        <f t="shared" si="3"/>
        <v>100</v>
      </c>
      <c r="H41" s="86">
        <f t="shared" si="4"/>
        <v>100</v>
      </c>
      <c r="I41" s="144">
        <f t="shared" si="6"/>
        <v>5</v>
      </c>
    </row>
    <row r="42" spans="1:9" s="2" customFormat="1" ht="30" customHeight="1">
      <c r="A42" s="45" t="s">
        <v>3</v>
      </c>
      <c r="B42" s="29" t="s">
        <v>4</v>
      </c>
      <c r="C42" s="29" t="s">
        <v>40</v>
      </c>
      <c r="D42" s="69">
        <f>D43+D44+D45</f>
        <v>1524669.529</v>
      </c>
      <c r="E42" s="69">
        <f>E43+E44+E45</f>
        <v>1524669.529</v>
      </c>
      <c r="F42" s="69">
        <f>F43+F44+F45</f>
        <v>1464029.098</v>
      </c>
      <c r="G42" s="69">
        <f t="shared" si="3"/>
        <v>96.02271640859952</v>
      </c>
      <c r="H42" s="69">
        <f t="shared" si="4"/>
        <v>96.02271640859952</v>
      </c>
      <c r="I42" s="143">
        <f t="shared" si="6"/>
        <v>1.0227164085995213</v>
      </c>
    </row>
    <row r="43" spans="1:9" s="7" customFormat="1" ht="16.5" customHeight="1">
      <c r="A43" s="169"/>
      <c r="B43" s="170"/>
      <c r="C43" s="55" t="s">
        <v>35</v>
      </c>
      <c r="D43" s="83">
        <v>1130439.767</v>
      </c>
      <c r="E43" s="83">
        <v>1130439.767</v>
      </c>
      <c r="F43" s="83">
        <v>1069869.485</v>
      </c>
      <c r="G43" s="83">
        <f t="shared" si="3"/>
        <v>94.64188329460991</v>
      </c>
      <c r="H43" s="83">
        <f t="shared" si="4"/>
        <v>94.64188329460991</v>
      </c>
      <c r="I43" s="142">
        <f t="shared" si="6"/>
        <v>-0.35811670539008844</v>
      </c>
    </row>
    <row r="44" spans="1:9" s="2" customFormat="1" ht="16.5" customHeight="1">
      <c r="A44" s="171"/>
      <c r="B44" s="172"/>
      <c r="C44" s="46" t="s">
        <v>36</v>
      </c>
      <c r="D44" s="83">
        <v>2608.1</v>
      </c>
      <c r="E44" s="83">
        <v>2608.1</v>
      </c>
      <c r="F44" s="83">
        <v>2597.902</v>
      </c>
      <c r="G44" s="140">
        <f t="shared" si="3"/>
        <v>99.60898738545302</v>
      </c>
      <c r="H44" s="140">
        <f t="shared" si="4"/>
        <v>99.60898738545302</v>
      </c>
      <c r="I44" s="157">
        <f t="shared" si="6"/>
        <v>4.60898738545302</v>
      </c>
    </row>
    <row r="45" spans="1:9" s="27" customFormat="1" ht="27" customHeight="1">
      <c r="A45" s="173"/>
      <c r="B45" s="174"/>
      <c r="C45" s="49" t="s">
        <v>71</v>
      </c>
      <c r="D45" s="83">
        <v>391621.662</v>
      </c>
      <c r="E45" s="83">
        <v>391621.662</v>
      </c>
      <c r="F45" s="83">
        <v>391561.71099999995</v>
      </c>
      <c r="G45" s="140">
        <f t="shared" si="3"/>
        <v>99.98469160268257</v>
      </c>
      <c r="H45" s="140">
        <f t="shared" si="4"/>
        <v>99.98469160268257</v>
      </c>
      <c r="I45" s="157">
        <f t="shared" si="6"/>
        <v>4.984691602682574</v>
      </c>
    </row>
    <row r="46" spans="1:10" s="2" customFormat="1" ht="30" customHeight="1">
      <c r="A46" s="45" t="s">
        <v>5</v>
      </c>
      <c r="B46" s="29" t="s">
        <v>6</v>
      </c>
      <c r="C46" s="29" t="s">
        <v>41</v>
      </c>
      <c r="D46" s="69">
        <f>D47+D48+D49</f>
        <v>1013244.15</v>
      </c>
      <c r="E46" s="69">
        <f>E47+E48+E49</f>
        <v>1013244.15</v>
      </c>
      <c r="F46" s="69">
        <f>F47+F48+F49</f>
        <v>1005853.4670000001</v>
      </c>
      <c r="G46" s="139">
        <f t="shared" si="3"/>
        <v>99.27059208780035</v>
      </c>
      <c r="H46" s="139">
        <f t="shared" si="4"/>
        <v>99.27059208780035</v>
      </c>
      <c r="I46" s="159">
        <f t="shared" si="6"/>
        <v>4.2705920878003525</v>
      </c>
      <c r="J46" s="58"/>
    </row>
    <row r="47" spans="1:9" s="7" customFormat="1" ht="16.5" customHeight="1">
      <c r="A47" s="169"/>
      <c r="B47" s="170"/>
      <c r="C47" s="46" t="s">
        <v>35</v>
      </c>
      <c r="D47" s="83">
        <v>674748.256</v>
      </c>
      <c r="E47" s="83">
        <v>674748.256</v>
      </c>
      <c r="F47" s="83">
        <v>667370.094</v>
      </c>
      <c r="G47" s="83">
        <f t="shared" si="3"/>
        <v>98.90653114930022</v>
      </c>
      <c r="H47" s="83">
        <f t="shared" si="4"/>
        <v>98.90653114930022</v>
      </c>
      <c r="I47" s="142">
        <f t="shared" si="6"/>
        <v>3.9065311493002213</v>
      </c>
    </row>
    <row r="48" spans="1:9" s="2" customFormat="1" ht="16.5" customHeight="1">
      <c r="A48" s="171"/>
      <c r="B48" s="172"/>
      <c r="C48" s="46" t="s">
        <v>36</v>
      </c>
      <c r="D48" s="83">
        <v>8781</v>
      </c>
      <c r="E48" s="83">
        <v>8781</v>
      </c>
      <c r="F48" s="83">
        <v>8768.479</v>
      </c>
      <c r="G48" s="140">
        <f t="shared" si="3"/>
        <v>99.85740804008655</v>
      </c>
      <c r="H48" s="140">
        <f t="shared" si="4"/>
        <v>99.85740804008655</v>
      </c>
      <c r="I48" s="157">
        <f t="shared" si="6"/>
        <v>4.857408040086554</v>
      </c>
    </row>
    <row r="49" spans="1:9" s="27" customFormat="1" ht="27" customHeight="1">
      <c r="A49" s="173"/>
      <c r="B49" s="174"/>
      <c r="C49" s="49" t="s">
        <v>71</v>
      </c>
      <c r="D49" s="83">
        <v>329714.894</v>
      </c>
      <c r="E49" s="83">
        <v>329714.894</v>
      </c>
      <c r="F49" s="83">
        <v>329714.894</v>
      </c>
      <c r="G49" s="83">
        <f t="shared" si="3"/>
        <v>100</v>
      </c>
      <c r="H49" s="83">
        <f t="shared" si="4"/>
        <v>100</v>
      </c>
      <c r="I49" s="142">
        <f t="shared" si="6"/>
        <v>5</v>
      </c>
    </row>
    <row r="50" spans="1:9" s="2" customFormat="1" ht="30" customHeight="1">
      <c r="A50" s="45" t="s">
        <v>7</v>
      </c>
      <c r="B50" s="29" t="s">
        <v>8</v>
      </c>
      <c r="C50" s="29" t="s">
        <v>42</v>
      </c>
      <c r="D50" s="69">
        <f>D51+D52+D53</f>
        <v>659906.814</v>
      </c>
      <c r="E50" s="69">
        <f>E51+E52+E53</f>
        <v>659906.814</v>
      </c>
      <c r="F50" s="69">
        <f>F51+F52+F53</f>
        <v>656422.672</v>
      </c>
      <c r="G50" s="139">
        <f t="shared" si="3"/>
        <v>99.47202515172089</v>
      </c>
      <c r="H50" s="139">
        <f t="shared" si="4"/>
        <v>99.47202515172089</v>
      </c>
      <c r="I50" s="159">
        <f t="shared" si="6"/>
        <v>4.472025151720885</v>
      </c>
    </row>
    <row r="51" spans="1:9" s="7" customFormat="1" ht="16.5" customHeight="1">
      <c r="A51" s="169"/>
      <c r="B51" s="170"/>
      <c r="C51" s="46" t="s">
        <v>35</v>
      </c>
      <c r="D51" s="83">
        <v>575990.245</v>
      </c>
      <c r="E51" s="83">
        <v>575990.245</v>
      </c>
      <c r="F51" s="83">
        <v>572566.595</v>
      </c>
      <c r="G51" s="83">
        <f t="shared" si="3"/>
        <v>99.40560625293229</v>
      </c>
      <c r="H51" s="83">
        <f t="shared" si="4"/>
        <v>99.40560625293229</v>
      </c>
      <c r="I51" s="142">
        <f t="shared" si="6"/>
        <v>4.405606252932287</v>
      </c>
    </row>
    <row r="52" spans="1:9" s="2" customFormat="1" ht="16.5" customHeight="1">
      <c r="A52" s="171"/>
      <c r="B52" s="172"/>
      <c r="C52" s="46" t="s">
        <v>36</v>
      </c>
      <c r="D52" s="83">
        <v>8689.6</v>
      </c>
      <c r="E52" s="83">
        <v>8689.6</v>
      </c>
      <c r="F52" s="83">
        <v>8629.108</v>
      </c>
      <c r="G52" s="83">
        <f t="shared" si="3"/>
        <v>99.30385748480943</v>
      </c>
      <c r="H52" s="83">
        <f t="shared" si="4"/>
        <v>99.30385748480943</v>
      </c>
      <c r="I52" s="142">
        <f t="shared" si="6"/>
        <v>4.303857484809427</v>
      </c>
    </row>
    <row r="53" spans="1:9" s="27" customFormat="1" ht="27.75" customHeight="1">
      <c r="A53" s="173"/>
      <c r="B53" s="174"/>
      <c r="C53" s="49" t="s">
        <v>71</v>
      </c>
      <c r="D53" s="83">
        <v>75226.969</v>
      </c>
      <c r="E53" s="83">
        <v>75226.969</v>
      </c>
      <c r="F53" s="83">
        <v>75226.969</v>
      </c>
      <c r="G53" s="83">
        <f aca="true" t="shared" si="7" ref="G53:G74">F53/E53*100</f>
        <v>100</v>
      </c>
      <c r="H53" s="83">
        <f t="shared" si="4"/>
        <v>100</v>
      </c>
      <c r="I53" s="142">
        <f t="shared" si="6"/>
        <v>5</v>
      </c>
    </row>
    <row r="54" spans="1:10" s="2" customFormat="1" ht="30" customHeight="1">
      <c r="A54" s="45" t="s">
        <v>9</v>
      </c>
      <c r="B54" s="29" t="s">
        <v>10</v>
      </c>
      <c r="C54" s="29" t="s">
        <v>46</v>
      </c>
      <c r="D54" s="69">
        <f>D55+D56+D57</f>
        <v>942218.618</v>
      </c>
      <c r="E54" s="69">
        <f>E55+E56+E57</f>
        <v>942218.618</v>
      </c>
      <c r="F54" s="69">
        <f>F55+F56+F57</f>
        <v>928812.39</v>
      </c>
      <c r="G54" s="69">
        <f t="shared" si="7"/>
        <v>98.577163755429</v>
      </c>
      <c r="H54" s="69">
        <f aca="true" t="shared" si="8" ref="H54:H74">F54/D54*100</f>
        <v>98.577163755429</v>
      </c>
      <c r="I54" s="143">
        <f t="shared" si="6"/>
        <v>3.577163755428998</v>
      </c>
      <c r="J54" s="58"/>
    </row>
    <row r="55" spans="1:9" s="7" customFormat="1" ht="16.5" customHeight="1">
      <c r="A55" s="169"/>
      <c r="B55" s="170"/>
      <c r="C55" s="46" t="s">
        <v>35</v>
      </c>
      <c r="D55" s="83">
        <v>487589.594</v>
      </c>
      <c r="E55" s="83">
        <v>487589.594</v>
      </c>
      <c r="F55" s="83">
        <v>474212.857</v>
      </c>
      <c r="G55" s="83">
        <f t="shared" si="7"/>
        <v>97.25655814549644</v>
      </c>
      <c r="H55" s="83">
        <f t="shared" si="8"/>
        <v>97.25655814549644</v>
      </c>
      <c r="I55" s="142">
        <f t="shared" si="6"/>
        <v>2.2565581454964416</v>
      </c>
    </row>
    <row r="56" spans="1:9" s="2" customFormat="1" ht="16.5" customHeight="1">
      <c r="A56" s="171"/>
      <c r="B56" s="172"/>
      <c r="C56" s="46" t="s">
        <v>36</v>
      </c>
      <c r="D56" s="83">
        <v>7270.5</v>
      </c>
      <c r="E56" s="83">
        <v>7270.5</v>
      </c>
      <c r="F56" s="83">
        <v>7241.009</v>
      </c>
      <c r="G56" s="140">
        <f t="shared" si="7"/>
        <v>99.59437452719897</v>
      </c>
      <c r="H56" s="140">
        <f t="shared" si="8"/>
        <v>99.59437452719897</v>
      </c>
      <c r="I56" s="157">
        <f t="shared" si="6"/>
        <v>4.5943745271989656</v>
      </c>
    </row>
    <row r="57" spans="1:9" s="27" customFormat="1" ht="27.75" customHeight="1">
      <c r="A57" s="173"/>
      <c r="B57" s="174"/>
      <c r="C57" s="49" t="s">
        <v>71</v>
      </c>
      <c r="D57" s="83">
        <v>447358.524</v>
      </c>
      <c r="E57" s="83">
        <v>447358.524</v>
      </c>
      <c r="F57" s="83">
        <v>447358.524</v>
      </c>
      <c r="G57" s="83">
        <f t="shared" si="7"/>
        <v>100</v>
      </c>
      <c r="H57" s="83">
        <f t="shared" si="8"/>
        <v>100</v>
      </c>
      <c r="I57" s="142">
        <f t="shared" si="6"/>
        <v>5</v>
      </c>
    </row>
    <row r="58" spans="1:10" s="2" customFormat="1" ht="30" customHeight="1">
      <c r="A58" s="45" t="s">
        <v>11</v>
      </c>
      <c r="B58" s="29" t="s">
        <v>12</v>
      </c>
      <c r="C58" s="29" t="s">
        <v>45</v>
      </c>
      <c r="D58" s="69">
        <f>D59+D60+D61</f>
        <v>614599.235</v>
      </c>
      <c r="E58" s="69">
        <f>E59+E60+E61</f>
        <v>614599.235</v>
      </c>
      <c r="F58" s="69">
        <f>F59+F60+F61</f>
        <v>597254.3740000001</v>
      </c>
      <c r="G58" s="69">
        <f t="shared" si="7"/>
        <v>97.17785834861967</v>
      </c>
      <c r="H58" s="69">
        <f t="shared" si="8"/>
        <v>97.17785834861967</v>
      </c>
      <c r="I58" s="143">
        <f t="shared" si="6"/>
        <v>2.177858348619665</v>
      </c>
      <c r="J58" s="58"/>
    </row>
    <row r="59" spans="1:9" s="7" customFormat="1" ht="16.5" customHeight="1">
      <c r="A59" s="169"/>
      <c r="B59" s="170"/>
      <c r="C59" s="46" t="s">
        <v>35</v>
      </c>
      <c r="D59" s="83">
        <v>550448.031</v>
      </c>
      <c r="E59" s="83">
        <v>550448.031</v>
      </c>
      <c r="F59" s="83">
        <v>533109.337</v>
      </c>
      <c r="G59" s="83">
        <f t="shared" si="7"/>
        <v>96.85007611554161</v>
      </c>
      <c r="H59" s="83">
        <f t="shared" si="8"/>
        <v>96.85007611554161</v>
      </c>
      <c r="I59" s="142">
        <f t="shared" si="6"/>
        <v>1.8500761155416114</v>
      </c>
    </row>
    <row r="60" spans="1:9" s="2" customFormat="1" ht="16.5" customHeight="1">
      <c r="A60" s="171"/>
      <c r="B60" s="172"/>
      <c r="C60" s="46" t="s">
        <v>36</v>
      </c>
      <c r="D60" s="83">
        <v>7326.1</v>
      </c>
      <c r="E60" s="83">
        <v>7326.1</v>
      </c>
      <c r="F60" s="83">
        <v>7325.602</v>
      </c>
      <c r="G60" s="108">
        <f t="shared" si="7"/>
        <v>99.9932023859898</v>
      </c>
      <c r="H60" s="108">
        <f t="shared" si="8"/>
        <v>99.9932023859898</v>
      </c>
      <c r="I60" s="158">
        <f t="shared" si="6"/>
        <v>4.993202385989804</v>
      </c>
    </row>
    <row r="61" spans="1:9" s="27" customFormat="1" ht="27" customHeight="1">
      <c r="A61" s="173"/>
      <c r="B61" s="174"/>
      <c r="C61" s="49" t="s">
        <v>71</v>
      </c>
      <c r="D61" s="83">
        <v>56825.104</v>
      </c>
      <c r="E61" s="83">
        <v>56825.104</v>
      </c>
      <c r="F61" s="83">
        <v>56819.435</v>
      </c>
      <c r="G61" s="140">
        <f t="shared" si="7"/>
        <v>99.99002377540744</v>
      </c>
      <c r="H61" s="140">
        <f t="shared" si="8"/>
        <v>99.99002377540744</v>
      </c>
      <c r="I61" s="157">
        <f t="shared" si="6"/>
        <v>4.990023775407437</v>
      </c>
    </row>
    <row r="62" spans="1:10" s="2" customFormat="1" ht="30" customHeight="1">
      <c r="A62" s="45" t="s">
        <v>13</v>
      </c>
      <c r="B62" s="29" t="s">
        <v>14</v>
      </c>
      <c r="C62" s="29" t="s">
        <v>44</v>
      </c>
      <c r="D62" s="69">
        <f>D63+D64+D65</f>
        <v>455385.96499999997</v>
      </c>
      <c r="E62" s="69">
        <f>E63+E64+E65</f>
        <v>455385.966</v>
      </c>
      <c r="F62" s="69">
        <f>F63+F64+F65</f>
        <v>453733.26800000004</v>
      </c>
      <c r="G62" s="69">
        <f t="shared" si="7"/>
        <v>99.63707752908661</v>
      </c>
      <c r="H62" s="69">
        <f t="shared" si="8"/>
        <v>99.63707774788362</v>
      </c>
      <c r="I62" s="143">
        <f t="shared" si="6"/>
        <v>4.637077747883623</v>
      </c>
      <c r="J62" s="58"/>
    </row>
    <row r="63" spans="1:9" s="7" customFormat="1" ht="16.5" customHeight="1">
      <c r="A63" s="169"/>
      <c r="B63" s="170"/>
      <c r="C63" s="46" t="s">
        <v>35</v>
      </c>
      <c r="D63" s="83">
        <v>358917.017</v>
      </c>
      <c r="E63" s="83">
        <v>358917.017</v>
      </c>
      <c r="F63" s="83">
        <v>357266.91900000005</v>
      </c>
      <c r="G63" s="83">
        <f t="shared" si="7"/>
        <v>99.54025640417046</v>
      </c>
      <c r="H63" s="83">
        <f t="shared" si="8"/>
        <v>99.54025640417046</v>
      </c>
      <c r="I63" s="142">
        <f t="shared" si="6"/>
        <v>4.540256404170464</v>
      </c>
    </row>
    <row r="64" spans="1:9" s="2" customFormat="1" ht="16.5" customHeight="1">
      <c r="A64" s="171"/>
      <c r="B64" s="172"/>
      <c r="C64" s="46" t="s">
        <v>36</v>
      </c>
      <c r="D64" s="83">
        <v>6786.5</v>
      </c>
      <c r="E64" s="83">
        <v>6786.5</v>
      </c>
      <c r="F64" s="83">
        <v>6783.901</v>
      </c>
      <c r="G64" s="140">
        <f t="shared" si="7"/>
        <v>99.96170338171369</v>
      </c>
      <c r="H64" s="140">
        <f t="shared" si="8"/>
        <v>99.96170338171369</v>
      </c>
      <c r="I64" s="157">
        <f t="shared" si="6"/>
        <v>4.96170338171369</v>
      </c>
    </row>
    <row r="65" spans="1:9" s="27" customFormat="1" ht="27" customHeight="1">
      <c r="A65" s="173"/>
      <c r="B65" s="174"/>
      <c r="C65" s="49" t="s">
        <v>71</v>
      </c>
      <c r="D65" s="83">
        <v>89682.448</v>
      </c>
      <c r="E65" s="83">
        <v>89682.449</v>
      </c>
      <c r="F65" s="83">
        <v>89682.448</v>
      </c>
      <c r="G65" s="83">
        <f t="shared" si="7"/>
        <v>99.99999888495464</v>
      </c>
      <c r="H65" s="83">
        <f t="shared" si="8"/>
        <v>100</v>
      </c>
      <c r="I65" s="142">
        <f t="shared" si="6"/>
        <v>5</v>
      </c>
    </row>
    <row r="66" spans="1:10" s="2" customFormat="1" ht="37.5" customHeight="1">
      <c r="A66" s="45" t="s">
        <v>15</v>
      </c>
      <c r="B66" s="29" t="s">
        <v>16</v>
      </c>
      <c r="C66" s="29" t="s">
        <v>68</v>
      </c>
      <c r="D66" s="69">
        <f>D67+D68+D69</f>
        <v>614984.979</v>
      </c>
      <c r="E66" s="69">
        <f>E67+E68+E69</f>
        <v>614984.979</v>
      </c>
      <c r="F66" s="69">
        <f>F67+F68+F69</f>
        <v>611602.8400000001</v>
      </c>
      <c r="G66" s="139">
        <f t="shared" si="7"/>
        <v>99.45004526687798</v>
      </c>
      <c r="H66" s="139">
        <f t="shared" si="8"/>
        <v>99.45004526687798</v>
      </c>
      <c r="I66" s="159">
        <f t="shared" si="6"/>
        <v>4.450045266877979</v>
      </c>
      <c r="J66" s="58"/>
    </row>
    <row r="67" spans="1:9" s="7" customFormat="1" ht="16.5" customHeight="1">
      <c r="A67" s="169"/>
      <c r="B67" s="170"/>
      <c r="C67" s="46" t="s">
        <v>35</v>
      </c>
      <c r="D67" s="83">
        <v>441433.174</v>
      </c>
      <c r="E67" s="83">
        <v>441433.174</v>
      </c>
      <c r="F67" s="83">
        <v>438052.135</v>
      </c>
      <c r="G67" s="83">
        <f t="shared" si="7"/>
        <v>99.23407682087799</v>
      </c>
      <c r="H67" s="83">
        <f t="shared" si="8"/>
        <v>99.23407682087799</v>
      </c>
      <c r="I67" s="142">
        <f t="shared" si="6"/>
        <v>4.234076820877988</v>
      </c>
    </row>
    <row r="68" spans="1:9" s="2" customFormat="1" ht="16.5" customHeight="1">
      <c r="A68" s="171"/>
      <c r="B68" s="172"/>
      <c r="C68" s="46" t="s">
        <v>36</v>
      </c>
      <c r="D68" s="83">
        <v>5838.3</v>
      </c>
      <c r="E68" s="83">
        <v>5838.3</v>
      </c>
      <c r="F68" s="83">
        <v>5837.199999999999</v>
      </c>
      <c r="G68" s="140">
        <f t="shared" si="7"/>
        <v>99.98115889899455</v>
      </c>
      <c r="H68" s="140">
        <f t="shared" si="8"/>
        <v>99.98115889899455</v>
      </c>
      <c r="I68" s="157">
        <f t="shared" si="6"/>
        <v>4.9811588989945506</v>
      </c>
    </row>
    <row r="69" spans="1:9" s="2" customFormat="1" ht="27.75" customHeight="1">
      <c r="A69" s="173"/>
      <c r="B69" s="174"/>
      <c r="C69" s="49" t="s">
        <v>71</v>
      </c>
      <c r="D69" s="83">
        <v>167713.505</v>
      </c>
      <c r="E69" s="83">
        <v>167713.505</v>
      </c>
      <c r="F69" s="83">
        <v>167713.50500000003</v>
      </c>
      <c r="G69" s="83">
        <f t="shared" si="7"/>
        <v>100.00000000000003</v>
      </c>
      <c r="H69" s="83">
        <f t="shared" si="8"/>
        <v>100.00000000000003</v>
      </c>
      <c r="I69" s="142">
        <f t="shared" si="6"/>
        <v>5.000000000000028</v>
      </c>
    </row>
    <row r="70" spans="1:9" s="2" customFormat="1" ht="30" customHeight="1">
      <c r="A70" s="45" t="s">
        <v>17</v>
      </c>
      <c r="B70" s="29" t="s">
        <v>18</v>
      </c>
      <c r="C70" s="29" t="s">
        <v>43</v>
      </c>
      <c r="D70" s="69">
        <f>D71+D72+D73</f>
        <v>97112.857</v>
      </c>
      <c r="E70" s="69">
        <f>E71+E72+E73</f>
        <v>97112.857</v>
      </c>
      <c r="F70" s="69">
        <f>F71+F72+F73</f>
        <v>97011.647</v>
      </c>
      <c r="G70" s="69">
        <f t="shared" si="7"/>
        <v>99.89578104987685</v>
      </c>
      <c r="H70" s="69">
        <f t="shared" si="8"/>
        <v>99.89578104987685</v>
      </c>
      <c r="I70" s="143">
        <f t="shared" si="6"/>
        <v>4.895781049876845</v>
      </c>
    </row>
    <row r="71" spans="1:9" s="7" customFormat="1" ht="16.5" customHeight="1">
      <c r="A71" s="169"/>
      <c r="B71" s="170"/>
      <c r="C71" s="46" t="s">
        <v>35</v>
      </c>
      <c r="D71" s="83">
        <v>78345.057</v>
      </c>
      <c r="E71" s="83">
        <v>78345.057</v>
      </c>
      <c r="F71" s="83">
        <v>78245.632</v>
      </c>
      <c r="G71" s="140">
        <f t="shared" si="7"/>
        <v>99.8730934614037</v>
      </c>
      <c r="H71" s="140">
        <f t="shared" si="8"/>
        <v>99.8730934614037</v>
      </c>
      <c r="I71" s="157">
        <f t="shared" si="6"/>
        <v>4.873093461403698</v>
      </c>
    </row>
    <row r="72" spans="1:9" s="2" customFormat="1" ht="16.5" customHeight="1">
      <c r="A72" s="171"/>
      <c r="B72" s="172"/>
      <c r="C72" s="46" t="s">
        <v>36</v>
      </c>
      <c r="D72" s="83">
        <v>659.3</v>
      </c>
      <c r="E72" s="83">
        <v>659.3</v>
      </c>
      <c r="F72" s="83">
        <v>657.515</v>
      </c>
      <c r="G72" s="140">
        <f t="shared" si="7"/>
        <v>99.7292583042621</v>
      </c>
      <c r="H72" s="140">
        <f t="shared" si="8"/>
        <v>99.7292583042621</v>
      </c>
      <c r="I72" s="157">
        <f>H72-95</f>
        <v>4.729258304262103</v>
      </c>
    </row>
    <row r="73" spans="1:9" s="2" customFormat="1" ht="27.75" customHeight="1">
      <c r="A73" s="173"/>
      <c r="B73" s="174"/>
      <c r="C73" s="49" t="s">
        <v>71</v>
      </c>
      <c r="D73" s="83">
        <v>18108.5</v>
      </c>
      <c r="E73" s="83">
        <v>18108.5</v>
      </c>
      <c r="F73" s="83">
        <v>18108.5</v>
      </c>
      <c r="G73" s="83">
        <f t="shared" si="7"/>
        <v>100</v>
      </c>
      <c r="H73" s="83">
        <f t="shared" si="8"/>
        <v>100</v>
      </c>
      <c r="I73" s="142">
        <f>H73-95</f>
        <v>5</v>
      </c>
    </row>
    <row r="74" spans="1:9" s="2" customFormat="1" ht="51" customHeight="1">
      <c r="A74" s="45" t="s">
        <v>86</v>
      </c>
      <c r="B74" s="29" t="s">
        <v>88</v>
      </c>
      <c r="C74" s="29" t="s">
        <v>87</v>
      </c>
      <c r="D74" s="69">
        <f>D75+D76+D77</f>
        <v>1840837.5019999999</v>
      </c>
      <c r="E74" s="69">
        <f>E75+E76+E77</f>
        <v>1757055.242</v>
      </c>
      <c r="F74" s="69">
        <f>F75+F76+F77</f>
        <v>1359075.097</v>
      </c>
      <c r="G74" s="69">
        <f t="shared" si="7"/>
        <v>77.34959405448221</v>
      </c>
      <c r="H74" s="69">
        <f t="shared" si="8"/>
        <v>73.8291726197134</v>
      </c>
      <c r="I74" s="143">
        <f>H74-95</f>
        <v>-21.170827380286596</v>
      </c>
    </row>
    <row r="75" spans="1:9" s="2" customFormat="1" ht="16.5" customHeight="1">
      <c r="A75" s="196"/>
      <c r="B75" s="197"/>
      <c r="C75" s="49" t="s">
        <v>35</v>
      </c>
      <c r="D75" s="83">
        <v>1229826.648</v>
      </c>
      <c r="E75" s="83">
        <v>1229826.648</v>
      </c>
      <c r="F75" s="83">
        <v>949703.855</v>
      </c>
      <c r="G75" s="83">
        <f aca="true" t="shared" si="9" ref="G75:G142">F75/E75*100</f>
        <v>77.2225790150548</v>
      </c>
      <c r="H75" s="83">
        <f aca="true" t="shared" si="10" ref="H75:H142">F75/D75*100</f>
        <v>77.2225790150548</v>
      </c>
      <c r="I75" s="142">
        <f>H75-95</f>
        <v>-17.777420984945195</v>
      </c>
    </row>
    <row r="76" spans="1:9" s="10" customFormat="1" ht="16.5" customHeight="1">
      <c r="A76" s="198"/>
      <c r="B76" s="199"/>
      <c r="C76" s="49" t="s">
        <v>36</v>
      </c>
      <c r="D76" s="83">
        <v>1063.433</v>
      </c>
      <c r="E76" s="83">
        <v>1063.433</v>
      </c>
      <c r="F76" s="83">
        <v>668.97</v>
      </c>
      <c r="G76" s="83">
        <f t="shared" si="9"/>
        <v>62.90664291967618</v>
      </c>
      <c r="H76" s="83">
        <f t="shared" si="10"/>
        <v>62.90664291967618</v>
      </c>
      <c r="I76" s="142">
        <f>H76-95</f>
        <v>-32.09335708032382</v>
      </c>
    </row>
    <row r="77" spans="1:9" s="75" customFormat="1" ht="27.75" customHeight="1">
      <c r="A77" s="198"/>
      <c r="B77" s="199"/>
      <c r="C77" s="49" t="s">
        <v>71</v>
      </c>
      <c r="D77" s="83">
        <v>609947.421</v>
      </c>
      <c r="E77" s="83">
        <v>526165.161</v>
      </c>
      <c r="F77" s="83">
        <v>408702.272</v>
      </c>
      <c r="G77" s="83">
        <f t="shared" si="9"/>
        <v>77.6756619961769</v>
      </c>
      <c r="H77" s="83">
        <f t="shared" si="10"/>
        <v>67.00614805944069</v>
      </c>
      <c r="I77" s="142">
        <f aca="true" t="shared" si="11" ref="I77:I83">H77-95</f>
        <v>-27.99385194055931</v>
      </c>
    </row>
    <row r="78" spans="1:10" s="27" customFormat="1" ht="21" customHeight="1">
      <c r="A78" s="200"/>
      <c r="B78" s="201"/>
      <c r="C78" s="78" t="s">
        <v>96</v>
      </c>
      <c r="D78" s="86">
        <v>72939.008</v>
      </c>
      <c r="E78" s="86">
        <v>72939.008</v>
      </c>
      <c r="F78" s="86">
        <v>51293</v>
      </c>
      <c r="G78" s="86">
        <f>F78/E78*100</f>
        <v>70.32313902596536</v>
      </c>
      <c r="H78" s="86">
        <f t="shared" si="10"/>
        <v>70.32313902596536</v>
      </c>
      <c r="I78" s="144">
        <f t="shared" si="11"/>
        <v>-24.67686097403464</v>
      </c>
      <c r="J78" s="61"/>
    </row>
    <row r="79" spans="1:9" s="2" customFormat="1" ht="44.25" customHeight="1">
      <c r="A79" s="52" t="s">
        <v>92</v>
      </c>
      <c r="B79" s="53" t="s">
        <v>93</v>
      </c>
      <c r="C79" s="29" t="s">
        <v>91</v>
      </c>
      <c r="D79" s="69">
        <f>D80+D81</f>
        <v>2938388.275</v>
      </c>
      <c r="E79" s="69">
        <f>E80+E81</f>
        <v>2938388.275</v>
      </c>
      <c r="F79" s="69">
        <f>F80+F81</f>
        <v>2838702.637</v>
      </c>
      <c r="G79" s="69">
        <f t="shared" si="9"/>
        <v>96.60747223748027</v>
      </c>
      <c r="H79" s="69">
        <f t="shared" si="10"/>
        <v>96.60747223748027</v>
      </c>
      <c r="I79" s="143">
        <f t="shared" si="11"/>
        <v>1.6074722374802661</v>
      </c>
    </row>
    <row r="80" spans="1:9" s="2" customFormat="1" ht="16.5" customHeight="1">
      <c r="A80" s="196"/>
      <c r="B80" s="197"/>
      <c r="C80" s="49" t="s">
        <v>35</v>
      </c>
      <c r="D80" s="83">
        <v>1775557.542</v>
      </c>
      <c r="E80" s="83">
        <v>1775557.542</v>
      </c>
      <c r="F80" s="83">
        <v>1675871.904</v>
      </c>
      <c r="G80" s="83">
        <f t="shared" si="9"/>
        <v>94.38567122484169</v>
      </c>
      <c r="H80" s="83">
        <f t="shared" si="10"/>
        <v>94.38567122484169</v>
      </c>
      <c r="I80" s="142">
        <f t="shared" si="11"/>
        <v>-0.6143287751583131</v>
      </c>
    </row>
    <row r="81" spans="1:9" s="27" customFormat="1" ht="27" customHeight="1">
      <c r="A81" s="198"/>
      <c r="B81" s="199"/>
      <c r="C81" s="49" t="s">
        <v>71</v>
      </c>
      <c r="D81" s="83">
        <v>1162830.733</v>
      </c>
      <c r="E81" s="83">
        <v>1162830.733</v>
      </c>
      <c r="F81" s="83">
        <v>1162830.733</v>
      </c>
      <c r="G81" s="83">
        <f t="shared" si="9"/>
        <v>100</v>
      </c>
      <c r="H81" s="83">
        <f t="shared" si="10"/>
        <v>100</v>
      </c>
      <c r="I81" s="142">
        <f t="shared" si="11"/>
        <v>5</v>
      </c>
    </row>
    <row r="82" spans="1:10" s="27" customFormat="1" ht="21" customHeight="1">
      <c r="A82" s="198"/>
      <c r="B82" s="199"/>
      <c r="C82" s="79" t="s">
        <v>96</v>
      </c>
      <c r="D82" s="86">
        <v>2855892.139</v>
      </c>
      <c r="E82" s="86">
        <v>2855892.139</v>
      </c>
      <c r="F82" s="86">
        <v>2756653.771</v>
      </c>
      <c r="G82" s="86">
        <f t="shared" si="9"/>
        <v>96.52513599359014</v>
      </c>
      <c r="H82" s="86">
        <f t="shared" si="10"/>
        <v>96.52513599359014</v>
      </c>
      <c r="I82" s="144">
        <f t="shared" si="11"/>
        <v>1.5251359935901405</v>
      </c>
      <c r="J82" s="62"/>
    </row>
    <row r="83" spans="1:9" s="2" customFormat="1" ht="45" customHeight="1">
      <c r="A83" s="45" t="s">
        <v>19</v>
      </c>
      <c r="B83" s="29" t="s">
        <v>111</v>
      </c>
      <c r="C83" s="29" t="s">
        <v>47</v>
      </c>
      <c r="D83" s="69">
        <f>D85+D86+D87</f>
        <v>7778586.197000001</v>
      </c>
      <c r="E83" s="69">
        <f>E85+E86+E87</f>
        <v>7252243.299000001</v>
      </c>
      <c r="F83" s="69">
        <f>F85+F86+F87</f>
        <v>6357993.974</v>
      </c>
      <c r="G83" s="69">
        <f t="shared" si="9"/>
        <v>87.66934191075323</v>
      </c>
      <c r="H83" s="69">
        <f t="shared" si="10"/>
        <v>81.73714108165458</v>
      </c>
      <c r="I83" s="143">
        <f t="shared" si="11"/>
        <v>-13.262858918345415</v>
      </c>
    </row>
    <row r="84" spans="1:9" s="2" customFormat="1" ht="45" customHeight="1" hidden="1">
      <c r="A84" s="169"/>
      <c r="B84" s="170"/>
      <c r="C84" s="29" t="s">
        <v>123</v>
      </c>
      <c r="D84" s="69">
        <f>D85+D86+D88</f>
        <v>3477962.219</v>
      </c>
      <c r="E84" s="69">
        <f>E85+E86+E88</f>
        <v>3477962.219</v>
      </c>
      <c r="F84" s="69">
        <f>F85+F86+F88</f>
        <v>2913352.771</v>
      </c>
      <c r="G84" s="69">
        <f>F84/E84*100</f>
        <v>83.76608449293796</v>
      </c>
      <c r="H84" s="69">
        <f>F84/D84*100</f>
        <v>83.76608449293796</v>
      </c>
      <c r="I84" s="109">
        <f>G84-95</f>
        <v>-11.233915507062036</v>
      </c>
    </row>
    <row r="85" spans="1:9" s="7" customFormat="1" ht="16.5" customHeight="1">
      <c r="A85" s="171"/>
      <c r="B85" s="172"/>
      <c r="C85" s="46" t="s">
        <v>35</v>
      </c>
      <c r="D85" s="83">
        <v>3469442.019</v>
      </c>
      <c r="E85" s="83">
        <v>3469442.019</v>
      </c>
      <c r="F85" s="83">
        <v>2904832.571</v>
      </c>
      <c r="G85" s="83">
        <f t="shared" si="9"/>
        <v>83.72621750391039</v>
      </c>
      <c r="H85" s="83">
        <f t="shared" si="10"/>
        <v>83.72621750391039</v>
      </c>
      <c r="I85" s="142">
        <f>H85-95</f>
        <v>-11.27378249608961</v>
      </c>
    </row>
    <row r="86" spans="1:9" s="7" customFormat="1" ht="16.5" customHeight="1">
      <c r="A86" s="171"/>
      <c r="B86" s="172"/>
      <c r="C86" s="46" t="s">
        <v>36</v>
      </c>
      <c r="D86" s="83">
        <v>8520.2</v>
      </c>
      <c r="E86" s="83">
        <v>8520.2</v>
      </c>
      <c r="F86" s="83">
        <v>8520.2</v>
      </c>
      <c r="G86" s="83">
        <f t="shared" si="9"/>
        <v>100</v>
      </c>
      <c r="H86" s="83">
        <f t="shared" si="10"/>
        <v>100</v>
      </c>
      <c r="I86" s="142">
        <f>H86-95</f>
        <v>5</v>
      </c>
    </row>
    <row r="87" spans="1:9" s="2" customFormat="1" ht="27" customHeight="1">
      <c r="A87" s="171"/>
      <c r="B87" s="172"/>
      <c r="C87" s="46" t="s">
        <v>71</v>
      </c>
      <c r="D87" s="83">
        <v>4300623.978</v>
      </c>
      <c r="E87" s="83">
        <v>3774281.08</v>
      </c>
      <c r="F87" s="83">
        <v>3444641.203</v>
      </c>
      <c r="G87" s="83">
        <f t="shared" si="9"/>
        <v>91.2661545334615</v>
      </c>
      <c r="H87" s="83">
        <f t="shared" si="10"/>
        <v>80.09631208450655</v>
      </c>
      <c r="I87" s="142">
        <f>H87-95</f>
        <v>-14.90368791549345</v>
      </c>
    </row>
    <row r="88" spans="1:9" s="2" customFormat="1" ht="44.25" customHeight="1" hidden="1">
      <c r="A88" s="171"/>
      <c r="B88" s="172"/>
      <c r="C88" s="93" t="s">
        <v>124</v>
      </c>
      <c r="D88" s="123"/>
      <c r="E88" s="83"/>
      <c r="F88" s="83"/>
      <c r="G88" s="83" t="e">
        <f>F88/E88*100</f>
        <v>#DIV/0!</v>
      </c>
      <c r="H88" s="83" t="e">
        <f>F88/D88*100</f>
        <v>#DIV/0!</v>
      </c>
      <c r="I88" s="142" t="e">
        <f>H88-95</f>
        <v>#DIV/0!</v>
      </c>
    </row>
    <row r="89" spans="1:10" s="2" customFormat="1" ht="21" customHeight="1">
      <c r="A89" s="171"/>
      <c r="B89" s="172"/>
      <c r="C89" s="77" t="s">
        <v>96</v>
      </c>
      <c r="D89" s="86">
        <v>1340078.02</v>
      </c>
      <c r="E89" s="86">
        <v>1337278.148</v>
      </c>
      <c r="F89" s="86">
        <v>1028445.192</v>
      </c>
      <c r="G89" s="86">
        <f t="shared" si="9"/>
        <v>76.90585489175285</v>
      </c>
      <c r="H89" s="86">
        <f t="shared" si="10"/>
        <v>76.7451727922528</v>
      </c>
      <c r="I89" s="144">
        <f>H89-95</f>
        <v>-18.254827207747198</v>
      </c>
      <c r="J89" s="61"/>
    </row>
    <row r="90" spans="1:10" s="2" customFormat="1" ht="40.5" customHeight="1" hidden="1">
      <c r="A90" s="173"/>
      <c r="B90" s="174"/>
      <c r="C90" s="77" t="s">
        <v>122</v>
      </c>
      <c r="D90" s="124"/>
      <c r="E90" s="86"/>
      <c r="F90" s="86"/>
      <c r="G90" s="86" t="e">
        <f>F90/E90*100</f>
        <v>#DIV/0!</v>
      </c>
      <c r="H90" s="86" t="e">
        <f>F90/D90*100</f>
        <v>#DIV/0!</v>
      </c>
      <c r="I90" s="111" t="e">
        <f>G90-95</f>
        <v>#DIV/0!</v>
      </c>
      <c r="J90" s="61"/>
    </row>
    <row r="91" spans="1:9" s="2" customFormat="1" ht="30" customHeight="1">
      <c r="A91" s="45" t="s">
        <v>20</v>
      </c>
      <c r="B91" s="29" t="s">
        <v>112</v>
      </c>
      <c r="C91" s="29" t="s">
        <v>48</v>
      </c>
      <c r="D91" s="69">
        <f>D92+D93+D94</f>
        <v>6614489.0540000005</v>
      </c>
      <c r="E91" s="69">
        <f>E92+E93+E94</f>
        <v>6614489.0540000005</v>
      </c>
      <c r="F91" s="69">
        <f>F92+F93+F94</f>
        <v>6476695.529000001</v>
      </c>
      <c r="G91" s="69">
        <f>F91/E91*100</f>
        <v>97.91679260672946</v>
      </c>
      <c r="H91" s="69">
        <f t="shared" si="10"/>
        <v>97.91679260672946</v>
      </c>
      <c r="I91" s="143">
        <f aca="true" t="shared" si="12" ref="I91:I99">H91-95</f>
        <v>2.9167926067294587</v>
      </c>
    </row>
    <row r="92" spans="1:9" s="7" customFormat="1" ht="16.5" customHeight="1">
      <c r="A92" s="169"/>
      <c r="B92" s="170"/>
      <c r="C92" s="56" t="s">
        <v>35</v>
      </c>
      <c r="D92" s="83">
        <v>6312957.353</v>
      </c>
      <c r="E92" s="83">
        <v>6312957.353</v>
      </c>
      <c r="F92" s="83">
        <v>6175207.030000001</v>
      </c>
      <c r="G92" s="140">
        <f t="shared" si="9"/>
        <v>97.81797475735301</v>
      </c>
      <c r="H92" s="140">
        <f t="shared" si="10"/>
        <v>97.81797475735301</v>
      </c>
      <c r="I92" s="157">
        <f t="shared" si="12"/>
        <v>2.8179747573530136</v>
      </c>
    </row>
    <row r="93" spans="1:9" s="2" customFormat="1" ht="16.5" customHeight="1">
      <c r="A93" s="171"/>
      <c r="B93" s="172"/>
      <c r="C93" s="49" t="s">
        <v>36</v>
      </c>
      <c r="D93" s="83">
        <v>301531.701</v>
      </c>
      <c r="E93" s="83">
        <v>301531.701</v>
      </c>
      <c r="F93" s="83">
        <v>301488.499</v>
      </c>
      <c r="G93" s="108">
        <f t="shared" si="9"/>
        <v>99.98567248489736</v>
      </c>
      <c r="H93" s="108">
        <f t="shared" si="10"/>
        <v>99.98567248489736</v>
      </c>
      <c r="I93" s="158">
        <f t="shared" si="12"/>
        <v>4.985672484897364</v>
      </c>
    </row>
    <row r="94" spans="1:9" s="2" customFormat="1" ht="27" customHeight="1" hidden="1">
      <c r="A94" s="173"/>
      <c r="B94" s="174"/>
      <c r="C94" s="49" t="s">
        <v>71</v>
      </c>
      <c r="D94" s="83">
        <f>8675-8675</f>
        <v>0</v>
      </c>
      <c r="E94" s="83">
        <v>0</v>
      </c>
      <c r="F94" s="83">
        <v>0</v>
      </c>
      <c r="G94" s="83"/>
      <c r="H94" s="83" t="e">
        <f t="shared" si="10"/>
        <v>#DIV/0!</v>
      </c>
      <c r="I94" s="110" t="e">
        <f t="shared" si="12"/>
        <v>#DIV/0!</v>
      </c>
    </row>
    <row r="95" spans="1:9" s="2" customFormat="1" ht="30" customHeight="1">
      <c r="A95" s="45" t="s">
        <v>107</v>
      </c>
      <c r="B95" s="29" t="s">
        <v>109</v>
      </c>
      <c r="C95" s="70" t="s">
        <v>108</v>
      </c>
      <c r="D95" s="69">
        <f>D96+D97</f>
        <v>115306.87700000001</v>
      </c>
      <c r="E95" s="69">
        <f>E96+E97</f>
        <v>115306.87700000001</v>
      </c>
      <c r="F95" s="69">
        <f>F96+F97</f>
        <v>115304.645</v>
      </c>
      <c r="G95" s="162">
        <f t="shared" si="9"/>
        <v>99.99806429585288</v>
      </c>
      <c r="H95" s="69">
        <f t="shared" si="10"/>
        <v>99.99806429585288</v>
      </c>
      <c r="I95" s="143">
        <f t="shared" si="12"/>
        <v>4.998064295852885</v>
      </c>
    </row>
    <row r="96" spans="1:9" s="2" customFormat="1" ht="16.5" customHeight="1">
      <c r="A96" s="169"/>
      <c r="B96" s="170"/>
      <c r="C96" s="49" t="s">
        <v>35</v>
      </c>
      <c r="D96" s="83">
        <v>115195.577</v>
      </c>
      <c r="E96" s="83">
        <v>115195.577</v>
      </c>
      <c r="F96" s="83">
        <v>115193.345</v>
      </c>
      <c r="G96" s="108">
        <f t="shared" si="9"/>
        <v>99.99806242560858</v>
      </c>
      <c r="H96" s="83">
        <f t="shared" si="10"/>
        <v>99.99806242560858</v>
      </c>
      <c r="I96" s="142">
        <f t="shared" si="12"/>
        <v>4.99806242560858</v>
      </c>
    </row>
    <row r="97" spans="1:9" s="2" customFormat="1" ht="16.5" customHeight="1">
      <c r="A97" s="173"/>
      <c r="B97" s="174"/>
      <c r="C97" s="49" t="s">
        <v>36</v>
      </c>
      <c r="D97" s="83">
        <v>111.3</v>
      </c>
      <c r="E97" s="83">
        <v>111.3</v>
      </c>
      <c r="F97" s="83">
        <v>111.3</v>
      </c>
      <c r="G97" s="83">
        <f t="shared" si="9"/>
        <v>100</v>
      </c>
      <c r="H97" s="83">
        <f t="shared" si="10"/>
        <v>100</v>
      </c>
      <c r="I97" s="142">
        <f t="shared" si="12"/>
        <v>5</v>
      </c>
    </row>
    <row r="98" spans="1:9" s="2" customFormat="1" ht="45" customHeight="1">
      <c r="A98" s="81" t="s">
        <v>21</v>
      </c>
      <c r="B98" s="82" t="s">
        <v>118</v>
      </c>
      <c r="C98" s="29" t="s">
        <v>49</v>
      </c>
      <c r="D98" s="69">
        <f>D99</f>
        <v>72109.48</v>
      </c>
      <c r="E98" s="69">
        <f>E99</f>
        <v>72109.48</v>
      </c>
      <c r="F98" s="69">
        <f>F99</f>
        <v>72100.866</v>
      </c>
      <c r="G98" s="139">
        <f t="shared" si="9"/>
        <v>99.98805427524925</v>
      </c>
      <c r="H98" s="139">
        <f t="shared" si="10"/>
        <v>99.98805427524925</v>
      </c>
      <c r="I98" s="159">
        <f t="shared" si="12"/>
        <v>4.9880542752492545</v>
      </c>
    </row>
    <row r="99" spans="1:9" s="7" customFormat="1" ht="18" customHeight="1">
      <c r="A99" s="169"/>
      <c r="B99" s="170"/>
      <c r="C99" s="46" t="s">
        <v>35</v>
      </c>
      <c r="D99" s="83">
        <v>72109.48</v>
      </c>
      <c r="E99" s="83">
        <v>72109.48</v>
      </c>
      <c r="F99" s="83">
        <v>72100.866</v>
      </c>
      <c r="G99" s="108">
        <f t="shared" si="9"/>
        <v>99.98805427524925</v>
      </c>
      <c r="H99" s="108">
        <f t="shared" si="10"/>
        <v>99.98805427524925</v>
      </c>
      <c r="I99" s="158">
        <f t="shared" si="12"/>
        <v>4.9880542752492545</v>
      </c>
    </row>
    <row r="100" spans="1:9" s="27" customFormat="1" ht="27" customHeight="1" hidden="1">
      <c r="A100" s="173"/>
      <c r="B100" s="174"/>
      <c r="C100" s="46" t="s">
        <v>71</v>
      </c>
      <c r="D100" s="123">
        <v>0</v>
      </c>
      <c r="E100" s="83">
        <v>0</v>
      </c>
      <c r="F100" s="83">
        <v>0</v>
      </c>
      <c r="G100" s="83" t="e">
        <f t="shared" si="9"/>
        <v>#DIV/0!</v>
      </c>
      <c r="H100" s="83" t="e">
        <f t="shared" si="10"/>
        <v>#DIV/0!</v>
      </c>
      <c r="I100" s="110" t="e">
        <f>G100-95</f>
        <v>#DIV/0!</v>
      </c>
    </row>
    <row r="101" spans="1:9" s="2" customFormat="1" ht="44.25" customHeight="1">
      <c r="A101" s="52" t="s">
        <v>22</v>
      </c>
      <c r="B101" s="53" t="s">
        <v>94</v>
      </c>
      <c r="C101" s="29" t="s">
        <v>50</v>
      </c>
      <c r="D101" s="69">
        <f>D102+D103+D104</f>
        <v>824070.7629999999</v>
      </c>
      <c r="E101" s="69">
        <f>E102+E103+E104</f>
        <v>721247.429</v>
      </c>
      <c r="F101" s="69">
        <f>F102+F103+F104</f>
        <v>681595.219</v>
      </c>
      <c r="G101" s="69">
        <f t="shared" si="9"/>
        <v>94.50227364346003</v>
      </c>
      <c r="H101" s="69">
        <f t="shared" si="10"/>
        <v>82.71076339593425</v>
      </c>
      <c r="I101" s="143">
        <f aca="true" t="shared" si="13" ref="I101:I120">H101-95</f>
        <v>-12.28923660406575</v>
      </c>
    </row>
    <row r="102" spans="1:9" s="7" customFormat="1" ht="17.25" customHeight="1">
      <c r="A102" s="169"/>
      <c r="B102" s="170"/>
      <c r="C102" s="49" t="s">
        <v>35</v>
      </c>
      <c r="D102" s="83">
        <v>323581.66</v>
      </c>
      <c r="E102" s="83">
        <v>323581.66</v>
      </c>
      <c r="F102" s="83">
        <v>323222.124</v>
      </c>
      <c r="G102" s="140">
        <f t="shared" si="9"/>
        <v>99.88888863478851</v>
      </c>
      <c r="H102" s="140">
        <f t="shared" si="10"/>
        <v>99.88888863478851</v>
      </c>
      <c r="I102" s="157">
        <f t="shared" si="13"/>
        <v>4.888888634788515</v>
      </c>
    </row>
    <row r="103" spans="1:9" s="14" customFormat="1" ht="18" customHeight="1">
      <c r="A103" s="171"/>
      <c r="B103" s="172"/>
      <c r="C103" s="49" t="s">
        <v>36</v>
      </c>
      <c r="D103" s="83">
        <v>305885.449</v>
      </c>
      <c r="E103" s="83">
        <v>247482.217</v>
      </c>
      <c r="F103" s="83">
        <v>214156.865</v>
      </c>
      <c r="G103" s="83">
        <f>F103/E103*100</f>
        <v>86.53424379174686</v>
      </c>
      <c r="H103" s="83">
        <f>F103/D103*100</f>
        <v>70.01211260624561</v>
      </c>
      <c r="I103" s="142">
        <f t="shared" si="13"/>
        <v>-24.98788739375439</v>
      </c>
    </row>
    <row r="104" spans="1:10" s="27" customFormat="1" ht="28.5" customHeight="1">
      <c r="A104" s="173"/>
      <c r="B104" s="174"/>
      <c r="C104" s="49" t="s">
        <v>71</v>
      </c>
      <c r="D104" s="83">
        <v>194603.654</v>
      </c>
      <c r="E104" s="83">
        <v>150183.552</v>
      </c>
      <c r="F104" s="83">
        <v>144216.23</v>
      </c>
      <c r="G104" s="83">
        <f>F104/E104*100</f>
        <v>96.02664744538737</v>
      </c>
      <c r="H104" s="83">
        <f>F104/D104*100</f>
        <v>74.107668091371</v>
      </c>
      <c r="I104" s="142">
        <f t="shared" si="13"/>
        <v>-20.892331908629004</v>
      </c>
      <c r="J104" s="2"/>
    </row>
    <row r="105" spans="1:9" s="2" customFormat="1" ht="44.25" customHeight="1">
      <c r="A105" s="45" t="s">
        <v>23</v>
      </c>
      <c r="B105" s="29" t="s">
        <v>76</v>
      </c>
      <c r="C105" s="29" t="s">
        <v>51</v>
      </c>
      <c r="D105" s="69">
        <f>D106+D107+D108</f>
        <v>209575.20799999998</v>
      </c>
      <c r="E105" s="69">
        <f>E106+E107+E108</f>
        <v>207773.16999999998</v>
      </c>
      <c r="F105" s="69">
        <f>F106+F107+F108</f>
        <v>207527.87399999998</v>
      </c>
      <c r="G105" s="69">
        <f t="shared" si="9"/>
        <v>99.88194048346088</v>
      </c>
      <c r="H105" s="69">
        <f t="shared" si="10"/>
        <v>99.02310296168237</v>
      </c>
      <c r="I105" s="143">
        <f t="shared" si="13"/>
        <v>4.023102961682369</v>
      </c>
    </row>
    <row r="106" spans="1:9" s="7" customFormat="1" ht="17.25" customHeight="1">
      <c r="A106" s="169"/>
      <c r="B106" s="170"/>
      <c r="C106" s="49" t="s">
        <v>35</v>
      </c>
      <c r="D106" s="83">
        <v>203359.805</v>
      </c>
      <c r="E106" s="83">
        <v>203359.805</v>
      </c>
      <c r="F106" s="83">
        <v>203114.509</v>
      </c>
      <c r="G106" s="140">
        <f t="shared" si="9"/>
        <v>99.87937832650853</v>
      </c>
      <c r="H106" s="140">
        <f t="shared" si="10"/>
        <v>99.87937832650853</v>
      </c>
      <c r="I106" s="157">
        <f t="shared" si="13"/>
        <v>4.8793783265085295</v>
      </c>
    </row>
    <row r="107" spans="1:9" s="7" customFormat="1" ht="17.25" customHeight="1">
      <c r="A107" s="171"/>
      <c r="B107" s="172"/>
      <c r="C107" s="46" t="s">
        <v>36</v>
      </c>
      <c r="D107" s="83">
        <f>4494.8</f>
        <v>4494.8</v>
      </c>
      <c r="E107" s="83">
        <v>2692.762</v>
      </c>
      <c r="F107" s="83">
        <v>2692.762</v>
      </c>
      <c r="G107" s="83">
        <f t="shared" si="9"/>
        <v>100</v>
      </c>
      <c r="H107" s="83">
        <f t="shared" si="10"/>
        <v>59.908383020379105</v>
      </c>
      <c r="I107" s="142">
        <f t="shared" si="13"/>
        <v>-35.091616979620895</v>
      </c>
    </row>
    <row r="108" spans="1:12" s="7" customFormat="1" ht="28.5" customHeight="1">
      <c r="A108" s="171"/>
      <c r="B108" s="172"/>
      <c r="C108" s="46" t="s">
        <v>71</v>
      </c>
      <c r="D108" s="83">
        <v>1720.603</v>
      </c>
      <c r="E108" s="83">
        <v>1720.603</v>
      </c>
      <c r="F108" s="83">
        <v>1720.603</v>
      </c>
      <c r="G108" s="83">
        <f t="shared" si="9"/>
        <v>100</v>
      </c>
      <c r="H108" s="83">
        <f t="shared" si="10"/>
        <v>100</v>
      </c>
      <c r="I108" s="142">
        <f t="shared" si="13"/>
        <v>5</v>
      </c>
      <c r="L108" s="48"/>
    </row>
    <row r="109" spans="1:9" s="11" customFormat="1" ht="21" customHeight="1" hidden="1">
      <c r="A109" s="173"/>
      <c r="B109" s="174"/>
      <c r="C109" s="77" t="s">
        <v>96</v>
      </c>
      <c r="D109" s="124"/>
      <c r="E109" s="86"/>
      <c r="F109" s="86"/>
      <c r="G109" s="83" t="e">
        <f t="shared" si="9"/>
        <v>#DIV/0!</v>
      </c>
      <c r="H109" s="86" t="e">
        <f t="shared" si="10"/>
        <v>#DIV/0!</v>
      </c>
      <c r="I109" s="142" t="e">
        <f t="shared" si="13"/>
        <v>#DIV/0!</v>
      </c>
    </row>
    <row r="110" spans="1:9" s="2" customFormat="1" ht="27.75" customHeight="1">
      <c r="A110" s="45" t="s">
        <v>24</v>
      </c>
      <c r="B110" s="29" t="s">
        <v>25</v>
      </c>
      <c r="C110" s="29" t="s">
        <v>52</v>
      </c>
      <c r="D110" s="69">
        <f>D111+D112+D113</f>
        <v>743724.404</v>
      </c>
      <c r="E110" s="69">
        <f>E111+E112+E113</f>
        <v>743724.404</v>
      </c>
      <c r="F110" s="69">
        <f>F111+F112+F113</f>
        <v>737283.551</v>
      </c>
      <c r="G110" s="69">
        <f t="shared" si="9"/>
        <v>99.13397315385122</v>
      </c>
      <c r="H110" s="69">
        <f t="shared" si="10"/>
        <v>99.13397315385122</v>
      </c>
      <c r="I110" s="143">
        <f t="shared" si="13"/>
        <v>4.133973153851215</v>
      </c>
    </row>
    <row r="111" spans="1:9" s="7" customFormat="1" ht="18" customHeight="1">
      <c r="A111" s="169"/>
      <c r="B111" s="170"/>
      <c r="C111" s="49" t="s">
        <v>35</v>
      </c>
      <c r="D111" s="83">
        <v>741919.901</v>
      </c>
      <c r="E111" s="83">
        <v>741919.901</v>
      </c>
      <c r="F111" s="83">
        <v>735479.048</v>
      </c>
      <c r="G111" s="83">
        <f t="shared" si="9"/>
        <v>99.13186679703313</v>
      </c>
      <c r="H111" s="83">
        <f t="shared" si="10"/>
        <v>99.13186679703313</v>
      </c>
      <c r="I111" s="142">
        <f t="shared" si="13"/>
        <v>4.131866797033126</v>
      </c>
    </row>
    <row r="112" spans="1:9" s="27" customFormat="1" ht="16.5" customHeight="1" hidden="1">
      <c r="A112" s="171"/>
      <c r="B112" s="172"/>
      <c r="C112" s="49" t="s">
        <v>36</v>
      </c>
      <c r="D112" s="83">
        <v>0</v>
      </c>
      <c r="E112" s="83">
        <v>0</v>
      </c>
      <c r="F112" s="83">
        <v>0</v>
      </c>
      <c r="G112" s="83" t="e">
        <f t="shared" si="9"/>
        <v>#DIV/0!</v>
      </c>
      <c r="H112" s="83" t="e">
        <f t="shared" si="10"/>
        <v>#DIV/0!</v>
      </c>
      <c r="I112" s="142" t="e">
        <f t="shared" si="13"/>
        <v>#DIV/0!</v>
      </c>
    </row>
    <row r="113" spans="1:9" s="2" customFormat="1" ht="27.75" customHeight="1">
      <c r="A113" s="173"/>
      <c r="B113" s="174"/>
      <c r="C113" s="49" t="s">
        <v>71</v>
      </c>
      <c r="D113" s="83">
        <f>112.5+52.5+1639.503</f>
        <v>1804.503</v>
      </c>
      <c r="E113" s="83">
        <f>112.5+52.5+1639.503</f>
        <v>1804.503</v>
      </c>
      <c r="F113" s="83">
        <v>1804.503</v>
      </c>
      <c r="G113" s="83">
        <f t="shared" si="9"/>
        <v>100</v>
      </c>
      <c r="H113" s="83">
        <f t="shared" si="10"/>
        <v>100</v>
      </c>
      <c r="I113" s="142">
        <f t="shared" si="13"/>
        <v>5</v>
      </c>
    </row>
    <row r="114" spans="1:9" s="2" customFormat="1" ht="45" customHeight="1">
      <c r="A114" s="45" t="s">
        <v>26</v>
      </c>
      <c r="B114" s="29" t="s">
        <v>77</v>
      </c>
      <c r="C114" s="29" t="s">
        <v>53</v>
      </c>
      <c r="D114" s="69">
        <f>D115+D116+D117</f>
        <v>1115708.4279999998</v>
      </c>
      <c r="E114" s="69">
        <f>E115+E116+E117</f>
        <v>1115682.2989999999</v>
      </c>
      <c r="F114" s="69">
        <f>F115+F116+F117</f>
        <v>1115196.205</v>
      </c>
      <c r="G114" s="139">
        <f t="shared" si="9"/>
        <v>99.95643078675394</v>
      </c>
      <c r="H114" s="139">
        <f t="shared" si="10"/>
        <v>99.95408988700409</v>
      </c>
      <c r="I114" s="159">
        <f t="shared" si="13"/>
        <v>4.954089887004088</v>
      </c>
    </row>
    <row r="115" spans="1:9" s="7" customFormat="1" ht="18" customHeight="1">
      <c r="A115" s="169"/>
      <c r="B115" s="170"/>
      <c r="C115" s="49" t="s">
        <v>35</v>
      </c>
      <c r="D115" s="83">
        <v>1062093.761</v>
      </c>
      <c r="E115" s="83">
        <v>1062093.761</v>
      </c>
      <c r="F115" s="83">
        <v>1061708.3</v>
      </c>
      <c r="G115" s="108">
        <f t="shared" si="9"/>
        <v>99.96370744145631</v>
      </c>
      <c r="H115" s="108">
        <f t="shared" si="10"/>
        <v>99.96370744145631</v>
      </c>
      <c r="I115" s="158">
        <f t="shared" si="13"/>
        <v>4.963707441456307</v>
      </c>
    </row>
    <row r="116" spans="1:9" s="9" customFormat="1" ht="17.25" customHeight="1" hidden="1">
      <c r="A116" s="171"/>
      <c r="B116" s="172"/>
      <c r="C116" s="49" t="s">
        <v>36</v>
      </c>
      <c r="D116" s="83"/>
      <c r="E116" s="83"/>
      <c r="F116" s="83"/>
      <c r="G116" s="83" t="e">
        <f t="shared" si="9"/>
        <v>#DIV/0!</v>
      </c>
      <c r="H116" s="83" t="e">
        <f t="shared" si="10"/>
        <v>#DIV/0!</v>
      </c>
      <c r="I116" s="142" t="e">
        <f t="shared" si="13"/>
        <v>#DIV/0!</v>
      </c>
    </row>
    <row r="117" spans="1:9" s="2" customFormat="1" ht="27" customHeight="1">
      <c r="A117" s="171"/>
      <c r="B117" s="172"/>
      <c r="C117" s="49" t="s">
        <v>71</v>
      </c>
      <c r="D117" s="83">
        <f>18948+34666.667</f>
        <v>53614.667</v>
      </c>
      <c r="E117" s="83">
        <v>53588.538</v>
      </c>
      <c r="F117" s="83">
        <v>53487.905</v>
      </c>
      <c r="G117" s="83">
        <f t="shared" si="9"/>
        <v>99.81221170840675</v>
      </c>
      <c r="H117" s="83">
        <f t="shared" si="10"/>
        <v>99.7635684280199</v>
      </c>
      <c r="I117" s="142">
        <f t="shared" si="13"/>
        <v>4.763568428019894</v>
      </c>
    </row>
    <row r="118" spans="1:12" s="2" customFormat="1" ht="21" customHeight="1">
      <c r="A118" s="173"/>
      <c r="B118" s="174"/>
      <c r="C118" s="78" t="s">
        <v>96</v>
      </c>
      <c r="D118" s="86">
        <v>4480.7</v>
      </c>
      <c r="E118" s="86">
        <v>4480.7</v>
      </c>
      <c r="F118" s="86">
        <v>4480.7</v>
      </c>
      <c r="G118" s="86">
        <f t="shared" si="9"/>
        <v>100</v>
      </c>
      <c r="H118" s="86">
        <f t="shared" si="10"/>
        <v>100</v>
      </c>
      <c r="I118" s="144">
        <f t="shared" si="13"/>
        <v>5</v>
      </c>
      <c r="J118" s="61"/>
      <c r="K118" s="61"/>
      <c r="L118" s="61"/>
    </row>
    <row r="119" spans="1:9" s="2" customFormat="1" ht="30" customHeight="1">
      <c r="A119" s="45" t="s">
        <v>27</v>
      </c>
      <c r="B119" s="29" t="s">
        <v>28</v>
      </c>
      <c r="C119" s="29" t="s">
        <v>54</v>
      </c>
      <c r="D119" s="69">
        <f>D120</f>
        <v>50648.1</v>
      </c>
      <c r="E119" s="69">
        <f>E120</f>
        <v>50648.1</v>
      </c>
      <c r="F119" s="69">
        <f>F120</f>
        <v>50608.02</v>
      </c>
      <c r="G119" s="139">
        <f t="shared" si="9"/>
        <v>99.92086573830015</v>
      </c>
      <c r="H119" s="139">
        <f t="shared" si="10"/>
        <v>99.92086573830015</v>
      </c>
      <c r="I119" s="159">
        <f t="shared" si="13"/>
        <v>4.920865738300151</v>
      </c>
    </row>
    <row r="120" spans="1:9" s="7" customFormat="1" ht="18" customHeight="1">
      <c r="A120" s="169"/>
      <c r="B120" s="170"/>
      <c r="C120" s="49" t="s">
        <v>35</v>
      </c>
      <c r="D120" s="83">
        <v>50648.1</v>
      </c>
      <c r="E120" s="83">
        <v>50648.1</v>
      </c>
      <c r="F120" s="83">
        <v>50608.02</v>
      </c>
      <c r="G120" s="140">
        <f t="shared" si="9"/>
        <v>99.92086573830015</v>
      </c>
      <c r="H120" s="140">
        <f t="shared" si="10"/>
        <v>99.92086573830015</v>
      </c>
      <c r="I120" s="157">
        <f t="shared" si="13"/>
        <v>4.920865738300151</v>
      </c>
    </row>
    <row r="121" spans="1:9" s="11" customFormat="1" ht="28.5" customHeight="1" hidden="1">
      <c r="A121" s="173"/>
      <c r="B121" s="174"/>
      <c r="C121" s="49" t="s">
        <v>71</v>
      </c>
      <c r="D121" s="123">
        <v>0</v>
      </c>
      <c r="E121" s="83">
        <v>0</v>
      </c>
      <c r="F121" s="83">
        <v>0</v>
      </c>
      <c r="G121" s="83" t="e">
        <f t="shared" si="9"/>
        <v>#DIV/0!</v>
      </c>
      <c r="H121" s="83" t="e">
        <f t="shared" si="10"/>
        <v>#DIV/0!</v>
      </c>
      <c r="I121" s="110" t="e">
        <f>G121-95</f>
        <v>#DIV/0!</v>
      </c>
    </row>
    <row r="122" spans="1:9" s="2" customFormat="1" ht="30" customHeight="1">
      <c r="A122" s="45" t="s">
        <v>29</v>
      </c>
      <c r="B122" s="29" t="s">
        <v>30</v>
      </c>
      <c r="C122" s="29" t="s">
        <v>55</v>
      </c>
      <c r="D122" s="69">
        <f>D123</f>
        <v>10585.684</v>
      </c>
      <c r="E122" s="69">
        <f>E123</f>
        <v>10585.684</v>
      </c>
      <c r="F122" s="69">
        <f>F123</f>
        <v>10376.945</v>
      </c>
      <c r="G122" s="69">
        <f t="shared" si="9"/>
        <v>98.02810097108511</v>
      </c>
      <c r="H122" s="69">
        <f t="shared" si="10"/>
        <v>98.02810097108511</v>
      </c>
      <c r="I122" s="143">
        <f>H122-95</f>
        <v>3.0281009710851094</v>
      </c>
    </row>
    <row r="123" spans="1:9" s="7" customFormat="1" ht="18" customHeight="1">
      <c r="A123" s="182"/>
      <c r="B123" s="183"/>
      <c r="C123" s="46" t="s">
        <v>35</v>
      </c>
      <c r="D123" s="83">
        <v>10585.684</v>
      </c>
      <c r="E123" s="83">
        <v>10585.684</v>
      </c>
      <c r="F123" s="83">
        <v>10376.945</v>
      </c>
      <c r="G123" s="83">
        <f t="shared" si="9"/>
        <v>98.02810097108511</v>
      </c>
      <c r="H123" s="83">
        <f t="shared" si="10"/>
        <v>98.02810097108511</v>
      </c>
      <c r="I123" s="142">
        <f>H123-95</f>
        <v>3.0281009710851094</v>
      </c>
    </row>
    <row r="124" spans="1:9" s="2" customFormat="1" ht="25.5" customHeight="1">
      <c r="A124" s="45" t="s">
        <v>31</v>
      </c>
      <c r="B124" s="29" t="s">
        <v>32</v>
      </c>
      <c r="C124" s="29" t="s">
        <v>83</v>
      </c>
      <c r="D124" s="69">
        <f>D125+D126</f>
        <v>219798.8</v>
      </c>
      <c r="E124" s="69">
        <f>E125+E126</f>
        <v>219798.8</v>
      </c>
      <c r="F124" s="69">
        <f>F125+F126</f>
        <v>214960.412</v>
      </c>
      <c r="G124" s="69">
        <f t="shared" si="9"/>
        <v>97.79871955624873</v>
      </c>
      <c r="H124" s="69">
        <f t="shared" si="10"/>
        <v>97.79871955624873</v>
      </c>
      <c r="I124" s="143">
        <f>H124-95</f>
        <v>2.7987195562487273</v>
      </c>
    </row>
    <row r="125" spans="1:9" s="7" customFormat="1" ht="18" customHeight="1">
      <c r="A125" s="169"/>
      <c r="B125" s="170"/>
      <c r="C125" s="46" t="s">
        <v>35</v>
      </c>
      <c r="D125" s="83">
        <v>219798.8</v>
      </c>
      <c r="E125" s="83">
        <v>219798.8</v>
      </c>
      <c r="F125" s="83">
        <v>214960.412</v>
      </c>
      <c r="G125" s="83">
        <f>F125/E125*100</f>
        <v>97.79871955624873</v>
      </c>
      <c r="H125" s="83">
        <f t="shared" si="10"/>
        <v>97.79871955624873</v>
      </c>
      <c r="I125" s="142">
        <f>H125-95</f>
        <v>2.7987195562487273</v>
      </c>
    </row>
    <row r="126" spans="1:9" s="74" customFormat="1" ht="27" customHeight="1" hidden="1">
      <c r="A126" s="173"/>
      <c r="B126" s="174"/>
      <c r="C126" s="46" t="s">
        <v>71</v>
      </c>
      <c r="D126" s="123">
        <v>0</v>
      </c>
      <c r="E126" s="83">
        <v>0</v>
      </c>
      <c r="F126" s="83">
        <v>0</v>
      </c>
      <c r="G126" s="83" t="e">
        <f t="shared" si="9"/>
        <v>#DIV/0!</v>
      </c>
      <c r="H126" s="83" t="e">
        <f t="shared" si="10"/>
        <v>#DIV/0!</v>
      </c>
      <c r="I126" s="110" t="e">
        <f>G126-95</f>
        <v>#DIV/0!</v>
      </c>
    </row>
    <row r="127" spans="1:9" s="3" customFormat="1" ht="44.25" customHeight="1">
      <c r="A127" s="45" t="s">
        <v>33</v>
      </c>
      <c r="B127" s="29" t="s">
        <v>78</v>
      </c>
      <c r="C127" s="29" t="s">
        <v>57</v>
      </c>
      <c r="D127" s="69">
        <f>D128+D129+D130</f>
        <v>4253729.873</v>
      </c>
      <c r="E127" s="69">
        <f>E128+E129+E130</f>
        <v>4129057.8299999996</v>
      </c>
      <c r="F127" s="69">
        <f>F128+F129+F130</f>
        <v>4065706.7070000004</v>
      </c>
      <c r="G127" s="69">
        <f t="shared" si="9"/>
        <v>98.46572449192365</v>
      </c>
      <c r="H127" s="69">
        <f t="shared" si="10"/>
        <v>95.57980474516137</v>
      </c>
      <c r="I127" s="143">
        <f aca="true" t="shared" si="14" ref="I127:I134">H127-95</f>
        <v>0.5798047451613684</v>
      </c>
    </row>
    <row r="128" spans="1:9" s="7" customFormat="1" ht="17.25" customHeight="1">
      <c r="A128" s="169"/>
      <c r="B128" s="170"/>
      <c r="C128" s="49" t="s">
        <v>35</v>
      </c>
      <c r="D128" s="83">
        <v>1146227.947</v>
      </c>
      <c r="E128" s="83">
        <v>1146227.947</v>
      </c>
      <c r="F128" s="83">
        <f>1138263.989+4274.355</f>
        <v>1142538.344</v>
      </c>
      <c r="G128" s="83">
        <f t="shared" si="9"/>
        <v>99.67810913966488</v>
      </c>
      <c r="H128" s="83">
        <f t="shared" si="10"/>
        <v>99.67810913966488</v>
      </c>
      <c r="I128" s="157">
        <f t="shared" si="14"/>
        <v>4.678109139664883</v>
      </c>
    </row>
    <row r="129" spans="1:9" s="2" customFormat="1" ht="17.25" customHeight="1">
      <c r="A129" s="171"/>
      <c r="B129" s="172"/>
      <c r="C129" s="49" t="s">
        <v>36</v>
      </c>
      <c r="D129" s="83">
        <v>337491.937</v>
      </c>
      <c r="E129" s="83">
        <v>335566.336</v>
      </c>
      <c r="F129" s="83">
        <v>320137.467</v>
      </c>
      <c r="G129" s="83">
        <f t="shared" si="9"/>
        <v>95.40214039825497</v>
      </c>
      <c r="H129" s="83">
        <f t="shared" si="10"/>
        <v>94.85781196603817</v>
      </c>
      <c r="I129" s="142">
        <f t="shared" si="14"/>
        <v>-0.14218803396182977</v>
      </c>
    </row>
    <row r="130" spans="1:9" s="2" customFormat="1" ht="27" customHeight="1">
      <c r="A130" s="171"/>
      <c r="B130" s="172"/>
      <c r="C130" s="49" t="s">
        <v>71</v>
      </c>
      <c r="D130" s="83">
        <v>2770009.989</v>
      </c>
      <c r="E130" s="83">
        <v>2647263.547</v>
      </c>
      <c r="F130" s="83">
        <f>2607305.251-4274.355</f>
        <v>2603030.896</v>
      </c>
      <c r="G130" s="83">
        <f t="shared" si="9"/>
        <v>98.32911796597939</v>
      </c>
      <c r="H130" s="83">
        <f t="shared" si="10"/>
        <v>93.97189563708827</v>
      </c>
      <c r="I130" s="142">
        <f t="shared" si="14"/>
        <v>-1.0281043629117335</v>
      </c>
    </row>
    <row r="131" spans="1:10" s="2" customFormat="1" ht="21" customHeight="1">
      <c r="A131" s="173"/>
      <c r="B131" s="174"/>
      <c r="C131" s="78" t="s">
        <v>96</v>
      </c>
      <c r="D131" s="86">
        <v>3790133.258</v>
      </c>
      <c r="E131" s="86">
        <v>3665461.216</v>
      </c>
      <c r="F131" s="86">
        <v>3602955.122</v>
      </c>
      <c r="G131" s="86">
        <f>F131/E131*100</f>
        <v>98.29472772138043</v>
      </c>
      <c r="H131" s="86">
        <f t="shared" si="10"/>
        <v>95.06143654435066</v>
      </c>
      <c r="I131" s="144">
        <f t="shared" si="14"/>
        <v>0.06143654435065571</v>
      </c>
      <c r="J131" s="61"/>
    </row>
    <row r="132" spans="1:9" s="2" customFormat="1" ht="45" customHeight="1">
      <c r="A132" s="52" t="s">
        <v>34</v>
      </c>
      <c r="B132" s="53" t="s">
        <v>79</v>
      </c>
      <c r="C132" s="29" t="s">
        <v>56</v>
      </c>
      <c r="D132" s="69">
        <f>D133+D134</f>
        <v>345789.923</v>
      </c>
      <c r="E132" s="69">
        <f>E133+E134</f>
        <v>345789.923</v>
      </c>
      <c r="F132" s="69">
        <f>F133+F134</f>
        <v>345730.16500000004</v>
      </c>
      <c r="G132" s="139">
        <f t="shared" si="9"/>
        <v>99.98271840906133</v>
      </c>
      <c r="H132" s="141">
        <f t="shared" si="10"/>
        <v>99.98271840906133</v>
      </c>
      <c r="I132" s="159">
        <f t="shared" si="14"/>
        <v>4.982718409061334</v>
      </c>
    </row>
    <row r="133" spans="1:9" s="7" customFormat="1" ht="18" customHeight="1">
      <c r="A133" s="169"/>
      <c r="B133" s="170"/>
      <c r="C133" s="49" t="s">
        <v>35</v>
      </c>
      <c r="D133" s="83">
        <v>264446.228</v>
      </c>
      <c r="E133" s="83">
        <v>264446.228</v>
      </c>
      <c r="F133" s="83">
        <v>264386.47000000003</v>
      </c>
      <c r="G133" s="140">
        <f>F133/E133*100</f>
        <v>99.97740258938389</v>
      </c>
      <c r="H133" s="140">
        <f t="shared" si="10"/>
        <v>99.97740258938389</v>
      </c>
      <c r="I133" s="157">
        <f t="shared" si="14"/>
        <v>4.977402589383885</v>
      </c>
    </row>
    <row r="134" spans="1:9" s="7" customFormat="1" ht="28.5" customHeight="1" thickBot="1">
      <c r="A134" s="171"/>
      <c r="B134" s="172"/>
      <c r="C134" s="49" t="s">
        <v>71</v>
      </c>
      <c r="D134" s="83">
        <v>81343.695</v>
      </c>
      <c r="E134" s="83">
        <v>81343.695</v>
      </c>
      <c r="F134" s="83">
        <v>81343.695</v>
      </c>
      <c r="G134" s="83">
        <f>F134/E134*100</f>
        <v>100</v>
      </c>
      <c r="H134" s="83">
        <f t="shared" si="10"/>
        <v>100</v>
      </c>
      <c r="I134" s="142">
        <f t="shared" si="14"/>
        <v>5</v>
      </c>
    </row>
    <row r="135" spans="1:9" s="7" customFormat="1" ht="21" customHeight="1" hidden="1">
      <c r="A135" s="173"/>
      <c r="B135" s="174"/>
      <c r="C135" s="78" t="s">
        <v>96</v>
      </c>
      <c r="D135" s="124"/>
      <c r="E135" s="86"/>
      <c r="F135" s="86"/>
      <c r="G135" s="86"/>
      <c r="H135" s="86"/>
      <c r="I135" s="111"/>
    </row>
    <row r="136" spans="1:9" s="65" customFormat="1" ht="18" customHeight="1" hidden="1">
      <c r="A136" s="173" t="s">
        <v>72</v>
      </c>
      <c r="B136" s="194"/>
      <c r="C136" s="183"/>
      <c r="D136" s="125">
        <v>0</v>
      </c>
      <c r="E136" s="84" t="s">
        <v>67</v>
      </c>
      <c r="F136" s="84" t="s">
        <v>67</v>
      </c>
      <c r="G136" s="83" t="e">
        <f t="shared" si="9"/>
        <v>#VALUE!</v>
      </c>
      <c r="H136" s="83"/>
      <c r="I136" s="110"/>
    </row>
    <row r="137" spans="1:9" s="65" customFormat="1" ht="27.75" customHeight="1" hidden="1" thickBot="1">
      <c r="A137" s="171" t="s">
        <v>106</v>
      </c>
      <c r="B137" s="195"/>
      <c r="C137" s="170"/>
      <c r="D137" s="126">
        <v>0</v>
      </c>
      <c r="E137" s="151">
        <v>0</v>
      </c>
      <c r="F137" s="151">
        <v>0</v>
      </c>
      <c r="G137" s="99" t="e">
        <f t="shared" si="9"/>
        <v>#DIV/0!</v>
      </c>
      <c r="H137" s="99"/>
      <c r="I137" s="113"/>
    </row>
    <row r="138" spans="1:11" s="1" customFormat="1" ht="26.25" customHeight="1" thickBot="1">
      <c r="A138" s="178" t="s">
        <v>65</v>
      </c>
      <c r="B138" s="179"/>
      <c r="C138" s="179"/>
      <c r="D138" s="105">
        <f>D141+D142+D143</f>
        <v>53707472.77300001</v>
      </c>
      <c r="E138" s="105">
        <f>E141+E142+E143</f>
        <v>52813727.193</v>
      </c>
      <c r="F138" s="105">
        <f>F141+F142+F143</f>
        <v>51058693.146000005</v>
      </c>
      <c r="G138" s="105">
        <f t="shared" si="9"/>
        <v>96.6769358265769</v>
      </c>
      <c r="H138" s="105">
        <f t="shared" si="10"/>
        <v>95.0681357914655</v>
      </c>
      <c r="I138" s="146">
        <f>H138-95</f>
        <v>0.06813579146549387</v>
      </c>
      <c r="J138" s="58"/>
      <c r="K138" s="58"/>
    </row>
    <row r="139" spans="1:11" s="1" customFormat="1" ht="36.75" customHeight="1" hidden="1">
      <c r="A139" s="184" t="s">
        <v>119</v>
      </c>
      <c r="B139" s="184"/>
      <c r="C139" s="184"/>
      <c r="D139" s="152">
        <f>D141+D142+D144</f>
        <v>51244976.38700001</v>
      </c>
      <c r="E139" s="104">
        <f>E141+E142+E144</f>
        <v>52813727.193</v>
      </c>
      <c r="F139" s="104">
        <f>F141+F142+F144</f>
        <v>51058693.146000005</v>
      </c>
      <c r="G139" s="104">
        <f>F139/E139*100</f>
        <v>96.6769358265769</v>
      </c>
      <c r="H139" s="104">
        <f>F139/D139*100</f>
        <v>99.63648487298892</v>
      </c>
      <c r="I139" s="114">
        <f>G139-95</f>
        <v>1.6769358265768943</v>
      </c>
      <c r="J139" s="58"/>
      <c r="K139" s="58"/>
    </row>
    <row r="140" spans="1:9" s="1" customFormat="1" ht="15.75" customHeight="1">
      <c r="A140" s="185"/>
      <c r="B140" s="185"/>
      <c r="C140" s="29" t="s">
        <v>63</v>
      </c>
      <c r="D140" s="125"/>
      <c r="E140" s="84"/>
      <c r="F140" s="84"/>
      <c r="G140" s="83"/>
      <c r="H140" s="83"/>
      <c r="I140" s="110"/>
    </row>
    <row r="141" spans="1:9" s="1" customFormat="1" ht="20.25" customHeight="1">
      <c r="A141" s="185"/>
      <c r="B141" s="185"/>
      <c r="C141" s="29" t="s">
        <v>35</v>
      </c>
      <c r="D141" s="84">
        <f>D7+D11+D23+D29+D34+D38+D43+D47+D51+D55+D59+D63+D67+D71+D75+D80+D85+D96+D92+D99+D102+D106+D111+D115+D120+D123+D125+D128+D133</f>
        <v>28058285.039000005</v>
      </c>
      <c r="E141" s="84">
        <f>E7+E11+E23+E29+E34+E38+E43+E47+E51+E55+E59+E63+E67+E71+E75+E80+E85+E92+E96+E99+E102+E106+E111+E115+E120+E123+E125+E128+E133</f>
        <v>28058285.039000005</v>
      </c>
      <c r="F141" s="84">
        <f>F7+F11+F23+F29+F34+F38+F43+F47+F51+F55+F59+F63+F67+F71+F75+F80+F85+F92+F96+F99+F102+F106+F111+F115+F120+F123+F125+F128+F133</f>
        <v>26850301.775000006</v>
      </c>
      <c r="G141" s="84">
        <f t="shared" si="9"/>
        <v>95.6947359315762</v>
      </c>
      <c r="H141" s="84">
        <f t="shared" si="10"/>
        <v>95.6947359315762</v>
      </c>
      <c r="I141" s="145">
        <f>H141-95</f>
        <v>0.6947359315762043</v>
      </c>
    </row>
    <row r="142" spans="1:9" s="1" customFormat="1" ht="20.25" customHeight="1">
      <c r="A142" s="185"/>
      <c r="B142" s="185"/>
      <c r="C142" s="29" t="s">
        <v>36</v>
      </c>
      <c r="D142" s="84">
        <f>D26+D30+D39+D44+D48+D52+D56+D60+D64+D68+D72+D76+D86+D93+D103+D107+D129+D97</f>
        <v>12514747.800000003</v>
      </c>
      <c r="E142" s="84">
        <f>E26+E30+E39+E44+E48+E52+E56+E60+E64+E68+E72+E76+E86+E93+E103+E107+E129+E97</f>
        <v>12416727.628</v>
      </c>
      <c r="F142" s="84">
        <f>F26+F30+F39+F44+F48+F52+F56+F60+F64+F68+F72+F76+F86+F93+F103+F107+F129+F97</f>
        <v>12367367.657</v>
      </c>
      <c r="G142" s="84">
        <f t="shared" si="9"/>
        <v>99.60247198393326</v>
      </c>
      <c r="H142" s="84">
        <f t="shared" si="10"/>
        <v>98.82234827776551</v>
      </c>
      <c r="I142" s="145">
        <f>H142-95</f>
        <v>3.8223482777655136</v>
      </c>
    </row>
    <row r="143" spans="1:9" s="1" customFormat="1" ht="30" customHeight="1" thickBot="1">
      <c r="A143" s="185"/>
      <c r="B143" s="185"/>
      <c r="C143" s="30" t="s">
        <v>71</v>
      </c>
      <c r="D143" s="84">
        <f>D8+D31+D35+D40+D45+D49+D53+D57+D61+D65+D69+D73+D77+D81+D87+D94+D108+D113+D117+D126+D130+D134+D136+D104+D27</f>
        <v>13134439.933999998</v>
      </c>
      <c r="E143" s="84">
        <f>E8+E31+E35+E40+E45+E49+E53+E57+E61+E65+E69+E73+E77+E81+E87+E94+E108+E113+E117+E126+E130+E134+E104+E27</f>
        <v>12338714.526</v>
      </c>
      <c r="F143" s="84">
        <f>F8+F31+F35+F40+F45+F49+F53+F57+F61+F65+F69+F73+F77+F81+F87+F94+F108+F113+F117+F126+F130+F134+F104+F27</f>
        <v>11841023.714</v>
      </c>
      <c r="G143" s="84">
        <f aca="true" t="shared" si="15" ref="G143:G152">F143/E143*100</f>
        <v>95.96642899103247</v>
      </c>
      <c r="H143" s="84">
        <f>F143/D143*100</f>
        <v>90.15248288850259</v>
      </c>
      <c r="I143" s="145">
        <f>H143-95</f>
        <v>-4.84751711149741</v>
      </c>
    </row>
    <row r="144" spans="1:9" s="89" customFormat="1" ht="56.25" customHeight="1" hidden="1">
      <c r="A144" s="186"/>
      <c r="B144" s="186"/>
      <c r="C144" s="102" t="s">
        <v>121</v>
      </c>
      <c r="D144" s="126">
        <f>D143-2462496.386</f>
        <v>10671943.547999999</v>
      </c>
      <c r="E144" s="151">
        <f>E143</f>
        <v>12338714.526</v>
      </c>
      <c r="F144" s="151">
        <f>F143</f>
        <v>11841023.714</v>
      </c>
      <c r="G144" s="151">
        <f>F144/E144*100</f>
        <v>95.96642899103247</v>
      </c>
      <c r="H144" s="151">
        <f>F144/D144*100</f>
        <v>110.95470717907887</v>
      </c>
      <c r="I144" s="115">
        <f>G144-95</f>
        <v>0.9664289910324726</v>
      </c>
    </row>
    <row r="145" spans="1:13" s="1" customFormat="1" ht="26.25" customHeight="1" thickBot="1">
      <c r="A145" s="192" t="s">
        <v>64</v>
      </c>
      <c r="B145" s="193"/>
      <c r="C145" s="193"/>
      <c r="D145" s="103">
        <f>D148+D149+D150</f>
        <v>53718855.60800001</v>
      </c>
      <c r="E145" s="103">
        <f>E148+E149+E150</f>
        <v>52813727.193</v>
      </c>
      <c r="F145" s="103">
        <f>F148+F149+F150</f>
        <v>51058693.146000005</v>
      </c>
      <c r="G145" s="103">
        <f t="shared" si="15"/>
        <v>96.6769358265769</v>
      </c>
      <c r="H145" s="103">
        <f aca="true" t="shared" si="16" ref="H145:H152">F145/D145*100</f>
        <v>95.04799119063169</v>
      </c>
      <c r="I145" s="147">
        <f>H145-95</f>
        <v>0.04799119063169144</v>
      </c>
      <c r="K145" s="80"/>
      <c r="L145" s="80"/>
      <c r="M145" s="80"/>
    </row>
    <row r="146" spans="1:13" s="1" customFormat="1" ht="36.75" customHeight="1" hidden="1">
      <c r="A146" s="187" t="s">
        <v>120</v>
      </c>
      <c r="B146" s="187"/>
      <c r="C146" s="187"/>
      <c r="D146" s="153">
        <f>D148+D149+D151</f>
        <v>51256359.22200001</v>
      </c>
      <c r="E146" s="96">
        <f>E148+E149+E151</f>
        <v>52813727.193</v>
      </c>
      <c r="F146" s="96">
        <f>F148+F149+F151</f>
        <v>51058693.146000005</v>
      </c>
      <c r="G146" s="96">
        <f>F146/E146*100</f>
        <v>96.6769358265769</v>
      </c>
      <c r="H146" s="96">
        <f>F146/D146*100</f>
        <v>99.6143579469937</v>
      </c>
      <c r="I146" s="116">
        <f>G146-95</f>
        <v>1.6769358265768943</v>
      </c>
      <c r="K146" s="80"/>
      <c r="L146" s="80"/>
      <c r="M146" s="80"/>
    </row>
    <row r="147" spans="1:9" s="1" customFormat="1" ht="15.75" customHeight="1">
      <c r="A147" s="202"/>
      <c r="B147" s="202"/>
      <c r="C147" s="44" t="s">
        <v>63</v>
      </c>
      <c r="D147" s="154"/>
      <c r="E147" s="155"/>
      <c r="F147" s="155"/>
      <c r="G147" s="83"/>
      <c r="H147" s="83"/>
      <c r="I147" s="110"/>
    </row>
    <row r="148" spans="1:13" s="1" customFormat="1" ht="30.75" customHeight="1">
      <c r="A148" s="202"/>
      <c r="B148" s="202"/>
      <c r="C148" s="31" t="s">
        <v>70</v>
      </c>
      <c r="D148" s="85">
        <f>D141+D18</f>
        <v>28069667.874000005</v>
      </c>
      <c r="E148" s="85">
        <f>E141+E18</f>
        <v>28058285.039000005</v>
      </c>
      <c r="F148" s="85">
        <f>F141+F18</f>
        <v>26850301.775000006</v>
      </c>
      <c r="G148" s="85">
        <f t="shared" si="15"/>
        <v>95.6947359315762</v>
      </c>
      <c r="H148" s="85">
        <f t="shared" si="16"/>
        <v>95.65592972288263</v>
      </c>
      <c r="I148" s="148">
        <f>H148-95</f>
        <v>0.6559297228826324</v>
      </c>
      <c r="K148" s="80"/>
      <c r="L148" s="80"/>
      <c r="M148" s="80"/>
    </row>
    <row r="149" spans="1:13" s="1" customFormat="1" ht="20.25" customHeight="1">
      <c r="A149" s="202"/>
      <c r="B149" s="202"/>
      <c r="C149" s="31" t="s">
        <v>36</v>
      </c>
      <c r="D149" s="85">
        <f aca="true" t="shared" si="17" ref="D149:F151">D142</f>
        <v>12514747.800000003</v>
      </c>
      <c r="E149" s="85">
        <f t="shared" si="17"/>
        <v>12416727.628</v>
      </c>
      <c r="F149" s="85">
        <f t="shared" si="17"/>
        <v>12367367.657</v>
      </c>
      <c r="G149" s="85">
        <f t="shared" si="15"/>
        <v>99.60247198393326</v>
      </c>
      <c r="H149" s="85">
        <f t="shared" si="16"/>
        <v>98.82234827776551</v>
      </c>
      <c r="I149" s="148">
        <f>H149-95</f>
        <v>3.8223482777655136</v>
      </c>
      <c r="K149" s="80"/>
      <c r="L149" s="80"/>
      <c r="M149" s="80"/>
    </row>
    <row r="150" spans="1:13" s="1" customFormat="1" ht="31.5" customHeight="1">
      <c r="A150" s="202"/>
      <c r="B150" s="202"/>
      <c r="C150" s="32" t="s">
        <v>71</v>
      </c>
      <c r="D150" s="85">
        <f t="shared" si="17"/>
        <v>13134439.933999998</v>
      </c>
      <c r="E150" s="85">
        <f t="shared" si="17"/>
        <v>12338714.526</v>
      </c>
      <c r="F150" s="85">
        <f t="shared" si="17"/>
        <v>11841023.714</v>
      </c>
      <c r="G150" s="85">
        <f t="shared" si="15"/>
        <v>95.96642899103247</v>
      </c>
      <c r="H150" s="85">
        <f t="shared" si="16"/>
        <v>90.15248288850259</v>
      </c>
      <c r="I150" s="148">
        <f>H150-95</f>
        <v>-4.84751711149741</v>
      </c>
      <c r="K150" s="80"/>
      <c r="L150" s="80"/>
      <c r="M150" s="80"/>
    </row>
    <row r="151" spans="1:13" s="1" customFormat="1" ht="56.25" customHeight="1" hidden="1">
      <c r="A151" s="202"/>
      <c r="B151" s="202"/>
      <c r="C151" s="32" t="s">
        <v>121</v>
      </c>
      <c r="D151" s="156">
        <f t="shared" si="17"/>
        <v>10671943.547999999</v>
      </c>
      <c r="E151" s="85">
        <f t="shared" si="17"/>
        <v>12338714.526</v>
      </c>
      <c r="F151" s="85">
        <f t="shared" si="17"/>
        <v>11841023.714</v>
      </c>
      <c r="G151" s="85">
        <f>F151/E151*100</f>
        <v>95.96642899103247</v>
      </c>
      <c r="H151" s="85">
        <f>F151/D151*100</f>
        <v>110.95470717907887</v>
      </c>
      <c r="I151" s="117">
        <f>G151-95</f>
        <v>0.9664289910324726</v>
      </c>
      <c r="K151" s="80"/>
      <c r="L151" s="80"/>
      <c r="M151" s="80"/>
    </row>
    <row r="152" spans="1:13" s="2" customFormat="1" ht="21.75" customHeight="1">
      <c r="A152" s="202"/>
      <c r="B152" s="202"/>
      <c r="C152" s="101" t="s">
        <v>96</v>
      </c>
      <c r="D152" s="100">
        <f>D9+D32+D41+D78+D82+D89+D109+D118+D131+D135+D36</f>
        <v>8605447.844</v>
      </c>
      <c r="E152" s="100">
        <f>E9+E32+E41+E78+E82+E89+E109+E118+E131+E135+E36</f>
        <v>8477975.93</v>
      </c>
      <c r="F152" s="100">
        <f>F9+F32+F41+F78+F82+F89+F109+F118+F131+F135+F36</f>
        <v>7985752.504000001</v>
      </c>
      <c r="G152" s="100">
        <f t="shared" si="15"/>
        <v>94.1940926694752</v>
      </c>
      <c r="H152" s="100">
        <f t="shared" si="16"/>
        <v>92.79880197714438</v>
      </c>
      <c r="I152" s="149">
        <f>H152-95</f>
        <v>-2.201198022855621</v>
      </c>
      <c r="K152" s="80"/>
      <c r="L152" s="80"/>
      <c r="M152" s="80"/>
    </row>
    <row r="153" spans="1:13" s="2" customFormat="1" ht="45" customHeight="1" hidden="1">
      <c r="A153" s="94"/>
      <c r="B153" s="95"/>
      <c r="C153" s="97" t="s">
        <v>122</v>
      </c>
      <c r="D153" s="98">
        <f>D152-D89+D90</f>
        <v>7265369.824000001</v>
      </c>
      <c r="E153" s="164">
        <f>E152-E89+E90</f>
        <v>7140697.782</v>
      </c>
      <c r="F153" s="164">
        <f>F152-F89+F90</f>
        <v>6957307.312000001</v>
      </c>
      <c r="G153" s="96">
        <f>F153/E153*100</f>
        <v>97.43175701312717</v>
      </c>
      <c r="H153" s="96">
        <f>F153/D153*100</f>
        <v>95.75985091657186</v>
      </c>
      <c r="I153" s="116">
        <f>G153-95</f>
        <v>2.431757013127168</v>
      </c>
      <c r="K153" s="80"/>
      <c r="L153" s="80"/>
      <c r="M153" s="80"/>
    </row>
    <row r="154" spans="1:8" ht="12" customHeight="1">
      <c r="A154" s="42"/>
      <c r="B154" s="43" t="s">
        <v>99</v>
      </c>
      <c r="C154" s="43"/>
      <c r="D154" s="127"/>
      <c r="E154" s="18"/>
      <c r="F154" s="25"/>
      <c r="G154" s="18"/>
      <c r="H154" s="18"/>
    </row>
    <row r="155" spans="1:9" s="13" customFormat="1" ht="27.75" customHeight="1" hidden="1">
      <c r="A155" s="180" t="s">
        <v>117</v>
      </c>
      <c r="B155" s="181"/>
      <c r="C155" s="181"/>
      <c r="D155" s="181"/>
      <c r="E155" s="181"/>
      <c r="F155" s="181"/>
      <c r="G155" s="181"/>
      <c r="H155" s="181"/>
      <c r="I155" s="118"/>
    </row>
    <row r="156" spans="1:9" s="6" customFormat="1" ht="17.25" customHeight="1">
      <c r="A156" s="176" t="s">
        <v>130</v>
      </c>
      <c r="B156" s="177"/>
      <c r="C156" s="177"/>
      <c r="D156" s="177"/>
      <c r="E156" s="177"/>
      <c r="F156" s="177"/>
      <c r="G156" s="177"/>
      <c r="H156" s="177"/>
      <c r="I156" s="119"/>
    </row>
    <row r="157" spans="1:9" s="4" customFormat="1" ht="12.75">
      <c r="A157" s="20"/>
      <c r="B157" s="21"/>
      <c r="C157" s="21"/>
      <c r="D157" s="128"/>
      <c r="E157" s="19"/>
      <c r="F157" s="26"/>
      <c r="G157" s="19"/>
      <c r="H157" s="19"/>
      <c r="I157" s="120"/>
    </row>
    <row r="158" spans="1:9" s="4" customFormat="1" ht="12.75">
      <c r="A158" s="20"/>
      <c r="B158" s="21"/>
      <c r="C158" s="21"/>
      <c r="D158" s="128"/>
      <c r="E158" s="19"/>
      <c r="F158" s="26"/>
      <c r="G158" s="19"/>
      <c r="H158" s="19"/>
      <c r="I158" s="120"/>
    </row>
    <row r="159" spans="1:9" s="4" customFormat="1" ht="12.75" hidden="1">
      <c r="A159" s="38"/>
      <c r="B159" s="39"/>
      <c r="C159" s="39"/>
      <c r="D159" s="129"/>
      <c r="E159" s="41"/>
      <c r="F159" s="40"/>
      <c r="G159" s="41"/>
      <c r="H159" s="41"/>
      <c r="I159" s="120"/>
    </row>
    <row r="160" spans="1:9" s="4" customFormat="1" ht="32.25" customHeight="1" hidden="1">
      <c r="A160" s="17" t="s">
        <v>0</v>
      </c>
      <c r="B160" s="17" t="s">
        <v>62</v>
      </c>
      <c r="C160" s="17" t="s">
        <v>69</v>
      </c>
      <c r="D160" s="130"/>
      <c r="E160" s="165"/>
      <c r="F160" s="40"/>
      <c r="G160" s="41"/>
      <c r="H160" s="41"/>
      <c r="I160" s="120"/>
    </row>
    <row r="161" spans="1:9" s="4" customFormat="1" ht="15.75" hidden="1">
      <c r="A161" s="189" t="s">
        <v>64</v>
      </c>
      <c r="B161" s="190"/>
      <c r="C161" s="191"/>
      <c r="D161" s="131">
        <f>D163+D164+D165</f>
        <v>24525968.417999998</v>
      </c>
      <c r="E161" s="166">
        <f>E163+E164+E165</f>
        <v>21619356.084</v>
      </c>
      <c r="F161" s="66">
        <f>F163+F164+F165</f>
        <v>20841969.650000002</v>
      </c>
      <c r="G161" s="33">
        <f>F161/E161*100</f>
        <v>96.40421097196635</v>
      </c>
      <c r="H161" s="33">
        <f>F161/D161*100</f>
        <v>84.97919142187165</v>
      </c>
      <c r="I161" s="120"/>
    </row>
    <row r="162" spans="1:9" s="4" customFormat="1" ht="13.5" hidden="1">
      <c r="A162" s="175"/>
      <c r="B162" s="175"/>
      <c r="C162" s="34" t="s">
        <v>63</v>
      </c>
      <c r="D162" s="132"/>
      <c r="E162" s="167"/>
      <c r="F162" s="67"/>
      <c r="G162" s="35"/>
      <c r="H162" s="35"/>
      <c r="I162" s="120"/>
    </row>
    <row r="163" spans="1:9" s="4" customFormat="1" ht="27" hidden="1">
      <c r="A163" s="175"/>
      <c r="B163" s="175"/>
      <c r="C163" s="36" t="s">
        <v>70</v>
      </c>
      <c r="D163" s="133">
        <v>14805057.912999997</v>
      </c>
      <c r="E163" s="168">
        <v>13268979.204</v>
      </c>
      <c r="F163" s="68">
        <v>12716245.471</v>
      </c>
      <c r="G163" s="33">
        <v>95.83439144411821</v>
      </c>
      <c r="H163" s="33">
        <v>85.89122410547374</v>
      </c>
      <c r="I163" s="120"/>
    </row>
    <row r="164" spans="1:9" s="4" customFormat="1" ht="13.5" hidden="1">
      <c r="A164" s="175"/>
      <c r="B164" s="175"/>
      <c r="C164" s="36" t="s">
        <v>36</v>
      </c>
      <c r="D164" s="133">
        <v>7926615.303999999</v>
      </c>
      <c r="E164" s="168">
        <v>7092166.329999999</v>
      </c>
      <c r="F164" s="68">
        <v>6886598.409</v>
      </c>
      <c r="G164" s="33">
        <v>97.10147913296332</v>
      </c>
      <c r="H164" s="33">
        <v>86.87943270723412</v>
      </c>
      <c r="I164" s="120"/>
    </row>
    <row r="165" spans="1:9" s="4" customFormat="1" ht="27" hidden="1">
      <c r="A165" s="175"/>
      <c r="B165" s="175"/>
      <c r="C165" s="37" t="s">
        <v>71</v>
      </c>
      <c r="D165" s="133">
        <v>1794295.2010000001</v>
      </c>
      <c r="E165" s="168">
        <v>1258210.55</v>
      </c>
      <c r="F165" s="68">
        <v>1239125.77</v>
      </c>
      <c r="G165" s="33">
        <v>98.4831807363243</v>
      </c>
      <c r="H165" s="33">
        <v>69.05919211673798</v>
      </c>
      <c r="I165" s="120"/>
    </row>
    <row r="166" spans="1:9" s="4" customFormat="1" ht="12.75">
      <c r="A166" s="20"/>
      <c r="B166" s="21"/>
      <c r="C166" s="21"/>
      <c r="D166" s="128"/>
      <c r="E166" s="19"/>
      <c r="F166" s="26"/>
      <c r="G166" s="19"/>
      <c r="H166" s="19"/>
      <c r="I166" s="120"/>
    </row>
    <row r="167" spans="1:9" s="4" customFormat="1" ht="12.75">
      <c r="A167" s="20"/>
      <c r="B167" s="21"/>
      <c r="C167" s="21"/>
      <c r="D167" s="128"/>
      <c r="E167" s="19"/>
      <c r="F167" s="26"/>
      <c r="G167" s="19"/>
      <c r="H167" s="19"/>
      <c r="I167" s="120"/>
    </row>
    <row r="168" spans="1:9" s="4" customFormat="1" ht="12.75">
      <c r="A168" s="20"/>
      <c r="B168" s="21"/>
      <c r="C168" s="21"/>
      <c r="D168" s="128"/>
      <c r="E168" s="19"/>
      <c r="F168" s="26"/>
      <c r="G168" s="19"/>
      <c r="H168" s="19"/>
      <c r="I168" s="120"/>
    </row>
    <row r="169" spans="1:9" s="4" customFormat="1" ht="12.75">
      <c r="A169" s="20"/>
      <c r="B169" s="21"/>
      <c r="C169" s="21"/>
      <c r="D169" s="128"/>
      <c r="E169" s="19"/>
      <c r="F169" s="26"/>
      <c r="G169" s="19"/>
      <c r="H169" s="19"/>
      <c r="I169" s="120"/>
    </row>
    <row r="170" spans="1:9" s="4" customFormat="1" ht="12.75">
      <c r="A170" s="20"/>
      <c r="B170" s="21"/>
      <c r="C170" s="21"/>
      <c r="D170" s="134"/>
      <c r="E170" s="87"/>
      <c r="F170" s="87"/>
      <c r="G170" s="19"/>
      <c r="H170" s="19"/>
      <c r="I170" s="120"/>
    </row>
    <row r="171" spans="1:9" s="4" customFormat="1" ht="12.75">
      <c r="A171" s="20"/>
      <c r="B171" s="21"/>
      <c r="C171" s="21"/>
      <c r="D171" s="128"/>
      <c r="E171" s="19"/>
      <c r="F171" s="26"/>
      <c r="G171" s="19"/>
      <c r="H171" s="19"/>
      <c r="I171" s="120"/>
    </row>
    <row r="172" spans="1:9" s="4" customFormat="1" ht="12.75">
      <c r="A172" s="20"/>
      <c r="B172" s="21"/>
      <c r="C172" s="21"/>
      <c r="D172" s="128"/>
      <c r="E172" s="19"/>
      <c r="F172" s="26"/>
      <c r="G172" s="19"/>
      <c r="H172" s="19"/>
      <c r="I172" s="120"/>
    </row>
    <row r="173" spans="1:9" s="4" customFormat="1" ht="12.75">
      <c r="A173" s="20"/>
      <c r="B173" s="21"/>
      <c r="C173" s="21"/>
      <c r="D173" s="128"/>
      <c r="E173" s="19"/>
      <c r="F173" s="26"/>
      <c r="G173" s="19"/>
      <c r="H173" s="19"/>
      <c r="I173" s="120"/>
    </row>
    <row r="174" spans="1:9" s="4" customFormat="1" ht="12.75">
      <c r="A174" s="20"/>
      <c r="B174" s="21"/>
      <c r="C174" s="21"/>
      <c r="D174" s="128"/>
      <c r="E174" s="19"/>
      <c r="F174" s="26"/>
      <c r="G174" s="19"/>
      <c r="H174" s="19"/>
      <c r="I174" s="120"/>
    </row>
    <row r="175" spans="1:9" s="4" customFormat="1" ht="12.75">
      <c r="A175" s="20"/>
      <c r="B175" s="21"/>
      <c r="C175" s="21"/>
      <c r="D175" s="128"/>
      <c r="E175" s="19"/>
      <c r="F175" s="26"/>
      <c r="G175" s="19"/>
      <c r="H175" s="19"/>
      <c r="I175" s="120"/>
    </row>
    <row r="176" spans="1:9" s="4" customFormat="1" ht="12.75">
      <c r="A176" s="20"/>
      <c r="B176" s="21"/>
      <c r="C176" s="21"/>
      <c r="D176" s="128"/>
      <c r="E176" s="19"/>
      <c r="F176" s="26"/>
      <c r="G176" s="19"/>
      <c r="H176" s="19"/>
      <c r="I176" s="120"/>
    </row>
    <row r="177" spans="1:9" s="4" customFormat="1" ht="12.75">
      <c r="A177" s="20"/>
      <c r="B177" s="21"/>
      <c r="C177" s="21"/>
      <c r="D177" s="128"/>
      <c r="E177" s="19"/>
      <c r="F177" s="26"/>
      <c r="G177" s="19"/>
      <c r="H177" s="19"/>
      <c r="I177" s="120"/>
    </row>
    <row r="178" spans="1:9" s="4" customFormat="1" ht="12.75">
      <c r="A178" s="20"/>
      <c r="B178" s="21"/>
      <c r="C178" s="21"/>
      <c r="D178" s="128"/>
      <c r="E178" s="19"/>
      <c r="F178" s="26"/>
      <c r="G178" s="19"/>
      <c r="H178" s="19"/>
      <c r="I178" s="120"/>
    </row>
    <row r="179" spans="1:9" s="4" customFormat="1" ht="12.75">
      <c r="A179" s="20"/>
      <c r="B179" s="21"/>
      <c r="C179" s="21"/>
      <c r="D179" s="128"/>
      <c r="E179" s="19"/>
      <c r="F179" s="26"/>
      <c r="G179" s="19"/>
      <c r="H179" s="19"/>
      <c r="I179" s="120"/>
    </row>
    <row r="180" spans="1:9" s="4" customFormat="1" ht="12.75">
      <c r="A180" s="20"/>
      <c r="B180" s="21"/>
      <c r="C180" s="21"/>
      <c r="D180" s="128"/>
      <c r="E180" s="19"/>
      <c r="F180" s="26"/>
      <c r="G180" s="19"/>
      <c r="H180" s="19"/>
      <c r="I180" s="120"/>
    </row>
    <row r="181" spans="1:9" s="4" customFormat="1" ht="12.75">
      <c r="A181" s="20"/>
      <c r="B181" s="21"/>
      <c r="C181" s="21"/>
      <c r="D181" s="128"/>
      <c r="E181" s="19"/>
      <c r="F181" s="26"/>
      <c r="G181" s="19"/>
      <c r="H181" s="19"/>
      <c r="I181" s="120"/>
    </row>
    <row r="182" spans="1:9" s="4" customFormat="1" ht="12.75">
      <c r="A182" s="20"/>
      <c r="B182" s="21"/>
      <c r="C182" s="21"/>
      <c r="D182" s="128"/>
      <c r="E182" s="19"/>
      <c r="F182" s="26"/>
      <c r="G182" s="19"/>
      <c r="H182" s="19"/>
      <c r="I182" s="120"/>
    </row>
    <row r="183" spans="1:9" s="4" customFormat="1" ht="12.75">
      <c r="A183" s="20"/>
      <c r="B183" s="21"/>
      <c r="C183" s="21"/>
      <c r="D183" s="128"/>
      <c r="E183" s="19"/>
      <c r="F183" s="26"/>
      <c r="G183" s="19"/>
      <c r="H183" s="19"/>
      <c r="I183" s="120"/>
    </row>
    <row r="184" spans="1:9" s="4" customFormat="1" ht="12.75">
      <c r="A184" s="20"/>
      <c r="B184" s="21"/>
      <c r="C184" s="21"/>
      <c r="D184" s="128"/>
      <c r="E184" s="19"/>
      <c r="F184" s="26"/>
      <c r="G184" s="19"/>
      <c r="H184" s="19"/>
      <c r="I184" s="120"/>
    </row>
    <row r="185" spans="1:9" s="4" customFormat="1" ht="12.75">
      <c r="A185" s="20"/>
      <c r="B185" s="21"/>
      <c r="C185" s="21"/>
      <c r="D185" s="128"/>
      <c r="E185" s="19"/>
      <c r="F185" s="26"/>
      <c r="G185" s="19"/>
      <c r="H185" s="19"/>
      <c r="I185" s="120"/>
    </row>
    <row r="186" spans="1:9" s="4" customFormat="1" ht="12.75">
      <c r="A186" s="20"/>
      <c r="B186" s="21"/>
      <c r="C186" s="21"/>
      <c r="D186" s="128"/>
      <c r="E186" s="19"/>
      <c r="F186" s="26"/>
      <c r="G186" s="19"/>
      <c r="H186" s="19"/>
      <c r="I186" s="120"/>
    </row>
    <row r="187" spans="1:9" s="4" customFormat="1" ht="12.75">
      <c r="A187" s="20"/>
      <c r="B187" s="21"/>
      <c r="C187" s="21"/>
      <c r="D187" s="128"/>
      <c r="E187" s="19"/>
      <c r="F187" s="26"/>
      <c r="G187" s="19"/>
      <c r="H187" s="19"/>
      <c r="I187" s="120"/>
    </row>
    <row r="188" spans="1:9" s="4" customFormat="1" ht="12.75">
      <c r="A188" s="20"/>
      <c r="B188" s="21"/>
      <c r="C188" s="21"/>
      <c r="D188" s="128"/>
      <c r="E188" s="19"/>
      <c r="F188" s="26"/>
      <c r="G188" s="19"/>
      <c r="H188" s="19"/>
      <c r="I188" s="120"/>
    </row>
    <row r="189" spans="1:9" s="4" customFormat="1" ht="12.75">
      <c r="A189" s="20"/>
      <c r="B189" s="21"/>
      <c r="C189" s="21"/>
      <c r="D189" s="128"/>
      <c r="E189" s="19"/>
      <c r="F189" s="26"/>
      <c r="G189" s="19"/>
      <c r="H189" s="19"/>
      <c r="I189" s="120"/>
    </row>
    <row r="190" spans="1:9" s="4" customFormat="1" ht="12.75">
      <c r="A190" s="20"/>
      <c r="B190" s="21"/>
      <c r="C190" s="21"/>
      <c r="D190" s="128"/>
      <c r="E190" s="19"/>
      <c r="F190" s="26"/>
      <c r="G190" s="19"/>
      <c r="H190" s="19"/>
      <c r="I190" s="120"/>
    </row>
    <row r="191" spans="1:9" s="4" customFormat="1" ht="12.75">
      <c r="A191" s="20"/>
      <c r="B191" s="21"/>
      <c r="C191" s="21"/>
      <c r="D191" s="128"/>
      <c r="E191" s="19"/>
      <c r="F191" s="26"/>
      <c r="G191" s="19"/>
      <c r="H191" s="19"/>
      <c r="I191" s="120"/>
    </row>
    <row r="192" spans="1:9" s="4" customFormat="1" ht="12.75">
      <c r="A192" s="20"/>
      <c r="B192" s="21"/>
      <c r="C192" s="21"/>
      <c r="D192" s="128"/>
      <c r="E192" s="19"/>
      <c r="F192" s="26"/>
      <c r="G192" s="19"/>
      <c r="H192" s="19"/>
      <c r="I192" s="120"/>
    </row>
    <row r="193" spans="1:9" s="4" customFormat="1" ht="12.75">
      <c r="A193" s="20"/>
      <c r="B193" s="21"/>
      <c r="C193" s="21"/>
      <c r="D193" s="128"/>
      <c r="E193" s="19"/>
      <c r="F193" s="26"/>
      <c r="G193" s="19"/>
      <c r="H193" s="19"/>
      <c r="I193" s="120"/>
    </row>
    <row r="194" spans="1:9" s="4" customFormat="1" ht="12.75">
      <c r="A194" s="20"/>
      <c r="B194" s="21"/>
      <c r="C194" s="21"/>
      <c r="D194" s="128"/>
      <c r="E194" s="19"/>
      <c r="F194" s="26"/>
      <c r="G194" s="19"/>
      <c r="H194" s="19"/>
      <c r="I194" s="120"/>
    </row>
    <row r="195" spans="1:9" s="4" customFormat="1" ht="12.75">
      <c r="A195" s="20"/>
      <c r="B195" s="21"/>
      <c r="C195" s="21"/>
      <c r="D195" s="128"/>
      <c r="E195" s="19"/>
      <c r="F195" s="26"/>
      <c r="G195" s="19"/>
      <c r="H195" s="19"/>
      <c r="I195" s="120"/>
    </row>
    <row r="196" spans="1:9" s="4" customFormat="1" ht="12.75">
      <c r="A196" s="20"/>
      <c r="B196" s="21"/>
      <c r="C196" s="21"/>
      <c r="D196" s="128"/>
      <c r="E196" s="19"/>
      <c r="F196" s="26"/>
      <c r="G196" s="19"/>
      <c r="H196" s="19"/>
      <c r="I196" s="120"/>
    </row>
    <row r="197" spans="1:9" s="4" customFormat="1" ht="12.75">
      <c r="A197" s="20"/>
      <c r="B197" s="21"/>
      <c r="C197" s="21"/>
      <c r="D197" s="128"/>
      <c r="E197" s="19"/>
      <c r="F197" s="26"/>
      <c r="G197" s="19"/>
      <c r="H197" s="19"/>
      <c r="I197" s="120"/>
    </row>
    <row r="198" spans="1:9" s="4" customFormat="1" ht="12.75">
      <c r="A198" s="20"/>
      <c r="B198" s="21"/>
      <c r="C198" s="21"/>
      <c r="D198" s="128"/>
      <c r="E198" s="19"/>
      <c r="F198" s="26"/>
      <c r="G198" s="19"/>
      <c r="H198" s="19"/>
      <c r="I198" s="120"/>
    </row>
    <row r="199" spans="1:9" s="4" customFormat="1" ht="12.75">
      <c r="A199" s="20"/>
      <c r="B199" s="21"/>
      <c r="C199" s="21"/>
      <c r="D199" s="128"/>
      <c r="E199" s="19"/>
      <c r="F199" s="26"/>
      <c r="G199" s="19"/>
      <c r="H199" s="19"/>
      <c r="I199" s="120"/>
    </row>
    <row r="200" spans="1:9" s="4" customFormat="1" ht="12.75">
      <c r="A200" s="20"/>
      <c r="B200" s="21"/>
      <c r="C200" s="21"/>
      <c r="D200" s="128"/>
      <c r="E200" s="19"/>
      <c r="F200" s="26"/>
      <c r="G200" s="19"/>
      <c r="H200" s="19"/>
      <c r="I200" s="120"/>
    </row>
    <row r="201" spans="1:9" s="4" customFormat="1" ht="12.75">
      <c r="A201" s="20"/>
      <c r="B201" s="21"/>
      <c r="C201" s="21"/>
      <c r="D201" s="128"/>
      <c r="E201" s="19"/>
      <c r="F201" s="26"/>
      <c r="G201" s="19"/>
      <c r="H201" s="19"/>
      <c r="I201" s="120"/>
    </row>
    <row r="202" spans="1:9" s="4" customFormat="1" ht="12.75">
      <c r="A202" s="20"/>
      <c r="B202" s="21"/>
      <c r="C202" s="21"/>
      <c r="D202" s="128"/>
      <c r="E202" s="19"/>
      <c r="F202" s="26"/>
      <c r="G202" s="19"/>
      <c r="H202" s="19"/>
      <c r="I202" s="120"/>
    </row>
    <row r="203" spans="1:9" s="4" customFormat="1" ht="12.75">
      <c r="A203" s="20"/>
      <c r="B203" s="21"/>
      <c r="C203" s="21"/>
      <c r="D203" s="128"/>
      <c r="E203" s="19"/>
      <c r="F203" s="26"/>
      <c r="G203" s="19"/>
      <c r="H203" s="19"/>
      <c r="I203" s="120"/>
    </row>
    <row r="204" spans="1:9" s="4" customFormat="1" ht="12.75">
      <c r="A204" s="20"/>
      <c r="B204" s="21"/>
      <c r="C204" s="21"/>
      <c r="D204" s="128"/>
      <c r="E204" s="19"/>
      <c r="F204" s="26"/>
      <c r="G204" s="19"/>
      <c r="H204" s="19"/>
      <c r="I204" s="120"/>
    </row>
    <row r="205" spans="1:9" s="4" customFormat="1" ht="12.75">
      <c r="A205" s="20"/>
      <c r="B205" s="21"/>
      <c r="C205" s="21"/>
      <c r="D205" s="128"/>
      <c r="E205" s="19"/>
      <c r="F205" s="26"/>
      <c r="G205" s="19"/>
      <c r="H205" s="19"/>
      <c r="I205" s="120"/>
    </row>
    <row r="206" spans="1:9" s="4" customFormat="1" ht="12.75">
      <c r="A206" s="20"/>
      <c r="B206" s="21"/>
      <c r="C206" s="21"/>
      <c r="D206" s="128"/>
      <c r="E206" s="19"/>
      <c r="F206" s="26"/>
      <c r="G206" s="19"/>
      <c r="H206" s="19"/>
      <c r="I206" s="120"/>
    </row>
    <row r="207" spans="1:9" s="4" customFormat="1" ht="12.75">
      <c r="A207" s="20"/>
      <c r="B207" s="21"/>
      <c r="C207" s="21"/>
      <c r="D207" s="128"/>
      <c r="E207" s="19"/>
      <c r="F207" s="26"/>
      <c r="G207" s="19"/>
      <c r="H207" s="19"/>
      <c r="I207" s="120"/>
    </row>
    <row r="208" spans="1:9" s="4" customFormat="1" ht="12.75">
      <c r="A208" s="20"/>
      <c r="B208" s="21"/>
      <c r="C208" s="21"/>
      <c r="D208" s="128"/>
      <c r="E208" s="19"/>
      <c r="F208" s="26"/>
      <c r="G208" s="19"/>
      <c r="H208" s="19"/>
      <c r="I208" s="120"/>
    </row>
    <row r="209" spans="1:9" s="4" customFormat="1" ht="12.75">
      <c r="A209" s="20"/>
      <c r="B209" s="21"/>
      <c r="C209" s="21"/>
      <c r="D209" s="128"/>
      <c r="E209" s="19"/>
      <c r="F209" s="26"/>
      <c r="G209" s="19"/>
      <c r="H209" s="19"/>
      <c r="I209" s="120"/>
    </row>
    <row r="210" spans="1:9" s="4" customFormat="1" ht="12.75">
      <c r="A210" s="20"/>
      <c r="B210" s="21"/>
      <c r="C210" s="21"/>
      <c r="D210" s="128"/>
      <c r="E210" s="19"/>
      <c r="F210" s="26"/>
      <c r="G210" s="19"/>
      <c r="H210" s="19"/>
      <c r="I210" s="120"/>
    </row>
    <row r="211" spans="1:9" s="4" customFormat="1" ht="12.75">
      <c r="A211" s="20"/>
      <c r="B211" s="21"/>
      <c r="C211" s="21"/>
      <c r="D211" s="128"/>
      <c r="E211" s="19"/>
      <c r="F211" s="26"/>
      <c r="G211" s="19"/>
      <c r="H211" s="19"/>
      <c r="I211" s="120"/>
    </row>
    <row r="212" spans="1:9" s="4" customFormat="1" ht="12.75">
      <c r="A212" s="20"/>
      <c r="B212" s="21"/>
      <c r="C212" s="21"/>
      <c r="D212" s="128"/>
      <c r="E212" s="19"/>
      <c r="F212" s="26"/>
      <c r="G212" s="19"/>
      <c r="H212" s="19"/>
      <c r="I212" s="120"/>
    </row>
    <row r="213" spans="4:8" ht="12.75">
      <c r="D213" s="128"/>
      <c r="E213" s="19"/>
      <c r="F213" s="26"/>
      <c r="G213" s="19"/>
      <c r="H213" s="19"/>
    </row>
    <row r="214" spans="1:8" ht="12.75">
      <c r="A214" s="22"/>
      <c r="B214" s="22"/>
      <c r="C214" s="22"/>
      <c r="D214" s="128"/>
      <c r="E214" s="19"/>
      <c r="F214" s="26"/>
      <c r="G214" s="19"/>
      <c r="H214" s="19"/>
    </row>
    <row r="215" spans="1:8" ht="12.75">
      <c r="A215" s="22"/>
      <c r="B215" s="22"/>
      <c r="C215" s="22"/>
      <c r="D215" s="128"/>
      <c r="E215" s="19"/>
      <c r="F215" s="26"/>
      <c r="G215" s="19"/>
      <c r="H215" s="19"/>
    </row>
    <row r="216" spans="1:8" ht="12.75">
      <c r="A216" s="22"/>
      <c r="B216" s="22"/>
      <c r="C216" s="22"/>
      <c r="D216" s="128"/>
      <c r="E216" s="19"/>
      <c r="F216" s="26"/>
      <c r="G216" s="19"/>
      <c r="H216" s="19"/>
    </row>
    <row r="217" spans="1:8" ht="12.75">
      <c r="A217" s="22"/>
      <c r="B217" s="22"/>
      <c r="C217" s="22"/>
      <c r="D217" s="128"/>
      <c r="E217" s="19"/>
      <c r="F217" s="26"/>
      <c r="G217" s="19"/>
      <c r="H217" s="19"/>
    </row>
    <row r="218" spans="1:8" ht="12.75">
      <c r="A218" s="22"/>
      <c r="B218" s="22"/>
      <c r="C218" s="22"/>
      <c r="D218" s="128"/>
      <c r="E218" s="19"/>
      <c r="F218" s="26"/>
      <c r="G218" s="19"/>
      <c r="H218" s="19"/>
    </row>
    <row r="219" spans="1:8" ht="12.75">
      <c r="A219" s="22"/>
      <c r="B219" s="22"/>
      <c r="C219" s="22"/>
      <c r="D219" s="128"/>
      <c r="E219" s="19"/>
      <c r="F219" s="26"/>
      <c r="G219" s="19"/>
      <c r="H219" s="19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7:B152"/>
    <mergeCell ref="A51:B53"/>
    <mergeCell ref="A11:B21"/>
    <mergeCell ref="A84:B90"/>
    <mergeCell ref="A34:B35"/>
    <mergeCell ref="A111:B113"/>
    <mergeCell ref="A102:B104"/>
    <mergeCell ref="A96:B97"/>
    <mergeCell ref="A92:B94"/>
    <mergeCell ref="A106:B109"/>
    <mergeCell ref="A75:B78"/>
    <mergeCell ref="A71:B73"/>
    <mergeCell ref="A80:B82"/>
    <mergeCell ref="A67:B69"/>
    <mergeCell ref="A140:B144"/>
    <mergeCell ref="A146:C146"/>
    <mergeCell ref="A3:I3"/>
    <mergeCell ref="A161:C161"/>
    <mergeCell ref="A145:C145"/>
    <mergeCell ref="A136:C136"/>
    <mergeCell ref="A137:C137"/>
    <mergeCell ref="A115:B118"/>
    <mergeCell ref="A99:B100"/>
    <mergeCell ref="A133:B135"/>
    <mergeCell ref="A128:B131"/>
    <mergeCell ref="A120:B121"/>
    <mergeCell ref="A162:B165"/>
    <mergeCell ref="A156:H156"/>
    <mergeCell ref="A138:C138"/>
    <mergeCell ref="A155:H155"/>
    <mergeCell ref="A123:B123"/>
    <mergeCell ref="A125:B126"/>
    <mergeCell ref="A139:C139"/>
  </mergeCells>
  <printOptions/>
  <pageMargins left="0.3937007874015748" right="0.2755905511811024" top="0.3937007874015748" bottom="0.2755905511811024" header="0.1968503937007874" footer="0.1968503937007874"/>
  <pageSetup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2023-01-25T10:12:14Z</cp:lastPrinted>
  <dcterms:created xsi:type="dcterms:W3CDTF">2002-03-11T10:22:12Z</dcterms:created>
  <dcterms:modified xsi:type="dcterms:W3CDTF">2023-01-26T13:22:06Z</dcterms:modified>
  <cp:category/>
  <cp:version/>
  <cp:contentType/>
  <cp:contentStatus/>
</cp:coreProperties>
</file>