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источникам'!$A$1:$I$154</definedName>
  </definedNames>
  <calcPr fullCalcOnLoad="1"/>
</workbook>
</file>

<file path=xl/sharedStrings.xml><?xml version="1.0" encoding="utf-8"?>
<sst xmlns="http://schemas.openxmlformats.org/spreadsheetml/2006/main" count="230" uniqueCount="131">
  <si>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</si>
  <si>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</si>
  <si>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</si>
  <si>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</si>
  <si>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</si>
  <si>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</si>
  <si>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</si>
  <si>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</si>
  <si>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</si>
  <si>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</si>
  <si>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</si>
  <si>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</si>
  <si>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</si>
  <si>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</si>
  <si>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</si>
  <si>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</si>
  <si>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</si>
  <si>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</si>
  <si>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</si>
  <si>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</si>
  <si>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</si>
  <si>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</si>
  <si>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</si>
  <si>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</si>
  <si>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</si>
  <si>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</si>
  <si>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</si>
  <si>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</si>
  <si>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</si>
  <si>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</si>
  <si>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</si>
  <si>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</si>
  <si>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</si>
  <si>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</si>
  <si>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</si>
  <si>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</si>
  <si>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</si>
  <si>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</si>
  <si>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</si>
  <si>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</si>
  <si>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</si>
  <si>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</si>
  <si>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</si>
  <si>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</si>
  <si>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</si>
  <si>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</si>
  <si>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</si>
  <si>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</si>
  <si>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</si>
  <si>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</si>
  <si>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</si>
  <si>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</si>
  <si>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</si>
  <si>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</si>
  <si>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</si>
  <si>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</si>
  <si>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</si>
  <si>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</si>
  <si>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</si>
  <si>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</si>
  <si>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</si>
  <si>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</si>
  <si>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</si>
  <si>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</si>
  <si>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</si>
  <si>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</si>
  <si>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</si>
  <si>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</si>
  <si>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</si>
  <si>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</si>
  <si>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</si>
  <si>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</si>
  <si>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</si>
  <si>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</si>
  <si>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</si>
  <si>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</si>
  <si>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</si>
  <si>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</si>
  <si>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</si>
  <si>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</si>
  <si>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</si>
  <si>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</si>
  <si>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</si>
  <si>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</si>
  <si>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</si>
  <si>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</si>
  <si>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</si>
  <si>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</si>
  <si>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</si>
  <si>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</si>
  <si>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</si>
  <si>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</si>
  <si>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</si>
  <si>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</si>
  <si>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</si>
  <si>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</si>
  <si>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</si>
  <si>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</si>
  <si>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</si>
  <si>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</si>
  <si>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</si>
  <si>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</si>
  <si>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</si>
  <si>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</si>
  <si>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</si>
  <si>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</si>
  <si>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</si>
  <si>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</si>
  <si>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</si>
  <si>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</si>
  <si>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</si>
  <si>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</si>
  <si>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</si>
  <si>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</si>
  <si>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</si>
  <si>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</si>
  <si>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</si>
  <si>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</si>
  <si>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</si>
  <si>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</si>
  <si>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</si>
  <si>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</si>
  <si>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</si>
  <si>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</si>
  <si>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</si>
  <si>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2022 года</t>
  </si>
  <si>
    <t>Оперативный анализ исполнения бюджета города Перми по расходам на 1 марта 2022 года</t>
  </si>
  <si>
    <t>Кассовый план января-февраля 2022 года</t>
  </si>
  <si>
    <t>Кассовый расход на 01.03.2022</t>
  </si>
  <si>
    <t>% выпол-нения кассового плана января-февраля 2022 года</t>
  </si>
  <si>
    <t xml:space="preserve"> *   расчётный уровень установлен исходя из 95,0 % исполнения кассового плана по расходам за январь-февраль 2022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</si>
</sst>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sz val="10"/>
      <color indexed="36"/>
      <name val="Arial"/>
      <family val="2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3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b/>
      <sz val="10"/>
      <color rgb="FF7030A0"/>
      <name val="Times New Roman"/>
      <family val="1"/>
    </font>
    <font>
      <sz val="10"/>
      <color rgb="FF7030A0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0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24" fillId="35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8" fillId="33" borderId="10" xfId="0" applyNumberFormat="1" applyFont="1" applyFill="1" applyBorder="1" applyAlignment="1">
      <alignment vertical="center"/>
    </xf>
    <xf numFmtId="179" fontId="23" fillId="35" borderId="10" xfId="0" applyNumberFormat="1" applyFont="1" applyFill="1" applyBorder="1" applyAlignment="1" applyProtection="1">
      <alignment horizontal="center" vertical="center" wrapText="1"/>
      <protection/>
    </xf>
    <xf numFmtId="179" fontId="23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left" vertical="center" wrapText="1"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179" fontId="71" fillId="0" borderId="10" xfId="0" applyNumberFormat="1" applyFont="1" applyFill="1" applyBorder="1" applyAlignment="1" applyProtection="1">
      <alignment horizontal="center" vertical="center" wrapText="1"/>
      <protection/>
    </xf>
    <xf numFmtId="179" fontId="72" fillId="35" borderId="10" xfId="0" applyNumberFormat="1" applyFont="1" applyFill="1" applyBorder="1" applyAlignment="1" applyProtection="1">
      <alignment horizontal="center" vertical="center" wrapText="1"/>
      <protection/>
    </xf>
    <xf numFmtId="179" fontId="73" fillId="0" borderId="10" xfId="0" applyNumberFormat="1" applyFont="1" applyFill="1" applyBorder="1" applyAlignment="1" applyProtection="1">
      <alignment horizontal="center" vertical="center" wrapText="1"/>
      <protection/>
    </xf>
    <xf numFmtId="179" fontId="74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35" borderId="10" xfId="0" applyNumberFormat="1" applyFont="1" applyFill="1" applyBorder="1" applyAlignment="1" applyProtection="1">
      <alignment horizontal="center" vertical="center" wrapText="1"/>
      <protection/>
    </xf>
    <xf numFmtId="178" fontId="75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68" fillId="35" borderId="10" xfId="0" applyNumberFormat="1" applyFont="1" applyFill="1" applyBorder="1" applyAlignment="1" applyProtection="1">
      <alignment horizontal="center" vertical="center" wrapText="1"/>
      <protection/>
    </xf>
    <xf numFmtId="179" fontId="68" fillId="35" borderId="10" xfId="0" applyNumberFormat="1" applyFont="1" applyFill="1" applyBorder="1" applyAlignment="1">
      <alignment vertical="center"/>
    </xf>
    <xf numFmtId="49" fontId="76" fillId="0" borderId="10" xfId="0" applyNumberFormat="1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5" customWidth="1"/>
    <col min="5" max="5" width="13.28125" style="5" customWidth="1"/>
    <col min="6" max="6" width="13.28125" style="24" customWidth="1"/>
    <col min="7" max="8" width="9.00390625" style="5" customWidth="1"/>
    <col min="9" max="9" width="10.281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60" t="s">
        <v>126</v>
      </c>
      <c r="B3" s="160"/>
      <c r="C3" s="160"/>
      <c r="D3" s="160"/>
      <c r="E3" s="160"/>
      <c r="F3" s="160"/>
      <c r="G3" s="160"/>
      <c r="H3" s="160"/>
      <c r="I3" s="160"/>
    </row>
    <row r="4" spans="1:9" s="1" customFormat="1" ht="15" customHeight="1">
      <c r="A4" s="15"/>
      <c r="B4" s="80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4" t="s">
        <v>125</v>
      </c>
      <c r="E5" s="78" t="s">
        <v>127</v>
      </c>
      <c r="F5" s="70" t="s">
        <v>128</v>
      </c>
      <c r="G5" s="70" t="s">
        <v>129</v>
      </c>
      <c r="H5" s="65" t="s">
        <v>113</v>
      </c>
      <c r="I5" s="66" t="s">
        <v>110</v>
      </c>
    </row>
    <row r="6" spans="1:11" s="2" customFormat="1" ht="48.75" customHeight="1">
      <c r="A6" s="50" t="s">
        <v>59</v>
      </c>
      <c r="B6" s="30" t="s">
        <v>73</v>
      </c>
      <c r="C6" s="30" t="s">
        <v>37</v>
      </c>
      <c r="D6" s="76">
        <f>D7+D8</f>
        <v>170740.4</v>
      </c>
      <c r="E6" s="76">
        <v>16478.104</v>
      </c>
      <c r="F6" s="76">
        <f>F7</f>
        <v>12877.494</v>
      </c>
      <c r="G6" s="76">
        <f>F6/E6*100</f>
        <v>78.14912443810283</v>
      </c>
      <c r="H6" s="76">
        <f>F6/D6*100</f>
        <v>7.542148196911803</v>
      </c>
      <c r="I6" s="103">
        <f>G6-95</f>
        <v>-16.85087556189717</v>
      </c>
      <c r="J6" s="63"/>
      <c r="K6" s="63"/>
    </row>
    <row r="7" spans="1:9" s="7" customFormat="1" ht="18" customHeight="1">
      <c r="A7" s="134"/>
      <c r="B7" s="135"/>
      <c r="C7" s="54" t="s">
        <v>35</v>
      </c>
      <c r="D7" s="95">
        <v>170740.4</v>
      </c>
      <c r="E7" s="95">
        <v>16478.104</v>
      </c>
      <c r="F7" s="95">
        <v>12877.494</v>
      </c>
      <c r="G7" s="95">
        <f>F7/E7*100</f>
        <v>78.14912443810283</v>
      </c>
      <c r="H7" s="95">
        <f>F7/D7*100</f>
        <v>7.542148196911803</v>
      </c>
      <c r="I7" s="77">
        <f>G7-95</f>
        <v>-16.85087556189717</v>
      </c>
    </row>
    <row r="8" spans="1:9" s="12" customFormat="1" ht="27" customHeight="1" hidden="1">
      <c r="A8" s="136"/>
      <c r="B8" s="137"/>
      <c r="C8" s="54" t="s">
        <v>71</v>
      </c>
      <c r="D8" s="117">
        <v>0</v>
      </c>
      <c r="E8" s="117">
        <v>0</v>
      </c>
      <c r="F8" s="117">
        <v>0</v>
      </c>
      <c r="G8" s="95" t="e">
        <f>F8/E8*100</f>
        <v>#DIV/0!</v>
      </c>
      <c r="H8" s="95" t="e">
        <f aca="true" t="shared" si="0" ref="H8:H72">F8/D8*100</f>
        <v>#DIV/0!</v>
      </c>
      <c r="I8" s="77" t="e">
        <f>G8-95</f>
        <v>#DIV/0!</v>
      </c>
    </row>
    <row r="9" spans="1:9" s="124" customFormat="1" ht="21.75" customHeight="1" hidden="1">
      <c r="A9" s="138"/>
      <c r="B9" s="139"/>
      <c r="C9" s="87" t="s">
        <v>96</v>
      </c>
      <c r="D9" s="118"/>
      <c r="E9" s="118"/>
      <c r="F9" s="118"/>
      <c r="G9" s="98" t="e">
        <f>F9/E9*100</f>
        <v>#DIV/0!</v>
      </c>
      <c r="H9" s="98" t="e">
        <f t="shared" si="0"/>
        <v>#DIV/0!</v>
      </c>
      <c r="I9" s="88" t="e">
        <f>G9-95</f>
        <v>#DIV/0!</v>
      </c>
    </row>
    <row r="10" spans="1:10" s="1" customFormat="1" ht="30" customHeight="1">
      <c r="A10" s="50" t="s">
        <v>60</v>
      </c>
      <c r="B10" s="30" t="s">
        <v>74</v>
      </c>
      <c r="C10" s="30" t="s">
        <v>61</v>
      </c>
      <c r="D10" s="76">
        <f>D11+D17+D20</f>
        <v>414511.2</v>
      </c>
      <c r="E10" s="76">
        <f>E11+E17+E20</f>
        <v>35821.566</v>
      </c>
      <c r="F10" s="76">
        <f>F11+F17+F20</f>
        <v>35011.172</v>
      </c>
      <c r="G10" s="76">
        <f aca="true" t="shared" si="1" ref="G10:G72">F10/E10*100</f>
        <v>97.7376924280753</v>
      </c>
      <c r="H10" s="76">
        <f t="shared" si="0"/>
        <v>8.446375393475495</v>
      </c>
      <c r="I10" s="103">
        <f aca="true" t="shared" si="2" ref="I10:I72">G10-95</f>
        <v>2.737692428075306</v>
      </c>
      <c r="J10" s="63"/>
    </row>
    <row r="11" spans="1:10" s="1" customFormat="1" ht="27.75" customHeight="1">
      <c r="A11" s="168"/>
      <c r="B11" s="169"/>
      <c r="C11" s="86" t="s">
        <v>66</v>
      </c>
      <c r="D11" s="107">
        <f>D12+D13+D14+D15+D16</f>
        <v>332139.2</v>
      </c>
      <c r="E11" s="107">
        <f>E12+E13+E14+E15+E16</f>
        <v>35821.566</v>
      </c>
      <c r="F11" s="107">
        <f>F12+F13+F14+F15+F16</f>
        <v>35011.172</v>
      </c>
      <c r="G11" s="107">
        <f t="shared" si="1"/>
        <v>97.7376924280753</v>
      </c>
      <c r="H11" s="107">
        <f t="shared" si="0"/>
        <v>10.541114087105646</v>
      </c>
      <c r="I11" s="108">
        <f t="shared" si="2"/>
        <v>2.737692428075306</v>
      </c>
      <c r="J11" s="67"/>
    </row>
    <row r="12" spans="1:9" s="1" customFormat="1" ht="20.25" customHeight="1" hidden="1">
      <c r="A12" s="170"/>
      <c r="B12" s="171"/>
      <c r="C12" s="54" t="s">
        <v>101</v>
      </c>
      <c r="D12" s="95">
        <f>124388.3+6368</f>
        <v>130756.3</v>
      </c>
      <c r="E12" s="95">
        <f>14913.9+316.701</f>
        <v>15230.600999999999</v>
      </c>
      <c r="F12" s="95">
        <f>14651.225+289.907</f>
        <v>14941.132</v>
      </c>
      <c r="G12" s="95">
        <f t="shared" si="1"/>
        <v>98.09942496688082</v>
      </c>
      <c r="H12" s="95">
        <f t="shared" si="0"/>
        <v>11.426701428535374</v>
      </c>
      <c r="I12" s="77">
        <f t="shared" si="2"/>
        <v>3.099424966880818</v>
      </c>
    </row>
    <row r="13" spans="1:9" s="1" customFormat="1" ht="27" customHeight="1" hidden="1">
      <c r="A13" s="170"/>
      <c r="B13" s="171"/>
      <c r="C13" s="54" t="s">
        <v>105</v>
      </c>
      <c r="D13" s="95">
        <v>109537.5</v>
      </c>
      <c r="E13" s="95">
        <v>14309.23</v>
      </c>
      <c r="F13" s="95">
        <v>13788.305</v>
      </c>
      <c r="G13" s="95">
        <f t="shared" si="1"/>
        <v>96.3595175980818</v>
      </c>
      <c r="H13" s="95">
        <f>F13/D13*100</f>
        <v>12.587748487960745</v>
      </c>
      <c r="I13" s="77">
        <f>G13-95</f>
        <v>1.3595175980817942</v>
      </c>
    </row>
    <row r="14" spans="1:9" s="81" customFormat="1" ht="27" customHeight="1" hidden="1">
      <c r="A14" s="170"/>
      <c r="B14" s="171"/>
      <c r="C14" s="54" t="s">
        <v>114</v>
      </c>
      <c r="D14" s="95">
        <v>0</v>
      </c>
      <c r="E14" s="95">
        <v>0</v>
      </c>
      <c r="F14" s="117">
        <v>0</v>
      </c>
      <c r="G14" s="95"/>
      <c r="H14" s="95"/>
      <c r="I14" s="77"/>
    </row>
    <row r="15" spans="1:9" s="1" customFormat="1" ht="27" customHeight="1" hidden="1">
      <c r="A15" s="170"/>
      <c r="B15" s="171"/>
      <c r="C15" s="54" t="s">
        <v>102</v>
      </c>
      <c r="D15" s="95">
        <v>2732.2</v>
      </c>
      <c r="E15" s="95">
        <v>0</v>
      </c>
      <c r="F15" s="95">
        <v>0</v>
      </c>
      <c r="G15" s="95"/>
      <c r="H15" s="95">
        <f t="shared" si="0"/>
        <v>0</v>
      </c>
      <c r="I15" s="77">
        <f t="shared" si="2"/>
        <v>-95</v>
      </c>
    </row>
    <row r="16" spans="1:9" s="1" customFormat="1" ht="27" customHeight="1" hidden="1">
      <c r="A16" s="170"/>
      <c r="B16" s="171"/>
      <c r="C16" s="54" t="s">
        <v>100</v>
      </c>
      <c r="D16" s="95">
        <v>89113.2</v>
      </c>
      <c r="E16" s="95">
        <v>6281.735</v>
      </c>
      <c r="F16" s="95">
        <v>6281.735</v>
      </c>
      <c r="G16" s="95">
        <f t="shared" si="1"/>
        <v>100</v>
      </c>
      <c r="H16" s="95">
        <f t="shared" si="0"/>
        <v>7.049163311383723</v>
      </c>
      <c r="I16" s="77">
        <f t="shared" si="2"/>
        <v>5</v>
      </c>
    </row>
    <row r="17" spans="1:13" s="1" customFormat="1" ht="27.75" customHeight="1">
      <c r="A17" s="170"/>
      <c r="B17" s="171"/>
      <c r="C17" s="86" t="s">
        <v>82</v>
      </c>
      <c r="D17" s="107">
        <f>D18+D19</f>
        <v>82372</v>
      </c>
      <c r="E17" s="107">
        <f>E18+E19</f>
        <v>0</v>
      </c>
      <c r="F17" s="107">
        <f>F18+F19</f>
        <v>0</v>
      </c>
      <c r="G17" s="107"/>
      <c r="H17" s="107">
        <f t="shared" si="0"/>
        <v>0</v>
      </c>
      <c r="I17" s="108">
        <f t="shared" si="2"/>
        <v>-95</v>
      </c>
      <c r="M17" s="52"/>
    </row>
    <row r="18" spans="1:9" s="2" customFormat="1" ht="27.75" customHeight="1" hidden="1">
      <c r="A18" s="170"/>
      <c r="B18" s="171"/>
      <c r="C18" s="54" t="s">
        <v>104</v>
      </c>
      <c r="D18" s="117">
        <v>0</v>
      </c>
      <c r="E18" s="117">
        <v>0</v>
      </c>
      <c r="F18" s="117">
        <v>0</v>
      </c>
      <c r="G18" s="95"/>
      <c r="H18" s="95"/>
      <c r="I18" s="77">
        <f t="shared" si="2"/>
        <v>-95</v>
      </c>
    </row>
    <row r="19" spans="1:9" s="2" customFormat="1" ht="18" customHeight="1" hidden="1">
      <c r="A19" s="170"/>
      <c r="B19" s="171"/>
      <c r="C19" s="54" t="s">
        <v>103</v>
      </c>
      <c r="D19" s="95">
        <v>82372</v>
      </c>
      <c r="E19" s="95">
        <v>0</v>
      </c>
      <c r="F19" s="95">
        <v>0</v>
      </c>
      <c r="G19" s="95"/>
      <c r="H19" s="95">
        <f t="shared" si="0"/>
        <v>0</v>
      </c>
      <c r="I19" s="77">
        <f t="shared" si="2"/>
        <v>-95</v>
      </c>
    </row>
    <row r="20" spans="1:9" s="72" customFormat="1" ht="30" customHeight="1" hidden="1">
      <c r="A20" s="172"/>
      <c r="B20" s="173"/>
      <c r="C20" s="54" t="s">
        <v>95</v>
      </c>
      <c r="D20" s="117">
        <v>0</v>
      </c>
      <c r="E20" s="117">
        <v>0</v>
      </c>
      <c r="F20" s="117">
        <v>0</v>
      </c>
      <c r="G20" s="95"/>
      <c r="H20" s="95"/>
      <c r="I20" s="77"/>
    </row>
    <row r="21" spans="1:9" s="5" customFormat="1" ht="62.25" customHeight="1">
      <c r="A21" s="50" t="s">
        <v>80</v>
      </c>
      <c r="B21" s="30" t="s">
        <v>116</v>
      </c>
      <c r="C21" s="30" t="s">
        <v>81</v>
      </c>
      <c r="D21" s="76">
        <v>127940.128</v>
      </c>
      <c r="E21" s="76">
        <v>16774.975</v>
      </c>
      <c r="F21" s="76">
        <f>F22</f>
        <v>13917.32</v>
      </c>
      <c r="G21" s="76">
        <f t="shared" si="1"/>
        <v>82.96477341993058</v>
      </c>
      <c r="H21" s="76">
        <f t="shared" si="0"/>
        <v>10.877994431895518</v>
      </c>
      <c r="I21" s="103">
        <f t="shared" si="2"/>
        <v>-12.03522658006942</v>
      </c>
    </row>
    <row r="22" spans="1:9" s="2" customFormat="1" ht="17.25" customHeight="1">
      <c r="A22" s="168"/>
      <c r="B22" s="169"/>
      <c r="C22" s="51" t="s">
        <v>35</v>
      </c>
      <c r="D22" s="95">
        <v>127940.128</v>
      </c>
      <c r="E22" s="95">
        <v>16774.975</v>
      </c>
      <c r="F22" s="95">
        <v>13917.32</v>
      </c>
      <c r="G22" s="95">
        <f t="shared" si="1"/>
        <v>82.96477341993058</v>
      </c>
      <c r="H22" s="95">
        <f t="shared" si="0"/>
        <v>10.877994431895518</v>
      </c>
      <c r="I22" s="77">
        <f t="shared" si="2"/>
        <v>-12.03522658006942</v>
      </c>
    </row>
    <row r="23" spans="1:9" s="8" customFormat="1" ht="17.25" customHeight="1" hidden="1">
      <c r="A23" s="172"/>
      <c r="B23" s="173"/>
      <c r="C23" s="51" t="s">
        <v>36</v>
      </c>
      <c r="D23" s="117">
        <v>0</v>
      </c>
      <c r="E23" s="117">
        <v>0</v>
      </c>
      <c r="F23" s="117">
        <v>0</v>
      </c>
      <c r="G23" s="95" t="e">
        <f t="shared" si="1"/>
        <v>#DIV/0!</v>
      </c>
      <c r="H23" s="95" t="e">
        <f t="shared" si="0"/>
        <v>#DIV/0!</v>
      </c>
      <c r="I23" s="77" t="e">
        <f t="shared" si="2"/>
        <v>#DIV/0!</v>
      </c>
    </row>
    <row r="24" spans="1:9" s="8" customFormat="1" ht="48" customHeight="1">
      <c r="A24" s="55">
        <v>910</v>
      </c>
      <c r="B24" s="56" t="s">
        <v>90</v>
      </c>
      <c r="C24" s="30" t="s">
        <v>89</v>
      </c>
      <c r="D24" s="76">
        <f>D25</f>
        <v>51587.6</v>
      </c>
      <c r="E24" s="76">
        <f>E25</f>
        <v>5817.617</v>
      </c>
      <c r="F24" s="76">
        <f>F25</f>
        <v>5597.633</v>
      </c>
      <c r="G24" s="76">
        <f t="shared" si="1"/>
        <v>96.21865791440034</v>
      </c>
      <c r="H24" s="76">
        <f t="shared" si="0"/>
        <v>10.850733509603083</v>
      </c>
      <c r="I24" s="103">
        <f t="shared" si="2"/>
        <v>1.2186579144003389</v>
      </c>
    </row>
    <row r="25" spans="1:9" s="8" customFormat="1" ht="18" customHeight="1">
      <c r="A25" s="166"/>
      <c r="B25" s="167"/>
      <c r="C25" s="51" t="s">
        <v>36</v>
      </c>
      <c r="D25" s="95">
        <v>51587.6</v>
      </c>
      <c r="E25" s="95">
        <v>5817.617</v>
      </c>
      <c r="F25" s="95">
        <v>5597.633</v>
      </c>
      <c r="G25" s="95">
        <f t="shared" si="1"/>
        <v>96.21865791440034</v>
      </c>
      <c r="H25" s="95">
        <f t="shared" si="0"/>
        <v>10.850733509603083</v>
      </c>
      <c r="I25" s="77">
        <f t="shared" si="2"/>
        <v>1.2186579144003389</v>
      </c>
    </row>
    <row r="26" spans="1:9" s="2" customFormat="1" ht="44.25" customHeight="1">
      <c r="A26" s="57" t="s">
        <v>1</v>
      </c>
      <c r="B26" s="58" t="s">
        <v>115</v>
      </c>
      <c r="C26" s="30" t="s">
        <v>38</v>
      </c>
      <c r="D26" s="76">
        <f>D27+D28+D29</f>
        <v>157177.212</v>
      </c>
      <c r="E26" s="76">
        <f>E27+E28+E29</f>
        <v>15435.065</v>
      </c>
      <c r="F26" s="76">
        <f>F27+F28+F29</f>
        <v>9885.105</v>
      </c>
      <c r="G26" s="76">
        <f t="shared" si="1"/>
        <v>64.0431705341053</v>
      </c>
      <c r="H26" s="76">
        <f t="shared" si="0"/>
        <v>6.289146419011428</v>
      </c>
      <c r="I26" s="103">
        <f t="shared" si="2"/>
        <v>-30.9568294658947</v>
      </c>
    </row>
    <row r="27" spans="1:9" s="7" customFormat="1" ht="17.25" customHeight="1">
      <c r="A27" s="134"/>
      <c r="B27" s="135"/>
      <c r="C27" s="54" t="s">
        <v>35</v>
      </c>
      <c r="D27" s="95">
        <v>136112.212</v>
      </c>
      <c r="E27" s="95">
        <v>12738.795</v>
      </c>
      <c r="F27" s="95">
        <v>9555.589</v>
      </c>
      <c r="G27" s="95">
        <f t="shared" si="1"/>
        <v>75.01171814131557</v>
      </c>
      <c r="H27" s="95">
        <f t="shared" si="0"/>
        <v>7.020375952746988</v>
      </c>
      <c r="I27" s="77">
        <f t="shared" si="2"/>
        <v>-19.98828185868443</v>
      </c>
    </row>
    <row r="28" spans="1:9" s="29" customFormat="1" ht="17.25" customHeight="1">
      <c r="A28" s="136"/>
      <c r="B28" s="137"/>
      <c r="C28" s="54" t="s">
        <v>36</v>
      </c>
      <c r="D28" s="95">
        <v>21065</v>
      </c>
      <c r="E28" s="95">
        <v>2696.27</v>
      </c>
      <c r="F28" s="95">
        <v>329.516</v>
      </c>
      <c r="G28" s="95">
        <f t="shared" si="1"/>
        <v>12.221179629636499</v>
      </c>
      <c r="H28" s="95">
        <f t="shared" si="0"/>
        <v>1.5642819843342037</v>
      </c>
      <c r="I28" s="77">
        <f t="shared" si="2"/>
        <v>-82.7788203703635</v>
      </c>
    </row>
    <row r="29" spans="1:9" s="82" customFormat="1" ht="28.5" customHeight="1" hidden="1">
      <c r="A29" s="136"/>
      <c r="B29" s="137"/>
      <c r="C29" s="54" t="s">
        <v>71</v>
      </c>
      <c r="D29" s="117"/>
      <c r="E29" s="117"/>
      <c r="F29" s="117"/>
      <c r="G29" s="95" t="e">
        <f t="shared" si="1"/>
        <v>#DIV/0!</v>
      </c>
      <c r="H29" s="102" t="e">
        <f t="shared" si="0"/>
        <v>#DIV/0!</v>
      </c>
      <c r="I29" s="109" t="e">
        <f t="shared" si="2"/>
        <v>#DIV/0!</v>
      </c>
    </row>
    <row r="30" spans="1:9" s="82" customFormat="1" ht="21.75" customHeight="1" hidden="1">
      <c r="A30" s="138"/>
      <c r="B30" s="139"/>
      <c r="C30" s="87" t="s">
        <v>96</v>
      </c>
      <c r="D30" s="118"/>
      <c r="E30" s="118"/>
      <c r="F30" s="118"/>
      <c r="G30" s="95" t="e">
        <f t="shared" si="1"/>
        <v>#DIV/0!</v>
      </c>
      <c r="H30" s="127" t="e">
        <f t="shared" si="0"/>
        <v>#DIV/0!</v>
      </c>
      <c r="I30" s="128" t="e">
        <f t="shared" si="2"/>
        <v>#DIV/0!</v>
      </c>
    </row>
    <row r="31" spans="1:9" s="2" customFormat="1" ht="48" customHeight="1">
      <c r="A31" s="125">
        <v>924</v>
      </c>
      <c r="B31" s="126" t="s">
        <v>85</v>
      </c>
      <c r="C31" s="30" t="s">
        <v>84</v>
      </c>
      <c r="D31" s="76">
        <f>D32+D33</f>
        <v>2103897.208</v>
      </c>
      <c r="E31" s="76">
        <f>E32+E33</f>
        <v>224318.75</v>
      </c>
      <c r="F31" s="76">
        <f>F32+F33</f>
        <v>204781.567</v>
      </c>
      <c r="G31" s="76">
        <f t="shared" si="1"/>
        <v>91.29043693405032</v>
      </c>
      <c r="H31" s="76">
        <f t="shared" si="0"/>
        <v>9.733439743221524</v>
      </c>
      <c r="I31" s="103">
        <f t="shared" si="2"/>
        <v>-3.7095630659496805</v>
      </c>
    </row>
    <row r="32" spans="1:9" s="2" customFormat="1" ht="16.5" customHeight="1">
      <c r="A32" s="174"/>
      <c r="B32" s="175"/>
      <c r="C32" s="54" t="s">
        <v>35</v>
      </c>
      <c r="D32" s="95">
        <v>1817626.446</v>
      </c>
      <c r="E32" s="95">
        <v>224318.75</v>
      </c>
      <c r="F32" s="95">
        <v>204781.567</v>
      </c>
      <c r="G32" s="95">
        <f t="shared" si="1"/>
        <v>91.29043693405032</v>
      </c>
      <c r="H32" s="95">
        <f t="shared" si="0"/>
        <v>11.266427568252933</v>
      </c>
      <c r="I32" s="77">
        <f t="shared" si="2"/>
        <v>-3.7095630659496805</v>
      </c>
    </row>
    <row r="33" spans="1:9" s="2" customFormat="1" ht="27.75" customHeight="1">
      <c r="A33" s="176"/>
      <c r="B33" s="177"/>
      <c r="C33" s="59" t="s">
        <v>71</v>
      </c>
      <c r="D33" s="95">
        <v>286270.762</v>
      </c>
      <c r="E33" s="95">
        <v>0</v>
      </c>
      <c r="F33" s="95">
        <v>0</v>
      </c>
      <c r="G33" s="95"/>
      <c r="H33" s="95">
        <f t="shared" si="0"/>
        <v>0</v>
      </c>
      <c r="I33" s="77">
        <f t="shared" si="2"/>
        <v>-95</v>
      </c>
    </row>
    <row r="34" spans="1:9" s="2" customFormat="1" ht="21.75" customHeight="1">
      <c r="A34" s="178"/>
      <c r="B34" s="179"/>
      <c r="C34" s="89" t="s">
        <v>96</v>
      </c>
      <c r="D34" s="98">
        <v>13981.8</v>
      </c>
      <c r="E34" s="98">
        <v>0</v>
      </c>
      <c r="F34" s="98">
        <v>0</v>
      </c>
      <c r="G34" s="98"/>
      <c r="H34" s="98">
        <f>F34/D34*100</f>
        <v>0</v>
      </c>
      <c r="I34" s="88">
        <f>G34-95</f>
        <v>-95</v>
      </c>
    </row>
    <row r="35" spans="1:9" s="2" customFormat="1" ht="30" customHeight="1">
      <c r="A35" s="93" t="s">
        <v>2</v>
      </c>
      <c r="B35" s="94" t="s">
        <v>75</v>
      </c>
      <c r="C35" s="30" t="s">
        <v>39</v>
      </c>
      <c r="D35" s="76">
        <f>D36+D37+D38</f>
        <v>16685897.037999999</v>
      </c>
      <c r="E35" s="76">
        <f>E36+E37+E38</f>
        <v>1928350.9</v>
      </c>
      <c r="F35" s="76">
        <f>F36+F37+F38</f>
        <v>1918580.2510000002</v>
      </c>
      <c r="G35" s="76">
        <f t="shared" si="1"/>
        <v>99.49331581715757</v>
      </c>
      <c r="H35" s="76">
        <f t="shared" si="0"/>
        <v>11.49821460980299</v>
      </c>
      <c r="I35" s="103">
        <f t="shared" si="2"/>
        <v>4.493315817157566</v>
      </c>
    </row>
    <row r="36" spans="1:9" s="7" customFormat="1" ht="16.5" customHeight="1">
      <c r="A36" s="134"/>
      <c r="B36" s="135"/>
      <c r="C36" s="51" t="s">
        <v>35</v>
      </c>
      <c r="D36" s="95">
        <v>3920993.85</v>
      </c>
      <c r="E36" s="95">
        <v>567022.8</v>
      </c>
      <c r="F36" s="95">
        <v>557257.268</v>
      </c>
      <c r="G36" s="95">
        <f t="shared" si="1"/>
        <v>98.27775320498576</v>
      </c>
      <c r="H36" s="95">
        <f t="shared" si="0"/>
        <v>14.212143382984394</v>
      </c>
      <c r="I36" s="77">
        <f t="shared" si="2"/>
        <v>3.277753204985757</v>
      </c>
    </row>
    <row r="37" spans="1:9" s="2" customFormat="1" ht="18.75" customHeight="1">
      <c r="A37" s="136"/>
      <c r="B37" s="137"/>
      <c r="C37" s="51" t="s">
        <v>36</v>
      </c>
      <c r="D37" s="95">
        <v>10851851.6</v>
      </c>
      <c r="E37" s="95">
        <v>1211315.2</v>
      </c>
      <c r="F37" s="95">
        <v>1211310.083</v>
      </c>
      <c r="G37" s="95">
        <f t="shared" si="1"/>
        <v>99.9995775665987</v>
      </c>
      <c r="H37" s="95">
        <f t="shared" si="0"/>
        <v>11.162243344721007</v>
      </c>
      <c r="I37" s="77">
        <f t="shared" si="2"/>
        <v>4.999577566598703</v>
      </c>
    </row>
    <row r="38" spans="1:9" s="2" customFormat="1" ht="27" customHeight="1">
      <c r="A38" s="136"/>
      <c r="B38" s="137"/>
      <c r="C38" s="51" t="s">
        <v>71</v>
      </c>
      <c r="D38" s="95">
        <v>1913051.588</v>
      </c>
      <c r="E38" s="95">
        <v>150012.9</v>
      </c>
      <c r="F38" s="95">
        <v>150012.9</v>
      </c>
      <c r="G38" s="95">
        <f t="shared" si="1"/>
        <v>100</v>
      </c>
      <c r="H38" s="95">
        <f t="shared" si="0"/>
        <v>7.841550167334013</v>
      </c>
      <c r="I38" s="77">
        <f t="shared" si="2"/>
        <v>5</v>
      </c>
    </row>
    <row r="39" spans="1:9" s="2" customFormat="1" ht="21.75" customHeight="1">
      <c r="A39" s="138"/>
      <c r="B39" s="139"/>
      <c r="C39" s="87" t="s">
        <v>96</v>
      </c>
      <c r="D39" s="98">
        <v>369830.332</v>
      </c>
      <c r="E39" s="98">
        <v>0</v>
      </c>
      <c r="F39" s="98">
        <v>0</v>
      </c>
      <c r="G39" s="98"/>
      <c r="H39" s="98">
        <f t="shared" si="0"/>
        <v>0</v>
      </c>
      <c r="I39" s="88">
        <f t="shared" si="2"/>
        <v>-95</v>
      </c>
    </row>
    <row r="40" spans="1:9" s="2" customFormat="1" ht="30" customHeight="1">
      <c r="A40" s="50" t="s">
        <v>3</v>
      </c>
      <c r="B40" s="30" t="s">
        <v>4</v>
      </c>
      <c r="C40" s="30" t="s">
        <v>40</v>
      </c>
      <c r="D40" s="76">
        <f>D41+D42+D43</f>
        <v>1442552.884</v>
      </c>
      <c r="E40" s="76">
        <f>E41+E42+E43</f>
        <v>94571.928</v>
      </c>
      <c r="F40" s="76">
        <f>F41+F42+F43</f>
        <v>82893.50700000001</v>
      </c>
      <c r="G40" s="133">
        <f t="shared" si="1"/>
        <v>87.65128167842788</v>
      </c>
      <c r="H40" s="76">
        <f t="shared" si="0"/>
        <v>5.7463062823837525</v>
      </c>
      <c r="I40" s="103">
        <f t="shared" si="2"/>
        <v>-7.348718321572122</v>
      </c>
    </row>
    <row r="41" spans="1:9" s="7" customFormat="1" ht="16.5" customHeight="1">
      <c r="A41" s="134"/>
      <c r="B41" s="135"/>
      <c r="C41" s="60" t="s">
        <v>35</v>
      </c>
      <c r="D41" s="95">
        <v>1106306.83</v>
      </c>
      <c r="E41" s="95">
        <v>94201.598</v>
      </c>
      <c r="F41" s="95">
        <v>82694.017</v>
      </c>
      <c r="G41" s="95">
        <f t="shared" si="1"/>
        <v>87.78409151827765</v>
      </c>
      <c r="H41" s="95">
        <f t="shared" si="0"/>
        <v>7.474781385919854</v>
      </c>
      <c r="I41" s="77">
        <f t="shared" si="2"/>
        <v>-7.2159084817223516</v>
      </c>
    </row>
    <row r="42" spans="1:9" s="2" customFormat="1" ht="16.5" customHeight="1">
      <c r="A42" s="136"/>
      <c r="B42" s="137"/>
      <c r="C42" s="51" t="s">
        <v>36</v>
      </c>
      <c r="D42" s="95">
        <v>2351.1</v>
      </c>
      <c r="E42" s="95">
        <v>370.33</v>
      </c>
      <c r="F42" s="95">
        <v>199.49</v>
      </c>
      <c r="G42" s="95">
        <f t="shared" si="1"/>
        <v>53.86817163070775</v>
      </c>
      <c r="H42" s="95">
        <f t="shared" si="0"/>
        <v>8.484964484709286</v>
      </c>
      <c r="I42" s="77">
        <f t="shared" si="2"/>
        <v>-41.13182836929225</v>
      </c>
    </row>
    <row r="43" spans="1:9" s="28" customFormat="1" ht="27" customHeight="1">
      <c r="A43" s="138"/>
      <c r="B43" s="139"/>
      <c r="C43" s="54" t="s">
        <v>71</v>
      </c>
      <c r="D43" s="95">
        <v>333894.954</v>
      </c>
      <c r="E43" s="95">
        <v>0</v>
      </c>
      <c r="F43" s="95">
        <v>0</v>
      </c>
      <c r="G43" s="95"/>
      <c r="H43" s="95">
        <f t="shared" si="0"/>
        <v>0</v>
      </c>
      <c r="I43" s="77">
        <f t="shared" si="2"/>
        <v>-95</v>
      </c>
    </row>
    <row r="44" spans="1:10" s="2" customFormat="1" ht="30" customHeight="1">
      <c r="A44" s="50" t="s">
        <v>5</v>
      </c>
      <c r="B44" s="30" t="s">
        <v>6</v>
      </c>
      <c r="C44" s="30" t="s">
        <v>41</v>
      </c>
      <c r="D44" s="76">
        <f>D45+D46+D47</f>
        <v>909779.9990000001</v>
      </c>
      <c r="E44" s="76">
        <f>E45+E46+E47</f>
        <v>75021.496</v>
      </c>
      <c r="F44" s="76">
        <f>F45+F46+F47</f>
        <v>74608.378</v>
      </c>
      <c r="G44" s="76">
        <f>F44/E44*100</f>
        <v>99.44933382826703</v>
      </c>
      <c r="H44" s="76">
        <f t="shared" si="0"/>
        <v>8.200705454286426</v>
      </c>
      <c r="I44" s="130">
        <f>G44-95</f>
        <v>4.449333828267029</v>
      </c>
      <c r="J44" s="63"/>
    </row>
    <row r="45" spans="1:9" s="7" customFormat="1" ht="16.5" customHeight="1">
      <c r="A45" s="134"/>
      <c r="B45" s="135"/>
      <c r="C45" s="51" t="s">
        <v>35</v>
      </c>
      <c r="D45" s="95">
        <v>597918.992</v>
      </c>
      <c r="E45" s="95">
        <v>74009.61</v>
      </c>
      <c r="F45" s="95">
        <v>73689.48</v>
      </c>
      <c r="G45" s="95">
        <f>F45/E45*100</f>
        <v>99.56744806519045</v>
      </c>
      <c r="H45" s="95">
        <f t="shared" si="0"/>
        <v>12.324325031642413</v>
      </c>
      <c r="I45" s="77">
        <f t="shared" si="2"/>
        <v>4.567448065190447</v>
      </c>
    </row>
    <row r="46" spans="1:9" s="2" customFormat="1" ht="16.5" customHeight="1">
      <c r="A46" s="136"/>
      <c r="B46" s="137"/>
      <c r="C46" s="51" t="s">
        <v>36</v>
      </c>
      <c r="D46" s="95">
        <v>8158.8</v>
      </c>
      <c r="E46" s="95">
        <v>1011.886</v>
      </c>
      <c r="F46" s="95">
        <v>918.898</v>
      </c>
      <c r="G46" s="95">
        <f t="shared" si="1"/>
        <v>90.81042726156899</v>
      </c>
      <c r="H46" s="95">
        <f t="shared" si="0"/>
        <v>11.262661175663089</v>
      </c>
      <c r="I46" s="77">
        <f t="shared" si="2"/>
        <v>-4.189572738431011</v>
      </c>
    </row>
    <row r="47" spans="1:9" s="28" customFormat="1" ht="27" customHeight="1">
      <c r="A47" s="138"/>
      <c r="B47" s="139"/>
      <c r="C47" s="54" t="s">
        <v>71</v>
      </c>
      <c r="D47" s="95">
        <v>303702.207</v>
      </c>
      <c r="E47" s="95">
        <v>0</v>
      </c>
      <c r="F47" s="95">
        <v>0</v>
      </c>
      <c r="G47" s="95"/>
      <c r="H47" s="95">
        <f t="shared" si="0"/>
        <v>0</v>
      </c>
      <c r="I47" s="77">
        <f t="shared" si="2"/>
        <v>-95</v>
      </c>
    </row>
    <row r="48" spans="1:9" s="2" customFormat="1" ht="30" customHeight="1">
      <c r="A48" s="50" t="s">
        <v>7</v>
      </c>
      <c r="B48" s="30" t="s">
        <v>8</v>
      </c>
      <c r="C48" s="30" t="s">
        <v>42</v>
      </c>
      <c r="D48" s="76">
        <f>D49+D50+D51</f>
        <v>635001.2209999999</v>
      </c>
      <c r="E48" s="76">
        <f>E49+E50+E51</f>
        <v>62913.814</v>
      </c>
      <c r="F48" s="76">
        <f>F49+F50+F51</f>
        <v>32919.72</v>
      </c>
      <c r="G48" s="76">
        <f t="shared" si="1"/>
        <v>52.32510621594171</v>
      </c>
      <c r="H48" s="76">
        <f t="shared" si="0"/>
        <v>5.1841979056604055</v>
      </c>
      <c r="I48" s="103">
        <f>G48-95</f>
        <v>-42.67489378405829</v>
      </c>
    </row>
    <row r="49" spans="1:9" s="7" customFormat="1" ht="16.5" customHeight="1">
      <c r="A49" s="134"/>
      <c r="B49" s="135"/>
      <c r="C49" s="51" t="s">
        <v>35</v>
      </c>
      <c r="D49" s="95">
        <v>543981.588</v>
      </c>
      <c r="E49" s="95">
        <v>61685.268</v>
      </c>
      <c r="F49" s="95">
        <v>31910.12</v>
      </c>
      <c r="G49" s="95">
        <f t="shared" si="1"/>
        <v>51.73053637377404</v>
      </c>
      <c r="H49" s="95">
        <f t="shared" si="0"/>
        <v>5.866029421569319</v>
      </c>
      <c r="I49" s="77">
        <f t="shared" si="2"/>
        <v>-43.26946362622596</v>
      </c>
    </row>
    <row r="50" spans="1:9" s="2" customFormat="1" ht="16.5" customHeight="1">
      <c r="A50" s="136"/>
      <c r="B50" s="137"/>
      <c r="C50" s="51" t="s">
        <v>36</v>
      </c>
      <c r="D50" s="95">
        <v>8127.6</v>
      </c>
      <c r="E50" s="95">
        <v>1228.546</v>
      </c>
      <c r="F50" s="95">
        <v>1009.6</v>
      </c>
      <c r="G50" s="95">
        <f t="shared" si="1"/>
        <v>82.17844508874718</v>
      </c>
      <c r="H50" s="95">
        <f t="shared" si="0"/>
        <v>12.421871155076529</v>
      </c>
      <c r="I50" s="77">
        <f t="shared" si="2"/>
        <v>-12.821554911252818</v>
      </c>
    </row>
    <row r="51" spans="1:9" s="28" customFormat="1" ht="27.75" customHeight="1">
      <c r="A51" s="138"/>
      <c r="B51" s="139"/>
      <c r="C51" s="54" t="s">
        <v>71</v>
      </c>
      <c r="D51" s="95">
        <v>82892.033</v>
      </c>
      <c r="E51" s="95">
        <v>0</v>
      </c>
      <c r="F51" s="95">
        <v>0</v>
      </c>
      <c r="G51" s="95"/>
      <c r="H51" s="95">
        <f t="shared" si="0"/>
        <v>0</v>
      </c>
      <c r="I51" s="77">
        <f t="shared" si="2"/>
        <v>-95</v>
      </c>
    </row>
    <row r="52" spans="1:10" s="2" customFormat="1" ht="30" customHeight="1">
      <c r="A52" s="50" t="s">
        <v>9</v>
      </c>
      <c r="B52" s="30" t="s">
        <v>10</v>
      </c>
      <c r="C52" s="30" t="s">
        <v>46</v>
      </c>
      <c r="D52" s="76">
        <f>D53+D54+D55</f>
        <v>849950.2679999999</v>
      </c>
      <c r="E52" s="76">
        <f>E53+E54+E55</f>
        <v>47048.626000000004</v>
      </c>
      <c r="F52" s="76">
        <f>F53+F54+F55</f>
        <v>46551.807</v>
      </c>
      <c r="G52" s="76">
        <f t="shared" si="1"/>
        <v>98.94403079911407</v>
      </c>
      <c r="H52" s="76">
        <f t="shared" si="0"/>
        <v>5.477003626287463</v>
      </c>
      <c r="I52" s="103">
        <f t="shared" si="2"/>
        <v>3.944030799114074</v>
      </c>
      <c r="J52" s="63"/>
    </row>
    <row r="53" spans="1:9" s="7" customFormat="1" ht="16.5" customHeight="1">
      <c r="A53" s="134"/>
      <c r="B53" s="135"/>
      <c r="C53" s="51" t="s">
        <v>35</v>
      </c>
      <c r="D53" s="95">
        <v>670255.353</v>
      </c>
      <c r="E53" s="95">
        <v>46339.144</v>
      </c>
      <c r="F53" s="95">
        <v>45918.762</v>
      </c>
      <c r="G53" s="95">
        <f t="shared" si="1"/>
        <v>99.09281448962459</v>
      </c>
      <c r="H53" s="95">
        <f t="shared" si="0"/>
        <v>6.850935512036112</v>
      </c>
      <c r="I53" s="77">
        <f t="shared" si="2"/>
        <v>4.092814489624587</v>
      </c>
    </row>
    <row r="54" spans="1:9" s="2" customFormat="1" ht="16.5" customHeight="1">
      <c r="A54" s="136"/>
      <c r="B54" s="137"/>
      <c r="C54" s="51" t="s">
        <v>36</v>
      </c>
      <c r="D54" s="95">
        <v>6726.1</v>
      </c>
      <c r="E54" s="95">
        <v>709.482</v>
      </c>
      <c r="F54" s="95">
        <v>633.045</v>
      </c>
      <c r="G54" s="95">
        <f t="shared" si="1"/>
        <v>89.22636515091293</v>
      </c>
      <c r="H54" s="95">
        <f t="shared" si="0"/>
        <v>9.411769078663712</v>
      </c>
      <c r="I54" s="77">
        <f t="shared" si="2"/>
        <v>-5.773634849087074</v>
      </c>
    </row>
    <row r="55" spans="1:9" s="28" customFormat="1" ht="27.75" customHeight="1">
      <c r="A55" s="138"/>
      <c r="B55" s="139"/>
      <c r="C55" s="54" t="s">
        <v>71</v>
      </c>
      <c r="D55" s="95">
        <v>172968.815</v>
      </c>
      <c r="E55" s="95">
        <v>0</v>
      </c>
      <c r="F55" s="95">
        <v>0</v>
      </c>
      <c r="G55" s="95"/>
      <c r="H55" s="95">
        <f t="shared" si="0"/>
        <v>0</v>
      </c>
      <c r="I55" s="77">
        <f t="shared" si="2"/>
        <v>-95</v>
      </c>
    </row>
    <row r="56" spans="1:10" s="2" customFormat="1" ht="30" customHeight="1">
      <c r="A56" s="50" t="s">
        <v>11</v>
      </c>
      <c r="B56" s="30" t="s">
        <v>12</v>
      </c>
      <c r="C56" s="30" t="s">
        <v>45</v>
      </c>
      <c r="D56" s="76">
        <f>D57+D58+D59</f>
        <v>602709.4010000001</v>
      </c>
      <c r="E56" s="76">
        <f>E57+E58+E59</f>
        <v>27532.075</v>
      </c>
      <c r="F56" s="76">
        <f>F57+F58+F59</f>
        <v>25577.61</v>
      </c>
      <c r="G56" s="76">
        <f t="shared" si="1"/>
        <v>92.90113440414498</v>
      </c>
      <c r="H56" s="76">
        <f t="shared" si="0"/>
        <v>4.2437715352643055</v>
      </c>
      <c r="I56" s="103">
        <f t="shared" si="2"/>
        <v>-2.098865595855017</v>
      </c>
      <c r="J56" s="63"/>
    </row>
    <row r="57" spans="1:9" s="7" customFormat="1" ht="16.5" customHeight="1">
      <c r="A57" s="134"/>
      <c r="B57" s="135"/>
      <c r="C57" s="51" t="s">
        <v>35</v>
      </c>
      <c r="D57" s="95">
        <v>540129.104</v>
      </c>
      <c r="E57" s="95">
        <v>26378.105</v>
      </c>
      <c r="F57" s="95">
        <v>24801.167</v>
      </c>
      <c r="G57" s="95">
        <f t="shared" si="1"/>
        <v>94.02179193691133</v>
      </c>
      <c r="H57" s="95">
        <f t="shared" si="0"/>
        <v>4.591710910656649</v>
      </c>
      <c r="I57" s="77">
        <f t="shared" si="2"/>
        <v>-0.9782080630886725</v>
      </c>
    </row>
    <row r="58" spans="1:9" s="2" customFormat="1" ht="16.5" customHeight="1">
      <c r="A58" s="136"/>
      <c r="B58" s="137"/>
      <c r="C58" s="51" t="s">
        <v>36</v>
      </c>
      <c r="D58" s="95">
        <v>6828.3</v>
      </c>
      <c r="E58" s="95">
        <v>1153.97</v>
      </c>
      <c r="F58" s="95">
        <v>776.443</v>
      </c>
      <c r="G58" s="95">
        <f t="shared" si="1"/>
        <v>67.28450479648518</v>
      </c>
      <c r="H58" s="95">
        <f t="shared" si="0"/>
        <v>11.370956167713778</v>
      </c>
      <c r="I58" s="77">
        <f t="shared" si="2"/>
        <v>-27.71549520351482</v>
      </c>
    </row>
    <row r="59" spans="1:9" s="28" customFormat="1" ht="27" customHeight="1">
      <c r="A59" s="138"/>
      <c r="B59" s="139"/>
      <c r="C59" s="54" t="s">
        <v>71</v>
      </c>
      <c r="D59" s="95">
        <v>55751.997</v>
      </c>
      <c r="E59" s="95">
        <v>0</v>
      </c>
      <c r="F59" s="95">
        <v>0</v>
      </c>
      <c r="G59" s="95"/>
      <c r="H59" s="95">
        <f t="shared" si="0"/>
        <v>0</v>
      </c>
      <c r="I59" s="77">
        <f t="shared" si="2"/>
        <v>-95</v>
      </c>
    </row>
    <row r="60" spans="1:10" s="2" customFormat="1" ht="30" customHeight="1">
      <c r="A60" s="50" t="s">
        <v>13</v>
      </c>
      <c r="B60" s="30" t="s">
        <v>14</v>
      </c>
      <c r="C60" s="30" t="s">
        <v>44</v>
      </c>
      <c r="D60" s="76">
        <f>D61+D62+D63</f>
        <v>452321.33999999997</v>
      </c>
      <c r="E60" s="76">
        <f>E61+E62+E63</f>
        <v>24846.822</v>
      </c>
      <c r="F60" s="76">
        <f>F61+F62+F63</f>
        <v>19700.093</v>
      </c>
      <c r="G60" s="76">
        <f t="shared" si="1"/>
        <v>79.28616786484807</v>
      </c>
      <c r="H60" s="76">
        <f t="shared" si="0"/>
        <v>4.355331322638902</v>
      </c>
      <c r="I60" s="103">
        <f t="shared" si="2"/>
        <v>-15.713832135151932</v>
      </c>
      <c r="J60" s="63"/>
    </row>
    <row r="61" spans="1:9" s="7" customFormat="1" ht="16.5" customHeight="1">
      <c r="A61" s="134"/>
      <c r="B61" s="135"/>
      <c r="C61" s="51" t="s">
        <v>35</v>
      </c>
      <c r="D61" s="95">
        <v>338524.062</v>
      </c>
      <c r="E61" s="95">
        <v>23819.425</v>
      </c>
      <c r="F61" s="95">
        <v>18991.977</v>
      </c>
      <c r="G61" s="95">
        <f t="shared" si="1"/>
        <v>79.73314637108159</v>
      </c>
      <c r="H61" s="95">
        <f t="shared" si="0"/>
        <v>5.610229561761551</v>
      </c>
      <c r="I61" s="77">
        <f t="shared" si="2"/>
        <v>-15.266853628918412</v>
      </c>
    </row>
    <row r="62" spans="1:9" s="2" customFormat="1" ht="16.5" customHeight="1">
      <c r="A62" s="136"/>
      <c r="B62" s="137"/>
      <c r="C62" s="51" t="s">
        <v>36</v>
      </c>
      <c r="D62" s="95">
        <v>6340.1</v>
      </c>
      <c r="E62" s="95">
        <v>1027.397</v>
      </c>
      <c r="F62" s="95">
        <v>708.116</v>
      </c>
      <c r="G62" s="95">
        <f t="shared" si="1"/>
        <v>68.92330812723806</v>
      </c>
      <c r="H62" s="95">
        <f t="shared" si="0"/>
        <v>11.168845917256824</v>
      </c>
      <c r="I62" s="77">
        <f t="shared" si="2"/>
        <v>-26.07669187276194</v>
      </c>
    </row>
    <row r="63" spans="1:9" s="28" customFormat="1" ht="27" customHeight="1">
      <c r="A63" s="138"/>
      <c r="B63" s="139"/>
      <c r="C63" s="54" t="s">
        <v>71</v>
      </c>
      <c r="D63" s="95">
        <v>107457.178</v>
      </c>
      <c r="E63" s="95">
        <v>0</v>
      </c>
      <c r="F63" s="95">
        <v>0</v>
      </c>
      <c r="G63" s="95"/>
      <c r="H63" s="95">
        <f t="shared" si="0"/>
        <v>0</v>
      </c>
      <c r="I63" s="77">
        <f t="shared" si="2"/>
        <v>-95</v>
      </c>
    </row>
    <row r="64" spans="1:10" s="2" customFormat="1" ht="37.5" customHeight="1">
      <c r="A64" s="50" t="s">
        <v>15</v>
      </c>
      <c r="B64" s="30" t="s">
        <v>16</v>
      </c>
      <c r="C64" s="30" t="s">
        <v>68</v>
      </c>
      <c r="D64" s="76">
        <f>D65+D66+D67</f>
        <v>598672.34</v>
      </c>
      <c r="E64" s="76">
        <f>E65+E66+E67</f>
        <v>40847.345</v>
      </c>
      <c r="F64" s="76">
        <f>F65+F66+F67</f>
        <v>40272.69</v>
      </c>
      <c r="G64" s="133">
        <f t="shared" si="1"/>
        <v>98.59316437824785</v>
      </c>
      <c r="H64" s="76">
        <f t="shared" si="0"/>
        <v>6.727000281990647</v>
      </c>
      <c r="I64" s="103">
        <f t="shared" si="2"/>
        <v>3.593164378247849</v>
      </c>
      <c r="J64" s="63"/>
    </row>
    <row r="65" spans="1:9" s="7" customFormat="1" ht="16.5" customHeight="1">
      <c r="A65" s="134"/>
      <c r="B65" s="135"/>
      <c r="C65" s="51" t="s">
        <v>35</v>
      </c>
      <c r="D65" s="95">
        <v>433862.69</v>
      </c>
      <c r="E65" s="95">
        <v>40135.598</v>
      </c>
      <c r="F65" s="95">
        <v>39642.783</v>
      </c>
      <c r="G65" s="95">
        <f t="shared" si="1"/>
        <v>98.77212493507635</v>
      </c>
      <c r="H65" s="95">
        <f t="shared" si="0"/>
        <v>9.137172638652105</v>
      </c>
      <c r="I65" s="77">
        <f t="shared" si="2"/>
        <v>3.7721249350763486</v>
      </c>
    </row>
    <row r="66" spans="1:9" s="2" customFormat="1" ht="16.5" customHeight="1">
      <c r="A66" s="136"/>
      <c r="B66" s="137"/>
      <c r="C66" s="51" t="s">
        <v>36</v>
      </c>
      <c r="D66" s="95">
        <v>5440</v>
      </c>
      <c r="E66" s="95">
        <v>711.747</v>
      </c>
      <c r="F66" s="95">
        <v>629.907</v>
      </c>
      <c r="G66" s="95">
        <f t="shared" si="1"/>
        <v>88.50153214555174</v>
      </c>
      <c r="H66" s="95">
        <f t="shared" si="0"/>
        <v>11.579172794117648</v>
      </c>
      <c r="I66" s="77">
        <f t="shared" si="2"/>
        <v>-6.498467854448265</v>
      </c>
    </row>
    <row r="67" spans="1:9" s="2" customFormat="1" ht="27.75" customHeight="1">
      <c r="A67" s="138"/>
      <c r="B67" s="139"/>
      <c r="C67" s="54" t="s">
        <v>71</v>
      </c>
      <c r="D67" s="95">
        <v>159369.65</v>
      </c>
      <c r="E67" s="95">
        <v>0</v>
      </c>
      <c r="F67" s="95">
        <v>0</v>
      </c>
      <c r="G67" s="95"/>
      <c r="H67" s="95">
        <f t="shared" si="0"/>
        <v>0</v>
      </c>
      <c r="I67" s="77">
        <f t="shared" si="2"/>
        <v>-95</v>
      </c>
    </row>
    <row r="68" spans="1:9" s="2" customFormat="1" ht="30" customHeight="1">
      <c r="A68" s="50" t="s">
        <v>17</v>
      </c>
      <c r="B68" s="30" t="s">
        <v>18</v>
      </c>
      <c r="C68" s="30" t="s">
        <v>43</v>
      </c>
      <c r="D68" s="76">
        <f>D69+D70+D71</f>
        <v>90739.33</v>
      </c>
      <c r="E68" s="76">
        <f>E69+E70+E71</f>
        <v>6514.905000000001</v>
      </c>
      <c r="F68" s="76">
        <f>F69+F70+F71</f>
        <v>5773.087</v>
      </c>
      <c r="G68" s="76">
        <f t="shared" si="1"/>
        <v>88.61352544664888</v>
      </c>
      <c r="H68" s="76">
        <f t="shared" si="0"/>
        <v>6.3622764241261205</v>
      </c>
      <c r="I68" s="103">
        <f t="shared" si="2"/>
        <v>-6.386474553351121</v>
      </c>
    </row>
    <row r="69" spans="1:9" s="7" customFormat="1" ht="16.5" customHeight="1">
      <c r="A69" s="134"/>
      <c r="B69" s="135"/>
      <c r="C69" s="51" t="s">
        <v>35</v>
      </c>
      <c r="D69" s="95">
        <v>71767.135</v>
      </c>
      <c r="E69" s="95">
        <v>6429.779</v>
      </c>
      <c r="F69" s="95">
        <v>5726.933</v>
      </c>
      <c r="G69" s="95">
        <f t="shared" si="1"/>
        <v>89.06889334765626</v>
      </c>
      <c r="H69" s="95">
        <f t="shared" si="0"/>
        <v>7.979882435044955</v>
      </c>
      <c r="I69" s="77">
        <f t="shared" si="2"/>
        <v>-5.931106652343743</v>
      </c>
    </row>
    <row r="70" spans="1:9" s="2" customFormat="1" ht="16.5" customHeight="1">
      <c r="A70" s="136"/>
      <c r="B70" s="137"/>
      <c r="C70" s="51" t="s">
        <v>36</v>
      </c>
      <c r="D70" s="95">
        <v>629.1</v>
      </c>
      <c r="E70" s="95">
        <v>85.126</v>
      </c>
      <c r="F70" s="95">
        <v>46.154</v>
      </c>
      <c r="G70" s="95">
        <f>F70/E70*100</f>
        <v>54.21845264666495</v>
      </c>
      <c r="H70" s="95">
        <f t="shared" si="0"/>
        <v>7.33651247814338</v>
      </c>
      <c r="I70" s="77">
        <f t="shared" si="2"/>
        <v>-40.78154735333505</v>
      </c>
    </row>
    <row r="71" spans="1:9" s="2" customFormat="1" ht="27.75" customHeight="1">
      <c r="A71" s="138"/>
      <c r="B71" s="139"/>
      <c r="C71" s="54" t="s">
        <v>71</v>
      </c>
      <c r="D71" s="95">
        <v>18343.095</v>
      </c>
      <c r="E71" s="95">
        <v>0</v>
      </c>
      <c r="F71" s="95">
        <v>0</v>
      </c>
      <c r="G71" s="95"/>
      <c r="H71" s="95">
        <f t="shared" si="0"/>
        <v>0</v>
      </c>
      <c r="I71" s="77">
        <f t="shared" si="2"/>
        <v>-95</v>
      </c>
    </row>
    <row r="72" spans="1:9" s="2" customFormat="1" ht="51" customHeight="1">
      <c r="A72" s="50" t="s">
        <v>86</v>
      </c>
      <c r="B72" s="30" t="s">
        <v>88</v>
      </c>
      <c r="C72" s="30" t="s">
        <v>87</v>
      </c>
      <c r="D72" s="76">
        <f>D73+D74+D75</f>
        <v>1769731.497</v>
      </c>
      <c r="E72" s="76">
        <f>E73+E74+E75</f>
        <v>44973.91299999999</v>
      </c>
      <c r="F72" s="76">
        <f>F73+F74+F75</f>
        <v>24999.088</v>
      </c>
      <c r="G72" s="76">
        <f t="shared" si="1"/>
        <v>55.58575256727162</v>
      </c>
      <c r="H72" s="76">
        <f t="shared" si="0"/>
        <v>1.4125921385463143</v>
      </c>
      <c r="I72" s="103">
        <f t="shared" si="2"/>
        <v>-39.41424743272838</v>
      </c>
    </row>
    <row r="73" spans="1:9" s="2" customFormat="1" ht="16.5" customHeight="1">
      <c r="A73" s="168"/>
      <c r="B73" s="169"/>
      <c r="C73" s="54" t="s">
        <v>35</v>
      </c>
      <c r="D73" s="95">
        <v>1240970.555</v>
      </c>
      <c r="E73" s="95">
        <v>44809.787</v>
      </c>
      <c r="F73" s="95">
        <v>24999.088</v>
      </c>
      <c r="G73" s="95">
        <f aca="true" t="shared" si="3" ref="G73:G140">F73/E73*100</f>
        <v>55.789347983287676</v>
      </c>
      <c r="H73" s="95">
        <f aca="true" t="shared" si="4" ref="H73:H140">F73/D73*100</f>
        <v>2.0144787399891206</v>
      </c>
      <c r="I73" s="77">
        <f aca="true" t="shared" si="5" ref="I73:I140">G73-95</f>
        <v>-39.210652016712324</v>
      </c>
    </row>
    <row r="74" spans="1:9" s="10" customFormat="1" ht="16.5" customHeight="1">
      <c r="A74" s="170"/>
      <c r="B74" s="171"/>
      <c r="C74" s="54" t="s">
        <v>36</v>
      </c>
      <c r="D74" s="95">
        <v>1063.433</v>
      </c>
      <c r="E74" s="95">
        <v>164.126</v>
      </c>
      <c r="F74" s="95">
        <v>0</v>
      </c>
      <c r="G74" s="95">
        <f t="shared" si="3"/>
        <v>0</v>
      </c>
      <c r="H74" s="95">
        <f t="shared" si="4"/>
        <v>0</v>
      </c>
      <c r="I74" s="77">
        <f t="shared" si="5"/>
        <v>-95</v>
      </c>
    </row>
    <row r="75" spans="1:9" s="85" customFormat="1" ht="27.75" customHeight="1">
      <c r="A75" s="170"/>
      <c r="B75" s="171"/>
      <c r="C75" s="54" t="s">
        <v>71</v>
      </c>
      <c r="D75" s="95">
        <v>527697.509</v>
      </c>
      <c r="E75" s="95">
        <v>0</v>
      </c>
      <c r="F75" s="95">
        <v>0</v>
      </c>
      <c r="G75" s="95"/>
      <c r="H75" s="95">
        <f t="shared" si="4"/>
        <v>0</v>
      </c>
      <c r="I75" s="77">
        <f t="shared" si="5"/>
        <v>-95</v>
      </c>
    </row>
    <row r="76" spans="1:10" s="28" customFormat="1" ht="21" customHeight="1">
      <c r="A76" s="172"/>
      <c r="B76" s="173"/>
      <c r="C76" s="89" t="s">
        <v>96</v>
      </c>
      <c r="D76" s="98">
        <v>53990</v>
      </c>
      <c r="E76" s="98">
        <v>0</v>
      </c>
      <c r="F76" s="98">
        <v>0</v>
      </c>
      <c r="G76" s="98"/>
      <c r="H76" s="98">
        <f t="shared" si="4"/>
        <v>0</v>
      </c>
      <c r="I76" s="88"/>
      <c r="J76" s="67"/>
    </row>
    <row r="77" spans="1:9" s="2" customFormat="1" ht="44.25" customHeight="1">
      <c r="A77" s="57" t="s">
        <v>92</v>
      </c>
      <c r="B77" s="58" t="s">
        <v>93</v>
      </c>
      <c r="C77" s="30" t="s">
        <v>91</v>
      </c>
      <c r="D77" s="76">
        <f>D78+D79</f>
        <v>2628329.8600000003</v>
      </c>
      <c r="E77" s="76">
        <f>E78+E79</f>
        <v>141090.894</v>
      </c>
      <c r="F77" s="76">
        <f>F78+F79</f>
        <v>40886.922</v>
      </c>
      <c r="G77" s="76">
        <f t="shared" si="3"/>
        <v>28.979135960397272</v>
      </c>
      <c r="H77" s="76">
        <f t="shared" si="4"/>
        <v>1.555623691769038</v>
      </c>
      <c r="I77" s="103">
        <f t="shared" si="5"/>
        <v>-66.02086403960273</v>
      </c>
    </row>
    <row r="78" spans="1:9" s="2" customFormat="1" ht="16.5" customHeight="1">
      <c r="A78" s="168"/>
      <c r="B78" s="169"/>
      <c r="C78" s="54" t="s">
        <v>35</v>
      </c>
      <c r="D78" s="95">
        <v>1899462.09</v>
      </c>
      <c r="E78" s="95">
        <v>141090.894</v>
      </c>
      <c r="F78" s="95">
        <v>40886.922</v>
      </c>
      <c r="G78" s="95">
        <f t="shared" si="3"/>
        <v>28.979135960397272</v>
      </c>
      <c r="H78" s="95">
        <f t="shared" si="4"/>
        <v>2.1525526734782052</v>
      </c>
      <c r="I78" s="77">
        <f t="shared" si="5"/>
        <v>-66.02086403960273</v>
      </c>
    </row>
    <row r="79" spans="1:9" s="28" customFormat="1" ht="27" customHeight="1">
      <c r="A79" s="170"/>
      <c r="B79" s="171"/>
      <c r="C79" s="54" t="s">
        <v>71</v>
      </c>
      <c r="D79" s="95">
        <v>728867.77</v>
      </c>
      <c r="E79" s="95">
        <v>0</v>
      </c>
      <c r="F79" s="95">
        <v>0</v>
      </c>
      <c r="G79" s="95"/>
      <c r="H79" s="95">
        <f t="shared" si="4"/>
        <v>0</v>
      </c>
      <c r="I79" s="77">
        <f t="shared" si="5"/>
        <v>-95</v>
      </c>
    </row>
    <row r="80" spans="1:10" s="28" customFormat="1" ht="21" customHeight="1">
      <c r="A80" s="170"/>
      <c r="B80" s="171"/>
      <c r="C80" s="90" t="s">
        <v>96</v>
      </c>
      <c r="D80" s="98">
        <v>2548683.76</v>
      </c>
      <c r="E80" s="98">
        <v>133865.93</v>
      </c>
      <c r="F80" s="98">
        <v>33854.327</v>
      </c>
      <c r="G80" s="98">
        <f t="shared" si="3"/>
        <v>25.28972607145074</v>
      </c>
      <c r="H80" s="98">
        <f t="shared" si="4"/>
        <v>1.3283063019164056</v>
      </c>
      <c r="I80" s="88">
        <f t="shared" si="5"/>
        <v>-69.71027392854926</v>
      </c>
      <c r="J80" s="68"/>
    </row>
    <row r="81" spans="1:9" s="2" customFormat="1" ht="45" customHeight="1">
      <c r="A81" s="50" t="s">
        <v>19</v>
      </c>
      <c r="B81" s="30" t="s">
        <v>111</v>
      </c>
      <c r="C81" s="30" t="s">
        <v>47</v>
      </c>
      <c r="D81" s="76">
        <f>D83+D84+D85</f>
        <v>6739953.106</v>
      </c>
      <c r="E81" s="76">
        <f>E83+E84+E85</f>
        <v>335219.534</v>
      </c>
      <c r="F81" s="76">
        <f>F83+F84+F85</f>
        <v>328597.731</v>
      </c>
      <c r="G81" s="76">
        <f t="shared" si="3"/>
        <v>98.02463689362447</v>
      </c>
      <c r="H81" s="76">
        <f t="shared" si="4"/>
        <v>4.875371175913342</v>
      </c>
      <c r="I81" s="103">
        <f t="shared" si="5"/>
        <v>3.024636893624475</v>
      </c>
    </row>
    <row r="82" spans="1:9" s="2" customFormat="1" ht="45" customHeight="1" hidden="1">
      <c r="A82" s="134"/>
      <c r="B82" s="135"/>
      <c r="C82" s="30" t="s">
        <v>123</v>
      </c>
      <c r="D82" s="76">
        <f>D83+D84+D86</f>
        <v>3689386.647</v>
      </c>
      <c r="E82" s="76">
        <f>E83+E84+E86</f>
        <v>335219.534</v>
      </c>
      <c r="F82" s="76">
        <f>F83+F84+F86</f>
        <v>328597.731</v>
      </c>
      <c r="G82" s="76">
        <f>F82/E82*100</f>
        <v>98.02463689362447</v>
      </c>
      <c r="H82" s="76">
        <f>F82/D82*100</f>
        <v>8.906568013607277</v>
      </c>
      <c r="I82" s="103">
        <f t="shared" si="5"/>
        <v>3.024636893624475</v>
      </c>
    </row>
    <row r="83" spans="1:9" s="7" customFormat="1" ht="16.5" customHeight="1">
      <c r="A83" s="136"/>
      <c r="B83" s="137"/>
      <c r="C83" s="51" t="s">
        <v>35</v>
      </c>
      <c r="D83" s="95">
        <v>3680078.347</v>
      </c>
      <c r="E83" s="95">
        <v>334556.109</v>
      </c>
      <c r="F83" s="95">
        <v>328565.168</v>
      </c>
      <c r="G83" s="95">
        <f t="shared" si="3"/>
        <v>98.20928662223292</v>
      </c>
      <c r="H83" s="95">
        <f t="shared" si="4"/>
        <v>8.928211223216111</v>
      </c>
      <c r="I83" s="77">
        <f t="shared" si="5"/>
        <v>3.2092866222329235</v>
      </c>
    </row>
    <row r="84" spans="1:9" s="7" customFormat="1" ht="16.5" customHeight="1">
      <c r="A84" s="136"/>
      <c r="B84" s="137"/>
      <c r="C84" s="51" t="s">
        <v>36</v>
      </c>
      <c r="D84" s="95">
        <v>9308.3</v>
      </c>
      <c r="E84" s="95">
        <v>663.425</v>
      </c>
      <c r="F84" s="95">
        <v>32.563</v>
      </c>
      <c r="G84" s="95">
        <f t="shared" si="3"/>
        <v>4.9083166899046615</v>
      </c>
      <c r="H84" s="95">
        <f t="shared" si="4"/>
        <v>0.349827573241086</v>
      </c>
      <c r="I84" s="77">
        <f t="shared" si="5"/>
        <v>-90.09168331009533</v>
      </c>
    </row>
    <row r="85" spans="1:9" s="2" customFormat="1" ht="27" customHeight="1">
      <c r="A85" s="136"/>
      <c r="B85" s="137"/>
      <c r="C85" s="51" t="s">
        <v>71</v>
      </c>
      <c r="D85" s="95">
        <v>3050566.459</v>
      </c>
      <c r="E85" s="95">
        <v>0</v>
      </c>
      <c r="F85" s="95">
        <v>0</v>
      </c>
      <c r="G85" s="95"/>
      <c r="H85" s="95">
        <f t="shared" si="4"/>
        <v>0</v>
      </c>
      <c r="I85" s="77">
        <f t="shared" si="5"/>
        <v>-95</v>
      </c>
    </row>
    <row r="86" spans="1:9" s="2" customFormat="1" ht="44.25" customHeight="1" hidden="1">
      <c r="A86" s="136"/>
      <c r="B86" s="137"/>
      <c r="C86" s="129" t="s">
        <v>124</v>
      </c>
      <c r="D86" s="117"/>
      <c r="E86" s="117"/>
      <c r="F86" s="117"/>
      <c r="G86" s="95" t="e">
        <f>F86/E86*100</f>
        <v>#DIV/0!</v>
      </c>
      <c r="H86" s="95" t="e">
        <f>F86/D86*100</f>
        <v>#DIV/0!</v>
      </c>
      <c r="I86" s="77" t="e">
        <f t="shared" si="5"/>
        <v>#DIV/0!</v>
      </c>
    </row>
    <row r="87" spans="1:10" s="2" customFormat="1" ht="21" customHeight="1">
      <c r="A87" s="136"/>
      <c r="B87" s="137"/>
      <c r="C87" s="87" t="s">
        <v>96</v>
      </c>
      <c r="D87" s="98">
        <v>2004066.805</v>
      </c>
      <c r="E87" s="98">
        <v>13592.866</v>
      </c>
      <c r="F87" s="98">
        <v>13057.94</v>
      </c>
      <c r="G87" s="98">
        <f t="shared" si="3"/>
        <v>96.06465626895756</v>
      </c>
      <c r="H87" s="98">
        <f t="shared" si="4"/>
        <v>0.651572091679848</v>
      </c>
      <c r="I87" s="88">
        <f t="shared" si="5"/>
        <v>1.0646562689575632</v>
      </c>
      <c r="J87" s="67"/>
    </row>
    <row r="88" spans="1:10" s="2" customFormat="1" ht="40.5" customHeight="1" hidden="1">
      <c r="A88" s="138"/>
      <c r="B88" s="139"/>
      <c r="C88" s="87" t="s">
        <v>122</v>
      </c>
      <c r="D88" s="118"/>
      <c r="E88" s="118"/>
      <c r="F88" s="118"/>
      <c r="G88" s="98" t="e">
        <f>F88/E88*100</f>
        <v>#DIV/0!</v>
      </c>
      <c r="H88" s="98" t="e">
        <f>F88/D88*100</f>
        <v>#DIV/0!</v>
      </c>
      <c r="I88" s="88" t="e">
        <f>G88-95</f>
        <v>#DIV/0!</v>
      </c>
      <c r="J88" s="67"/>
    </row>
    <row r="89" spans="1:9" s="2" customFormat="1" ht="30" customHeight="1">
      <c r="A89" s="50" t="s">
        <v>20</v>
      </c>
      <c r="B89" s="30" t="s">
        <v>112</v>
      </c>
      <c r="C89" s="30" t="s">
        <v>48</v>
      </c>
      <c r="D89" s="76">
        <f>D90+D91+D92</f>
        <v>6435110.388</v>
      </c>
      <c r="E89" s="76">
        <f>E90+E91+E92</f>
        <v>991272.6089999999</v>
      </c>
      <c r="F89" s="76">
        <f>F90+F91+F92</f>
        <v>954885.179</v>
      </c>
      <c r="G89" s="76">
        <f t="shared" si="3"/>
        <v>96.3292206735433</v>
      </c>
      <c r="H89" s="76">
        <f t="shared" si="4"/>
        <v>14.83867597330795</v>
      </c>
      <c r="I89" s="103">
        <f t="shared" si="5"/>
        <v>1.329220673543304</v>
      </c>
    </row>
    <row r="90" spans="1:9" s="7" customFormat="1" ht="16.5" customHeight="1">
      <c r="A90" s="134"/>
      <c r="B90" s="135"/>
      <c r="C90" s="61" t="s">
        <v>35</v>
      </c>
      <c r="D90" s="95">
        <v>5979196.386</v>
      </c>
      <c r="E90" s="95">
        <v>964454.919</v>
      </c>
      <c r="F90" s="95">
        <v>948771.884</v>
      </c>
      <c r="G90" s="95">
        <f t="shared" si="3"/>
        <v>98.3738965200923</v>
      </c>
      <c r="H90" s="95">
        <f t="shared" si="4"/>
        <v>15.86788295198839</v>
      </c>
      <c r="I90" s="77">
        <f t="shared" si="5"/>
        <v>3.373896520092302</v>
      </c>
    </row>
    <row r="91" spans="1:9" s="2" customFormat="1" ht="16.5" customHeight="1">
      <c r="A91" s="136"/>
      <c r="B91" s="137"/>
      <c r="C91" s="54" t="s">
        <v>36</v>
      </c>
      <c r="D91" s="95">
        <v>254472.432</v>
      </c>
      <c r="E91" s="95">
        <v>26817.69</v>
      </c>
      <c r="F91" s="95">
        <v>6113.295</v>
      </c>
      <c r="G91" s="95">
        <f t="shared" si="3"/>
        <v>22.795755339106393</v>
      </c>
      <c r="H91" s="95">
        <f t="shared" si="4"/>
        <v>2.402340776937283</v>
      </c>
      <c r="I91" s="77">
        <f t="shared" si="5"/>
        <v>-72.20424466089361</v>
      </c>
    </row>
    <row r="92" spans="1:9" s="2" customFormat="1" ht="27" customHeight="1">
      <c r="A92" s="138"/>
      <c r="B92" s="139"/>
      <c r="C92" s="54" t="s">
        <v>71</v>
      </c>
      <c r="D92" s="95">
        <v>201441.57</v>
      </c>
      <c r="E92" s="95">
        <v>0</v>
      </c>
      <c r="F92" s="95">
        <v>0</v>
      </c>
      <c r="G92" s="95"/>
      <c r="H92" s="95">
        <f t="shared" si="4"/>
        <v>0</v>
      </c>
      <c r="I92" s="77">
        <f t="shared" si="5"/>
        <v>-95</v>
      </c>
    </row>
    <row r="93" spans="1:9" s="2" customFormat="1" ht="30" customHeight="1">
      <c r="A93" s="57" t="s">
        <v>107</v>
      </c>
      <c r="B93" s="58" t="s">
        <v>109</v>
      </c>
      <c r="C93" s="79" t="s">
        <v>108</v>
      </c>
      <c r="D93" s="76">
        <f>D94+D95</f>
        <v>110696.5</v>
      </c>
      <c r="E93" s="76">
        <f>E94+E95</f>
        <v>10353.71</v>
      </c>
      <c r="F93" s="76">
        <f>F94+F95</f>
        <v>9075.982</v>
      </c>
      <c r="G93" s="133">
        <f t="shared" si="3"/>
        <v>87.6592255336493</v>
      </c>
      <c r="H93" s="76">
        <f t="shared" si="4"/>
        <v>8.19897828747973</v>
      </c>
      <c r="I93" s="103">
        <f>G93-95</f>
        <v>-7.340774466350695</v>
      </c>
    </row>
    <row r="94" spans="1:9" s="2" customFormat="1" ht="16.5" customHeight="1">
      <c r="A94" s="134"/>
      <c r="B94" s="135"/>
      <c r="C94" s="54" t="s">
        <v>35</v>
      </c>
      <c r="D94" s="95">
        <v>110585.2</v>
      </c>
      <c r="E94" s="95">
        <v>10353.71</v>
      </c>
      <c r="F94" s="95">
        <v>9075.982</v>
      </c>
      <c r="G94" s="95">
        <f t="shared" si="3"/>
        <v>87.6592255336493</v>
      </c>
      <c r="H94" s="95">
        <f t="shared" si="4"/>
        <v>8.207230262277411</v>
      </c>
      <c r="I94" s="77">
        <f t="shared" si="5"/>
        <v>-7.340774466350695</v>
      </c>
    </row>
    <row r="95" spans="1:9" s="2" customFormat="1" ht="16.5" customHeight="1">
      <c r="A95" s="138"/>
      <c r="B95" s="139"/>
      <c r="C95" s="54" t="s">
        <v>36</v>
      </c>
      <c r="D95" s="95">
        <v>111.3</v>
      </c>
      <c r="E95" s="95">
        <v>0</v>
      </c>
      <c r="F95" s="95">
        <v>0</v>
      </c>
      <c r="G95" s="95"/>
      <c r="H95" s="95">
        <f t="shared" si="4"/>
        <v>0</v>
      </c>
      <c r="I95" s="77">
        <f t="shared" si="5"/>
        <v>-95</v>
      </c>
    </row>
    <row r="96" spans="1:9" s="2" customFormat="1" ht="45" customHeight="1">
      <c r="A96" s="93" t="s">
        <v>21</v>
      </c>
      <c r="B96" s="94" t="s">
        <v>118</v>
      </c>
      <c r="C96" s="30" t="s">
        <v>49</v>
      </c>
      <c r="D96" s="76">
        <f>D97</f>
        <v>66138.6</v>
      </c>
      <c r="E96" s="76">
        <f>E97</f>
        <v>7362.73</v>
      </c>
      <c r="F96" s="76">
        <f>F97</f>
        <v>7209.74</v>
      </c>
      <c r="G96" s="76">
        <f t="shared" si="3"/>
        <v>97.92210226369839</v>
      </c>
      <c r="H96" s="76">
        <f t="shared" si="4"/>
        <v>10.900956476248362</v>
      </c>
      <c r="I96" s="103">
        <f t="shared" si="5"/>
        <v>2.9221022636983918</v>
      </c>
    </row>
    <row r="97" spans="1:9" s="7" customFormat="1" ht="18" customHeight="1">
      <c r="A97" s="134"/>
      <c r="B97" s="135"/>
      <c r="C97" s="51" t="s">
        <v>35</v>
      </c>
      <c r="D97" s="95">
        <v>66138.6</v>
      </c>
      <c r="E97" s="95">
        <v>7362.73</v>
      </c>
      <c r="F97" s="95">
        <v>7209.74</v>
      </c>
      <c r="G97" s="95">
        <f t="shared" si="3"/>
        <v>97.92210226369839</v>
      </c>
      <c r="H97" s="95">
        <f t="shared" si="4"/>
        <v>10.900956476248362</v>
      </c>
      <c r="I97" s="77">
        <f t="shared" si="5"/>
        <v>2.9221022636983918</v>
      </c>
    </row>
    <row r="98" spans="1:9" s="28" customFormat="1" ht="27" customHeight="1" hidden="1">
      <c r="A98" s="138"/>
      <c r="B98" s="139"/>
      <c r="C98" s="51" t="s">
        <v>71</v>
      </c>
      <c r="D98" s="95">
        <v>0</v>
      </c>
      <c r="E98" s="95">
        <v>0</v>
      </c>
      <c r="F98" s="95">
        <v>0</v>
      </c>
      <c r="G98" s="95" t="e">
        <f t="shared" si="3"/>
        <v>#DIV/0!</v>
      </c>
      <c r="H98" s="102" t="e">
        <f t="shared" si="4"/>
        <v>#DIV/0!</v>
      </c>
      <c r="I98" s="109" t="e">
        <f t="shared" si="5"/>
        <v>#DIV/0!</v>
      </c>
    </row>
    <row r="99" spans="1:9" s="2" customFormat="1" ht="44.25" customHeight="1">
      <c r="A99" s="57" t="s">
        <v>22</v>
      </c>
      <c r="B99" s="58" t="s">
        <v>94</v>
      </c>
      <c r="C99" s="30" t="s">
        <v>50</v>
      </c>
      <c r="D99" s="76">
        <f>D100+D101+D102</f>
        <v>795488.807</v>
      </c>
      <c r="E99" s="76">
        <f>E100+E101+E102</f>
        <v>26289.376</v>
      </c>
      <c r="F99" s="76">
        <f>F100+F101+F102</f>
        <v>24604.52</v>
      </c>
      <c r="G99" s="76">
        <f t="shared" si="3"/>
        <v>93.59111452474185</v>
      </c>
      <c r="H99" s="76">
        <f t="shared" si="4"/>
        <v>3.093006436230095</v>
      </c>
      <c r="I99" s="103">
        <f t="shared" si="5"/>
        <v>-1.4088854752581454</v>
      </c>
    </row>
    <row r="100" spans="1:9" s="7" customFormat="1" ht="17.25" customHeight="1">
      <c r="A100" s="134"/>
      <c r="B100" s="135"/>
      <c r="C100" s="54" t="s">
        <v>35</v>
      </c>
      <c r="D100" s="95">
        <v>314202.2</v>
      </c>
      <c r="E100" s="95">
        <v>25942.967</v>
      </c>
      <c r="F100" s="95">
        <v>24356.351</v>
      </c>
      <c r="G100" s="95">
        <f t="shared" si="3"/>
        <v>93.8842153251014</v>
      </c>
      <c r="H100" s="95">
        <f t="shared" si="4"/>
        <v>7.751807912229768</v>
      </c>
      <c r="I100" s="77">
        <f t="shared" si="5"/>
        <v>-1.115784674898606</v>
      </c>
    </row>
    <row r="101" spans="1:9" s="14" customFormat="1" ht="18" customHeight="1">
      <c r="A101" s="136"/>
      <c r="B101" s="137"/>
      <c r="C101" s="54" t="s">
        <v>36</v>
      </c>
      <c r="D101" s="95">
        <v>302232.119</v>
      </c>
      <c r="E101" s="95">
        <v>346.409</v>
      </c>
      <c r="F101" s="95">
        <v>248.169</v>
      </c>
      <c r="G101" s="95">
        <f>F101/E101*100</f>
        <v>71.64045968782567</v>
      </c>
      <c r="H101" s="95">
        <f>F101/D101*100</f>
        <v>0.08211205374899284</v>
      </c>
      <c r="I101" s="77">
        <f t="shared" si="5"/>
        <v>-23.35954031217433</v>
      </c>
    </row>
    <row r="102" spans="1:10" s="28" customFormat="1" ht="28.5" customHeight="1">
      <c r="A102" s="138"/>
      <c r="B102" s="139"/>
      <c r="C102" s="54" t="s">
        <v>71</v>
      </c>
      <c r="D102" s="95">
        <v>179054.488</v>
      </c>
      <c r="E102" s="95">
        <v>0</v>
      </c>
      <c r="F102" s="95">
        <v>0</v>
      </c>
      <c r="G102" s="95"/>
      <c r="H102" s="95">
        <f>F102/D102*100</f>
        <v>0</v>
      </c>
      <c r="I102" s="77">
        <f>G102-95</f>
        <v>-95</v>
      </c>
      <c r="J102" s="2"/>
    </row>
    <row r="103" spans="1:9" s="2" customFormat="1" ht="44.25" customHeight="1">
      <c r="A103" s="50" t="s">
        <v>23</v>
      </c>
      <c r="B103" s="30" t="s">
        <v>76</v>
      </c>
      <c r="C103" s="30" t="s">
        <v>51</v>
      </c>
      <c r="D103" s="76">
        <f>D104+D105+D106</f>
        <v>202678.09999999998</v>
      </c>
      <c r="E103" s="76">
        <f>E104+E105+E106</f>
        <v>18524.139</v>
      </c>
      <c r="F103" s="76">
        <f>F104+F105+F106</f>
        <v>17290.17</v>
      </c>
      <c r="G103" s="76">
        <f t="shared" si="3"/>
        <v>93.33858917815289</v>
      </c>
      <c r="H103" s="76">
        <f t="shared" si="4"/>
        <v>8.530852618018423</v>
      </c>
      <c r="I103" s="103">
        <f t="shared" si="5"/>
        <v>-1.661410821847113</v>
      </c>
    </row>
    <row r="104" spans="1:9" s="7" customFormat="1" ht="17.25" customHeight="1">
      <c r="A104" s="134"/>
      <c r="B104" s="135"/>
      <c r="C104" s="54" t="s">
        <v>35</v>
      </c>
      <c r="D104" s="95">
        <v>196741.3</v>
      </c>
      <c r="E104" s="95">
        <v>18524.139</v>
      </c>
      <c r="F104" s="95">
        <v>17290.17</v>
      </c>
      <c r="G104" s="95">
        <f t="shared" si="3"/>
        <v>93.33858917815289</v>
      </c>
      <c r="H104" s="95">
        <f t="shared" si="4"/>
        <v>8.788276787842715</v>
      </c>
      <c r="I104" s="77">
        <f t="shared" si="5"/>
        <v>-1.661410821847113</v>
      </c>
    </row>
    <row r="105" spans="1:9" s="7" customFormat="1" ht="17.25" customHeight="1">
      <c r="A105" s="136"/>
      <c r="B105" s="137"/>
      <c r="C105" s="51" t="s">
        <v>36</v>
      </c>
      <c r="D105" s="95">
        <v>4494.8</v>
      </c>
      <c r="E105" s="95">
        <v>0</v>
      </c>
      <c r="F105" s="95">
        <v>0</v>
      </c>
      <c r="G105" s="95"/>
      <c r="H105" s="95">
        <f t="shared" si="4"/>
        <v>0</v>
      </c>
      <c r="I105" s="77">
        <f t="shared" si="5"/>
        <v>-95</v>
      </c>
    </row>
    <row r="106" spans="1:12" s="7" customFormat="1" ht="28.5" customHeight="1">
      <c r="A106" s="136"/>
      <c r="B106" s="137"/>
      <c r="C106" s="51" t="s">
        <v>71</v>
      </c>
      <c r="D106" s="95">
        <v>1442</v>
      </c>
      <c r="E106" s="95">
        <v>0</v>
      </c>
      <c r="F106" s="95">
        <v>0</v>
      </c>
      <c r="G106" s="95"/>
      <c r="H106" s="95">
        <f t="shared" si="4"/>
        <v>0</v>
      </c>
      <c r="I106" s="77">
        <f t="shared" si="5"/>
        <v>-95</v>
      </c>
      <c r="L106" s="53"/>
    </row>
    <row r="107" spans="1:9" s="11" customFormat="1" ht="21" customHeight="1" hidden="1">
      <c r="A107" s="138"/>
      <c r="B107" s="139"/>
      <c r="C107" s="87" t="s">
        <v>96</v>
      </c>
      <c r="D107" s="118"/>
      <c r="E107" s="118"/>
      <c r="F107" s="118"/>
      <c r="G107" s="98" t="e">
        <f>F107/E107*100</f>
        <v>#DIV/0!</v>
      </c>
      <c r="H107" s="98" t="e">
        <f t="shared" si="4"/>
        <v>#DIV/0!</v>
      </c>
      <c r="I107" s="88" t="e">
        <f t="shared" si="5"/>
        <v>#DIV/0!</v>
      </c>
    </row>
    <row r="108" spans="1:9" s="2" customFormat="1" ht="27.75" customHeight="1">
      <c r="A108" s="50" t="s">
        <v>24</v>
      </c>
      <c r="B108" s="30" t="s">
        <v>25</v>
      </c>
      <c r="C108" s="30" t="s">
        <v>52</v>
      </c>
      <c r="D108" s="76">
        <f>D109+D110+D111</f>
        <v>711773.719</v>
      </c>
      <c r="E108" s="76">
        <f>E109+E110+E111</f>
        <v>82982.768</v>
      </c>
      <c r="F108" s="76">
        <f>F109+F110+F111</f>
        <v>82339.304</v>
      </c>
      <c r="G108" s="76">
        <f t="shared" si="3"/>
        <v>99.2245811805169</v>
      </c>
      <c r="H108" s="76">
        <f t="shared" si="4"/>
        <v>11.568185478340203</v>
      </c>
      <c r="I108" s="103">
        <f t="shared" si="5"/>
        <v>4.224581180516907</v>
      </c>
    </row>
    <row r="109" spans="1:9" s="7" customFormat="1" ht="18" customHeight="1">
      <c r="A109" s="134"/>
      <c r="B109" s="135"/>
      <c r="C109" s="54" t="s">
        <v>35</v>
      </c>
      <c r="D109" s="95">
        <v>711713.719</v>
      </c>
      <c r="E109" s="95">
        <v>82982.768</v>
      </c>
      <c r="F109" s="95">
        <v>82339.304</v>
      </c>
      <c r="G109" s="95">
        <f t="shared" si="3"/>
        <v>99.2245811805169</v>
      </c>
      <c r="H109" s="95">
        <f t="shared" si="4"/>
        <v>11.569160717555313</v>
      </c>
      <c r="I109" s="77">
        <f t="shared" si="5"/>
        <v>4.224581180516907</v>
      </c>
    </row>
    <row r="110" spans="1:9" s="28" customFormat="1" ht="16.5" customHeight="1" hidden="1">
      <c r="A110" s="136"/>
      <c r="B110" s="137"/>
      <c r="C110" s="54" t="s">
        <v>36</v>
      </c>
      <c r="D110" s="117">
        <v>0</v>
      </c>
      <c r="E110" s="117">
        <v>0</v>
      </c>
      <c r="F110" s="117">
        <v>0</v>
      </c>
      <c r="G110" s="95" t="e">
        <f t="shared" si="3"/>
        <v>#DIV/0!</v>
      </c>
      <c r="H110" s="102" t="e">
        <f t="shared" si="4"/>
        <v>#DIV/0!</v>
      </c>
      <c r="I110" s="77" t="e">
        <f t="shared" si="5"/>
        <v>#DIV/0!</v>
      </c>
    </row>
    <row r="111" spans="1:9" s="2" customFormat="1" ht="27.75" customHeight="1">
      <c r="A111" s="138"/>
      <c r="B111" s="139"/>
      <c r="C111" s="54" t="s">
        <v>71</v>
      </c>
      <c r="D111" s="95">
        <v>60</v>
      </c>
      <c r="E111" s="95">
        <v>0</v>
      </c>
      <c r="F111" s="95">
        <v>0</v>
      </c>
      <c r="G111" s="95"/>
      <c r="H111" s="95">
        <f t="shared" si="4"/>
        <v>0</v>
      </c>
      <c r="I111" s="77">
        <f t="shared" si="5"/>
        <v>-95</v>
      </c>
    </row>
    <row r="112" spans="1:9" s="2" customFormat="1" ht="45" customHeight="1">
      <c r="A112" s="57" t="s">
        <v>26</v>
      </c>
      <c r="B112" s="58" t="s">
        <v>77</v>
      </c>
      <c r="C112" s="30" t="s">
        <v>53</v>
      </c>
      <c r="D112" s="76">
        <f>D113+D114+D115</f>
        <v>1047314.9</v>
      </c>
      <c r="E112" s="76">
        <f>E113+E114+E115</f>
        <v>149134.042</v>
      </c>
      <c r="F112" s="76">
        <f>F113+F114+F115</f>
        <v>147118.873</v>
      </c>
      <c r="G112" s="133">
        <f t="shared" si="3"/>
        <v>98.6487531800419</v>
      </c>
      <c r="H112" s="76">
        <f t="shared" si="4"/>
        <v>14.047243384009908</v>
      </c>
      <c r="I112" s="103">
        <f t="shared" si="5"/>
        <v>3.6487531800418935</v>
      </c>
    </row>
    <row r="113" spans="1:9" s="7" customFormat="1" ht="18" customHeight="1">
      <c r="A113" s="134"/>
      <c r="B113" s="135"/>
      <c r="C113" s="54" t="s">
        <v>35</v>
      </c>
      <c r="D113" s="95">
        <v>1028366.9</v>
      </c>
      <c r="E113" s="95">
        <v>149134.042</v>
      </c>
      <c r="F113" s="95">
        <v>147118.873</v>
      </c>
      <c r="G113" s="95">
        <f t="shared" si="3"/>
        <v>98.6487531800419</v>
      </c>
      <c r="H113" s="95">
        <f t="shared" si="4"/>
        <v>14.306068485868224</v>
      </c>
      <c r="I113" s="77">
        <f t="shared" si="5"/>
        <v>3.6487531800418935</v>
      </c>
    </row>
    <row r="114" spans="1:9" s="9" customFormat="1" ht="17.25" customHeight="1" hidden="1">
      <c r="A114" s="136"/>
      <c r="B114" s="137"/>
      <c r="C114" s="54" t="s">
        <v>36</v>
      </c>
      <c r="D114" s="117"/>
      <c r="E114" s="117"/>
      <c r="F114" s="117"/>
      <c r="G114" s="95" t="e">
        <f t="shared" si="3"/>
        <v>#DIV/0!</v>
      </c>
      <c r="H114" s="102" t="e">
        <f t="shared" si="4"/>
        <v>#DIV/0!</v>
      </c>
      <c r="I114" s="109" t="e">
        <f t="shared" si="5"/>
        <v>#DIV/0!</v>
      </c>
    </row>
    <row r="115" spans="1:9" s="2" customFormat="1" ht="27" customHeight="1">
      <c r="A115" s="136"/>
      <c r="B115" s="137"/>
      <c r="C115" s="54" t="s">
        <v>71</v>
      </c>
      <c r="D115" s="95">
        <v>18948</v>
      </c>
      <c r="E115" s="95">
        <v>0</v>
      </c>
      <c r="F115" s="95">
        <v>0</v>
      </c>
      <c r="G115" s="95"/>
      <c r="H115" s="95">
        <f t="shared" si="4"/>
        <v>0</v>
      </c>
      <c r="I115" s="77">
        <f t="shared" si="5"/>
        <v>-95</v>
      </c>
    </row>
    <row r="116" spans="1:12" s="2" customFormat="1" ht="21" customHeight="1">
      <c r="A116" s="138"/>
      <c r="B116" s="139"/>
      <c r="C116" s="89" t="s">
        <v>96</v>
      </c>
      <c r="D116" s="98">
        <v>4480.7</v>
      </c>
      <c r="E116" s="98">
        <v>0</v>
      </c>
      <c r="F116" s="98">
        <v>0</v>
      </c>
      <c r="G116" s="98"/>
      <c r="H116" s="98">
        <f t="shared" si="4"/>
        <v>0</v>
      </c>
      <c r="I116" s="88">
        <f t="shared" si="5"/>
        <v>-95</v>
      </c>
      <c r="J116" s="67"/>
      <c r="K116" s="67"/>
      <c r="L116" s="67"/>
    </row>
    <row r="117" spans="1:9" s="2" customFormat="1" ht="30" customHeight="1">
      <c r="A117" s="50" t="s">
        <v>27</v>
      </c>
      <c r="B117" s="30" t="s">
        <v>28</v>
      </c>
      <c r="C117" s="30" t="s">
        <v>54</v>
      </c>
      <c r="D117" s="76">
        <f>D118</f>
        <v>48969.5</v>
      </c>
      <c r="E117" s="76">
        <f>E118</f>
        <v>5785.9</v>
      </c>
      <c r="F117" s="76">
        <f>F118</f>
        <v>3627.45</v>
      </c>
      <c r="G117" s="76">
        <f t="shared" si="3"/>
        <v>62.69465424566619</v>
      </c>
      <c r="H117" s="76">
        <f t="shared" si="4"/>
        <v>7.407570018072473</v>
      </c>
      <c r="I117" s="103">
        <f t="shared" si="5"/>
        <v>-32.30534575433381</v>
      </c>
    </row>
    <row r="118" spans="1:9" s="7" customFormat="1" ht="18" customHeight="1">
      <c r="A118" s="134"/>
      <c r="B118" s="135"/>
      <c r="C118" s="54" t="s">
        <v>35</v>
      </c>
      <c r="D118" s="95">
        <v>48969.5</v>
      </c>
      <c r="E118" s="95">
        <v>5785.9</v>
      </c>
      <c r="F118" s="95">
        <v>3627.45</v>
      </c>
      <c r="G118" s="95">
        <f t="shared" si="3"/>
        <v>62.69465424566619</v>
      </c>
      <c r="H118" s="95">
        <f t="shared" si="4"/>
        <v>7.407570018072473</v>
      </c>
      <c r="I118" s="77">
        <f t="shared" si="5"/>
        <v>-32.30534575433381</v>
      </c>
    </row>
    <row r="119" spans="1:9" s="11" customFormat="1" ht="28.5" customHeight="1" hidden="1">
      <c r="A119" s="138"/>
      <c r="B119" s="139"/>
      <c r="C119" s="54" t="s">
        <v>71</v>
      </c>
      <c r="D119" s="117">
        <v>0</v>
      </c>
      <c r="E119" s="117">
        <v>0</v>
      </c>
      <c r="F119" s="117">
        <v>0</v>
      </c>
      <c r="G119" s="95" t="e">
        <f t="shared" si="3"/>
        <v>#DIV/0!</v>
      </c>
      <c r="H119" s="102" t="e">
        <f t="shared" si="4"/>
        <v>#DIV/0!</v>
      </c>
      <c r="I119" s="109" t="e">
        <f t="shared" si="5"/>
        <v>#DIV/0!</v>
      </c>
    </row>
    <row r="120" spans="1:9" s="2" customFormat="1" ht="30" customHeight="1">
      <c r="A120" s="50" t="s">
        <v>29</v>
      </c>
      <c r="B120" s="30" t="s">
        <v>30</v>
      </c>
      <c r="C120" s="30" t="s">
        <v>55</v>
      </c>
      <c r="D120" s="76">
        <f>D121</f>
        <v>10676</v>
      </c>
      <c r="E120" s="76">
        <f>E121</f>
        <v>1644</v>
      </c>
      <c r="F120" s="76">
        <f>F121</f>
        <v>855.637</v>
      </c>
      <c r="G120" s="76">
        <f t="shared" si="3"/>
        <v>52.046046228710466</v>
      </c>
      <c r="H120" s="76">
        <f t="shared" si="4"/>
        <v>8.014584113900337</v>
      </c>
      <c r="I120" s="103">
        <f t="shared" si="5"/>
        <v>-42.953953771289534</v>
      </c>
    </row>
    <row r="121" spans="1:9" s="7" customFormat="1" ht="18" customHeight="1">
      <c r="A121" s="148"/>
      <c r="B121" s="149"/>
      <c r="C121" s="51" t="s">
        <v>35</v>
      </c>
      <c r="D121" s="95">
        <v>10676</v>
      </c>
      <c r="E121" s="95">
        <v>1644</v>
      </c>
      <c r="F121" s="95">
        <v>855.637</v>
      </c>
      <c r="G121" s="95">
        <f t="shared" si="3"/>
        <v>52.046046228710466</v>
      </c>
      <c r="H121" s="95">
        <f t="shared" si="4"/>
        <v>8.014584113900337</v>
      </c>
      <c r="I121" s="77">
        <f t="shared" si="5"/>
        <v>-42.953953771289534</v>
      </c>
    </row>
    <row r="122" spans="1:9" s="2" customFormat="1" ht="25.5" customHeight="1">
      <c r="A122" s="50" t="s">
        <v>31</v>
      </c>
      <c r="B122" s="30" t="s">
        <v>32</v>
      </c>
      <c r="C122" s="30" t="s">
        <v>83</v>
      </c>
      <c r="D122" s="76">
        <f>D123+D124</f>
        <v>214215.2</v>
      </c>
      <c r="E122" s="76">
        <f>E123+E124</f>
        <v>16738.14</v>
      </c>
      <c r="F122" s="76">
        <f>F123+F124</f>
        <v>13370.087</v>
      </c>
      <c r="G122" s="76">
        <f t="shared" si="3"/>
        <v>79.87797329930328</v>
      </c>
      <c r="H122" s="76">
        <f t="shared" si="4"/>
        <v>6.241427779167864</v>
      </c>
      <c r="I122" s="103">
        <f t="shared" si="5"/>
        <v>-15.122026700696722</v>
      </c>
    </row>
    <row r="123" spans="1:9" s="7" customFormat="1" ht="18" customHeight="1">
      <c r="A123" s="134"/>
      <c r="B123" s="135"/>
      <c r="C123" s="51" t="s">
        <v>35</v>
      </c>
      <c r="D123" s="95">
        <v>214215.2</v>
      </c>
      <c r="E123" s="95">
        <v>16738.14</v>
      </c>
      <c r="F123" s="95">
        <v>13370.087</v>
      </c>
      <c r="G123" s="95">
        <f t="shared" si="3"/>
        <v>79.87797329930328</v>
      </c>
      <c r="H123" s="95">
        <f t="shared" si="4"/>
        <v>6.241427779167864</v>
      </c>
      <c r="I123" s="77">
        <f t="shared" si="5"/>
        <v>-15.122026700696722</v>
      </c>
    </row>
    <row r="124" spans="1:9" s="83" customFormat="1" ht="27" customHeight="1" hidden="1">
      <c r="A124" s="138"/>
      <c r="B124" s="139"/>
      <c r="C124" s="51" t="s">
        <v>71</v>
      </c>
      <c r="D124" s="117">
        <v>0</v>
      </c>
      <c r="E124" s="117">
        <v>0</v>
      </c>
      <c r="F124" s="117">
        <v>0</v>
      </c>
      <c r="G124" s="95" t="e">
        <f t="shared" si="3"/>
        <v>#DIV/0!</v>
      </c>
      <c r="H124" s="102" t="e">
        <f t="shared" si="4"/>
        <v>#DIV/0!</v>
      </c>
      <c r="I124" s="109" t="e">
        <f t="shared" si="5"/>
        <v>#DIV/0!</v>
      </c>
    </row>
    <row r="125" spans="1:9" s="3" customFormat="1" ht="44.25" customHeight="1">
      <c r="A125" s="50" t="s">
        <v>33</v>
      </c>
      <c r="B125" s="30" t="s">
        <v>78</v>
      </c>
      <c r="C125" s="30" t="s">
        <v>57</v>
      </c>
      <c r="D125" s="76">
        <f>D126+D127+D128</f>
        <v>2097450.37</v>
      </c>
      <c r="E125" s="76">
        <f>E126+E127+E128</f>
        <v>402710.59</v>
      </c>
      <c r="F125" s="76">
        <f>F126+F127+F128</f>
        <v>381198.109</v>
      </c>
      <c r="G125" s="76">
        <f t="shared" si="3"/>
        <v>94.6580791431385</v>
      </c>
      <c r="H125" s="76">
        <f t="shared" si="4"/>
        <v>18.174356564155556</v>
      </c>
      <c r="I125" s="103">
        <f t="shared" si="5"/>
        <v>-0.3419208568615062</v>
      </c>
    </row>
    <row r="126" spans="1:9" s="7" customFormat="1" ht="17.25" customHeight="1">
      <c r="A126" s="134"/>
      <c r="B126" s="135"/>
      <c r="C126" s="54" t="s">
        <v>35</v>
      </c>
      <c r="D126" s="95">
        <v>431724.097</v>
      </c>
      <c r="E126" s="95">
        <v>123332.585</v>
      </c>
      <c r="F126" s="95">
        <v>105585.151</v>
      </c>
      <c r="G126" s="95">
        <f t="shared" si="3"/>
        <v>85.61010133696621</v>
      </c>
      <c r="H126" s="95">
        <f t="shared" si="4"/>
        <v>24.456626751598716</v>
      </c>
      <c r="I126" s="77">
        <f t="shared" si="5"/>
        <v>-9.38989866303379</v>
      </c>
    </row>
    <row r="127" spans="1:9" s="2" customFormat="1" ht="17.25" customHeight="1">
      <c r="A127" s="136"/>
      <c r="B127" s="137"/>
      <c r="C127" s="54" t="s">
        <v>36</v>
      </c>
      <c r="D127" s="95">
        <v>401180.355</v>
      </c>
      <c r="E127" s="95">
        <v>423.828</v>
      </c>
      <c r="F127" s="95">
        <v>318.415</v>
      </c>
      <c r="G127" s="95">
        <f t="shared" si="3"/>
        <v>75.12835395490625</v>
      </c>
      <c r="H127" s="95">
        <f t="shared" si="4"/>
        <v>0.07936953941824994</v>
      </c>
      <c r="I127" s="77">
        <f t="shared" si="5"/>
        <v>-19.871646045093755</v>
      </c>
    </row>
    <row r="128" spans="1:9" s="2" customFormat="1" ht="27" customHeight="1">
      <c r="A128" s="136"/>
      <c r="B128" s="137"/>
      <c r="C128" s="54" t="s">
        <v>71</v>
      </c>
      <c r="D128" s="95">
        <v>1264545.918</v>
      </c>
      <c r="E128" s="95">
        <v>278954.177</v>
      </c>
      <c r="F128" s="95">
        <v>275294.543</v>
      </c>
      <c r="G128" s="95">
        <f t="shared" si="3"/>
        <v>98.68808775715159</v>
      </c>
      <c r="H128" s="95">
        <f t="shared" si="4"/>
        <v>21.77022906652568</v>
      </c>
      <c r="I128" s="77">
        <f t="shared" si="5"/>
        <v>3.6880877571515924</v>
      </c>
    </row>
    <row r="129" spans="1:10" s="2" customFormat="1" ht="21" customHeight="1">
      <c r="A129" s="138"/>
      <c r="B129" s="139"/>
      <c r="C129" s="89" t="s">
        <v>96</v>
      </c>
      <c r="D129" s="98">
        <v>1781851.083</v>
      </c>
      <c r="E129" s="98">
        <v>301989.626</v>
      </c>
      <c r="F129" s="98">
        <v>294947.205</v>
      </c>
      <c r="G129" s="98">
        <f>F129/E129*100</f>
        <v>97.66799240977902</v>
      </c>
      <c r="H129" s="98">
        <f t="shared" si="4"/>
        <v>16.552853816684525</v>
      </c>
      <c r="I129" s="88">
        <f t="shared" si="5"/>
        <v>2.6679924097790177</v>
      </c>
      <c r="J129" s="67"/>
    </row>
    <row r="130" spans="1:9" s="2" customFormat="1" ht="45" customHeight="1">
      <c r="A130" s="57" t="s">
        <v>34</v>
      </c>
      <c r="B130" s="58" t="s">
        <v>79</v>
      </c>
      <c r="C130" s="30" t="s">
        <v>56</v>
      </c>
      <c r="D130" s="76">
        <f>D131+D132</f>
        <v>133467.435</v>
      </c>
      <c r="E130" s="76">
        <f>E131+E132</f>
        <v>16214.492</v>
      </c>
      <c r="F130" s="76">
        <f>F131+F132</f>
        <v>10121.736</v>
      </c>
      <c r="G130" s="96">
        <f t="shared" si="3"/>
        <v>62.42400933683275</v>
      </c>
      <c r="H130" s="96">
        <f t="shared" si="4"/>
        <v>7.583674624450527</v>
      </c>
      <c r="I130" s="104">
        <f t="shared" si="5"/>
        <v>-32.57599066316725</v>
      </c>
    </row>
    <row r="131" spans="1:9" s="7" customFormat="1" ht="18" customHeight="1">
      <c r="A131" s="134"/>
      <c r="B131" s="135"/>
      <c r="C131" s="54" t="s">
        <v>35</v>
      </c>
      <c r="D131" s="95">
        <v>132431.38</v>
      </c>
      <c r="E131" s="95">
        <v>16214.492</v>
      </c>
      <c r="F131" s="95">
        <v>10121.736</v>
      </c>
      <c r="G131" s="95">
        <f>F131/E131*100</f>
        <v>62.42400933683275</v>
      </c>
      <c r="H131" s="95">
        <f t="shared" si="4"/>
        <v>7.643004248690907</v>
      </c>
      <c r="I131" s="77">
        <f>G131-95</f>
        <v>-32.57599066316725</v>
      </c>
    </row>
    <row r="132" spans="1:9" s="7" customFormat="1" ht="27.75" customHeight="1">
      <c r="A132" s="136"/>
      <c r="B132" s="137"/>
      <c r="C132" s="54" t="s">
        <v>71</v>
      </c>
      <c r="D132" s="95">
        <v>1036.055</v>
      </c>
      <c r="E132" s="95">
        <v>0</v>
      </c>
      <c r="F132" s="95">
        <v>0</v>
      </c>
      <c r="G132" s="95"/>
      <c r="H132" s="95">
        <f t="shared" si="4"/>
        <v>0</v>
      </c>
      <c r="I132" s="77"/>
    </row>
    <row r="133" spans="1:9" s="7" customFormat="1" ht="21" customHeight="1" hidden="1">
      <c r="A133" s="138"/>
      <c r="B133" s="139"/>
      <c r="C133" s="89" t="s">
        <v>96</v>
      </c>
      <c r="D133" s="118"/>
      <c r="E133" s="118"/>
      <c r="F133" s="118"/>
      <c r="G133" s="98"/>
      <c r="H133" s="98"/>
      <c r="I133" s="88"/>
    </row>
    <row r="134" spans="1:9" s="72" customFormat="1" ht="18" customHeight="1" hidden="1">
      <c r="A134" s="138" t="s">
        <v>72</v>
      </c>
      <c r="B134" s="165"/>
      <c r="C134" s="149"/>
      <c r="D134" s="120">
        <v>0</v>
      </c>
      <c r="E134" s="120" t="s">
        <v>67</v>
      </c>
      <c r="F134" s="120" t="s">
        <v>67</v>
      </c>
      <c r="G134" s="95" t="e">
        <f t="shared" si="3"/>
        <v>#VALUE!</v>
      </c>
      <c r="H134" s="95"/>
      <c r="I134" s="77"/>
    </row>
    <row r="135" spans="1:9" s="72" customFormat="1" ht="27.75" customHeight="1" hidden="1">
      <c r="A135" s="138" t="s">
        <v>106</v>
      </c>
      <c r="B135" s="165"/>
      <c r="C135" s="149"/>
      <c r="D135" s="120">
        <v>0</v>
      </c>
      <c r="E135" s="120">
        <v>0</v>
      </c>
      <c r="F135" s="120">
        <v>0</v>
      </c>
      <c r="G135" s="95" t="e">
        <f t="shared" si="3"/>
        <v>#DIV/0!</v>
      </c>
      <c r="H135" s="95"/>
      <c r="I135" s="77"/>
    </row>
    <row r="136" spans="1:11" s="1" customFormat="1" ht="26.25" customHeight="1">
      <c r="A136" s="143" t="s">
        <v>65</v>
      </c>
      <c r="B136" s="144"/>
      <c r="C136" s="145"/>
      <c r="D136" s="76">
        <f>D139+D140+D141</f>
        <v>48223099.551</v>
      </c>
      <c r="E136" s="76">
        <f>E139+E140+E141</f>
        <v>4872590.825000001</v>
      </c>
      <c r="F136" s="76">
        <f>F139+F140+F141</f>
        <v>4575127.962</v>
      </c>
      <c r="G136" s="76">
        <f t="shared" si="3"/>
        <v>93.89518074298799</v>
      </c>
      <c r="H136" s="76">
        <f t="shared" si="4"/>
        <v>9.487419938988817</v>
      </c>
      <c r="I136" s="103">
        <f t="shared" si="5"/>
        <v>-1.1048192570120108</v>
      </c>
      <c r="J136" s="63"/>
      <c r="K136" s="63"/>
    </row>
    <row r="137" spans="1:11" s="1" customFormat="1" ht="36.75" customHeight="1" hidden="1">
      <c r="A137" s="150" t="s">
        <v>119</v>
      </c>
      <c r="B137" s="151"/>
      <c r="C137" s="152"/>
      <c r="D137" s="110">
        <f>D139+D140+D142</f>
        <v>45760603.165</v>
      </c>
      <c r="E137" s="110">
        <f>E139+E140+E142</f>
        <v>4872590.825000001</v>
      </c>
      <c r="F137" s="110">
        <f>F139+F140+F142</f>
        <v>4575127.962</v>
      </c>
      <c r="G137" s="110">
        <f>F137/E137*100</f>
        <v>93.89518074298799</v>
      </c>
      <c r="H137" s="110">
        <f>F137/D137*100</f>
        <v>9.997962538875116</v>
      </c>
      <c r="I137" s="111">
        <f>G137-95</f>
        <v>-1.1048192570120108</v>
      </c>
      <c r="J137" s="63"/>
      <c r="K137" s="63"/>
    </row>
    <row r="138" spans="1:9" s="1" customFormat="1" ht="15.75" customHeight="1">
      <c r="A138" s="153"/>
      <c r="B138" s="154"/>
      <c r="C138" s="30" t="s">
        <v>63</v>
      </c>
      <c r="D138" s="96"/>
      <c r="E138" s="96"/>
      <c r="F138" s="96"/>
      <c r="G138" s="95"/>
      <c r="H138" s="95"/>
      <c r="I138" s="77"/>
    </row>
    <row r="139" spans="1:9" s="1" customFormat="1" ht="20.25" customHeight="1">
      <c r="A139" s="155"/>
      <c r="B139" s="156"/>
      <c r="C139" s="30" t="s">
        <v>35</v>
      </c>
      <c r="D139" s="96">
        <f>D7+D11+D22+D27+D32+D36+D41+D45+D49+D53+D57+D61+D65+D69+D73+D78+D83+D94+D90+D97+D100+D104+D109+D113+D118+D121+D123+D126+D131</f>
        <v>26873769.463999998</v>
      </c>
      <c r="E139" s="96">
        <f>E7+E11+E22+E27+E32+E36+E41+E45+E49+E53+E57+E61+E65+E69+E73+E78+E83+E90+E94+E97+E100+E104+E109+E113+E118+E121+E123+E126+E131</f>
        <v>3189080.6990000005</v>
      </c>
      <c r="F139" s="96">
        <f>F7+F11+F22+F27+F32+F36+F41+F45+F49+F53+F57+F61+F65+F69+F73+F78+F83+F90+F94+F97+F100+F104+F109+F113+F118+F121+F123+F126+F131</f>
        <v>2920949.1920000003</v>
      </c>
      <c r="G139" s="96">
        <f t="shared" si="3"/>
        <v>91.59220062746991</v>
      </c>
      <c r="H139" s="96">
        <f t="shared" si="4"/>
        <v>10.869145826055004</v>
      </c>
      <c r="I139" s="104">
        <f t="shared" si="5"/>
        <v>-3.407799372530093</v>
      </c>
    </row>
    <row r="140" spans="1:9" s="1" customFormat="1" ht="20.25" customHeight="1">
      <c r="A140" s="155"/>
      <c r="B140" s="156"/>
      <c r="C140" s="30" t="s">
        <v>36</v>
      </c>
      <c r="D140" s="96">
        <f>D25+D28+D37+D42+D46+D50+D54+D58+D62+D66+D70+D74+D84+D91+D101+D105+D127+D95</f>
        <v>11941968.039000003</v>
      </c>
      <c r="E140" s="96">
        <f>E25+E28+E37+E42+E46+E50+E54+E58+E62+E66+E70+E74+E84+E91+E101+E105+E127+E95</f>
        <v>1254543.049</v>
      </c>
      <c r="F140" s="96">
        <f>F25+F28+F37+F42+F46+F50+F54+F58+F62+F66+F70+F74+F84+F91+F101+F105+F127+F95</f>
        <v>1228871.327</v>
      </c>
      <c r="G140" s="96">
        <f t="shared" si="3"/>
        <v>97.95369939513331</v>
      </c>
      <c r="H140" s="96">
        <f t="shared" si="4"/>
        <v>10.290358532084158</v>
      </c>
      <c r="I140" s="104">
        <f t="shared" si="5"/>
        <v>2.953699395133313</v>
      </c>
    </row>
    <row r="141" spans="1:9" s="1" customFormat="1" ht="30" customHeight="1">
      <c r="A141" s="155"/>
      <c r="B141" s="156"/>
      <c r="C141" s="31" t="s">
        <v>71</v>
      </c>
      <c r="D141" s="96">
        <f>D8+D29+D33+D38+D43+D47+D51+D55+D59+D63+D67+D71+D75+D79+D85+D92+D106+D111+D115+D124+D128+D132+D134+D102</f>
        <v>9407362.048</v>
      </c>
      <c r="E141" s="96">
        <f>E8+E29+E33+E38+E43+E47+E51+E55+E59+E63+E67+E71+E75+E79+E85+E92+E106+E111+E115+E124+E128+E132+E102</f>
        <v>428967.07700000005</v>
      </c>
      <c r="F141" s="96">
        <f>F8+F29+F33+F38+F43+F47+F51+F55+F59+F63+F67+F71+F75+F79+F85+F92+F106+F111+F115+F124+F128+F132+F102</f>
        <v>425307.44299999997</v>
      </c>
      <c r="G141" s="96">
        <f aca="true" t="shared" si="6" ref="G141:G150">F141/E141*100</f>
        <v>99.14687298950915</v>
      </c>
      <c r="H141" s="96">
        <f aca="true" t="shared" si="7" ref="H141:H150">F141/D141*100</f>
        <v>4.521006429112825</v>
      </c>
      <c r="I141" s="104">
        <f aca="true" t="shared" si="8" ref="I141:I150">G141-95</f>
        <v>4.1468729895091485</v>
      </c>
    </row>
    <row r="142" spans="1:9" s="116" customFormat="1" ht="56.25" customHeight="1" hidden="1">
      <c r="A142" s="157"/>
      <c r="B142" s="158"/>
      <c r="C142" s="113" t="s">
        <v>121</v>
      </c>
      <c r="D142" s="96">
        <f>D141-2462496.386</f>
        <v>6944865.6620000005</v>
      </c>
      <c r="E142" s="96">
        <f>E141</f>
        <v>428967.07700000005</v>
      </c>
      <c r="F142" s="96">
        <f>F141</f>
        <v>425307.44299999997</v>
      </c>
      <c r="G142" s="114">
        <f>F142/E142*100</f>
        <v>99.14687298950915</v>
      </c>
      <c r="H142" s="114">
        <f>F142/D142*100</f>
        <v>6.124055722591455</v>
      </c>
      <c r="I142" s="115">
        <f>G142-95</f>
        <v>4.1468729895091485</v>
      </c>
    </row>
    <row r="143" spans="1:13" s="1" customFormat="1" ht="26.25" customHeight="1">
      <c r="A143" s="164" t="s">
        <v>64</v>
      </c>
      <c r="B143" s="164"/>
      <c r="C143" s="164"/>
      <c r="D143" s="97">
        <f>D146+D147+D148</f>
        <v>48305471.551</v>
      </c>
      <c r="E143" s="97">
        <f>E146+E147+E148</f>
        <v>4872590.825000001</v>
      </c>
      <c r="F143" s="97">
        <f>F146+F147+F148</f>
        <v>4575127.962</v>
      </c>
      <c r="G143" s="97">
        <f t="shared" si="6"/>
        <v>93.89518074298799</v>
      </c>
      <c r="H143" s="97">
        <f t="shared" si="7"/>
        <v>9.471241693955243</v>
      </c>
      <c r="I143" s="105">
        <f t="shared" si="8"/>
        <v>-1.1048192570120108</v>
      </c>
      <c r="K143" s="92"/>
      <c r="L143" s="92"/>
      <c r="M143" s="92"/>
    </row>
    <row r="144" spans="1:13" s="1" customFormat="1" ht="36.75" customHeight="1" hidden="1">
      <c r="A144" s="159" t="s">
        <v>120</v>
      </c>
      <c r="B144" s="159"/>
      <c r="C144" s="159"/>
      <c r="D144" s="122">
        <f>D146+D147+D149</f>
        <v>45842975.165</v>
      </c>
      <c r="E144" s="122">
        <f>E146+E147+E149</f>
        <v>4872590.825000001</v>
      </c>
      <c r="F144" s="122">
        <f>F146+F147+F149</f>
        <v>4575127.962</v>
      </c>
      <c r="G144" s="99">
        <f>F144/E144*100</f>
        <v>93.89518074298799</v>
      </c>
      <c r="H144" s="99">
        <f>F144/D144*100</f>
        <v>9.979997907057742</v>
      </c>
      <c r="I144" s="106">
        <f>G144-95</f>
        <v>-1.1048192570120108</v>
      </c>
      <c r="K144" s="92"/>
      <c r="L144" s="92"/>
      <c r="M144" s="92"/>
    </row>
    <row r="145" spans="1:9" s="1" customFormat="1" ht="15.75" customHeight="1">
      <c r="A145" s="180"/>
      <c r="B145" s="181"/>
      <c r="C145" s="49" t="s">
        <v>63</v>
      </c>
      <c r="D145" s="119"/>
      <c r="E145" s="119"/>
      <c r="F145" s="119"/>
      <c r="G145" s="95"/>
      <c r="H145" s="95"/>
      <c r="I145" s="77"/>
    </row>
    <row r="146" spans="1:13" s="1" customFormat="1" ht="30.75" customHeight="1">
      <c r="A146" s="182"/>
      <c r="B146" s="183"/>
      <c r="C146" s="32" t="s">
        <v>70</v>
      </c>
      <c r="D146" s="97">
        <f>D139+D17</f>
        <v>26956141.463999998</v>
      </c>
      <c r="E146" s="97">
        <f>E139+E17</f>
        <v>3189080.6990000005</v>
      </c>
      <c r="F146" s="97">
        <f>F139+F17</f>
        <v>2920949.1920000003</v>
      </c>
      <c r="G146" s="97">
        <f t="shared" si="6"/>
        <v>91.59220062746991</v>
      </c>
      <c r="H146" s="97">
        <f t="shared" si="7"/>
        <v>10.835932122929893</v>
      </c>
      <c r="I146" s="105">
        <f t="shared" si="8"/>
        <v>-3.407799372530093</v>
      </c>
      <c r="K146" s="92"/>
      <c r="L146" s="92"/>
      <c r="M146" s="92"/>
    </row>
    <row r="147" spans="1:13" s="1" customFormat="1" ht="20.25" customHeight="1">
      <c r="A147" s="182"/>
      <c r="B147" s="183"/>
      <c r="C147" s="32" t="s">
        <v>36</v>
      </c>
      <c r="D147" s="97">
        <f aca="true" t="shared" si="9" ref="D147:F149">D140</f>
        <v>11941968.039000003</v>
      </c>
      <c r="E147" s="97">
        <f t="shared" si="9"/>
        <v>1254543.049</v>
      </c>
      <c r="F147" s="97">
        <f t="shared" si="9"/>
        <v>1228871.327</v>
      </c>
      <c r="G147" s="97">
        <f t="shared" si="6"/>
        <v>97.95369939513331</v>
      </c>
      <c r="H147" s="97">
        <f t="shared" si="7"/>
        <v>10.290358532084158</v>
      </c>
      <c r="I147" s="105">
        <f t="shared" si="8"/>
        <v>2.953699395133313</v>
      </c>
      <c r="K147" s="92"/>
      <c r="L147" s="92"/>
      <c r="M147" s="92"/>
    </row>
    <row r="148" spans="1:13" s="1" customFormat="1" ht="31.5" customHeight="1">
      <c r="A148" s="182"/>
      <c r="B148" s="183"/>
      <c r="C148" s="33" t="s">
        <v>71</v>
      </c>
      <c r="D148" s="97">
        <f t="shared" si="9"/>
        <v>9407362.048</v>
      </c>
      <c r="E148" s="97">
        <f t="shared" si="9"/>
        <v>428967.07700000005</v>
      </c>
      <c r="F148" s="97">
        <f t="shared" si="9"/>
        <v>425307.44299999997</v>
      </c>
      <c r="G148" s="97">
        <f t="shared" si="6"/>
        <v>99.14687298950915</v>
      </c>
      <c r="H148" s="97">
        <f t="shared" si="7"/>
        <v>4.521006429112825</v>
      </c>
      <c r="I148" s="105">
        <f t="shared" si="8"/>
        <v>4.1468729895091485</v>
      </c>
      <c r="K148" s="92"/>
      <c r="L148" s="92"/>
      <c r="M148" s="92"/>
    </row>
    <row r="149" spans="1:13" s="1" customFormat="1" ht="56.25" customHeight="1" hidden="1">
      <c r="A149" s="182"/>
      <c r="B149" s="183"/>
      <c r="C149" s="33" t="s">
        <v>121</v>
      </c>
      <c r="D149" s="121">
        <f t="shared" si="9"/>
        <v>6944865.6620000005</v>
      </c>
      <c r="E149" s="121">
        <f t="shared" si="9"/>
        <v>428967.07700000005</v>
      </c>
      <c r="F149" s="121">
        <f t="shared" si="9"/>
        <v>425307.44299999997</v>
      </c>
      <c r="G149" s="97">
        <f>F149/E149*100</f>
        <v>99.14687298950915</v>
      </c>
      <c r="H149" s="97">
        <f>F149/D149*100</f>
        <v>6.124055722591455</v>
      </c>
      <c r="I149" s="112">
        <f>G149-95</f>
        <v>4.1468729895091485</v>
      </c>
      <c r="K149" s="92"/>
      <c r="L149" s="92"/>
      <c r="M149" s="92"/>
    </row>
    <row r="150" spans="1:13" s="2" customFormat="1" ht="21.75" customHeight="1">
      <c r="A150" s="184"/>
      <c r="B150" s="185"/>
      <c r="C150" s="91" t="s">
        <v>96</v>
      </c>
      <c r="D150" s="99">
        <f>D9+D30+D39+D76+D80+D87+D107+D116+D129+D133+D34</f>
        <v>6776884.4799999995</v>
      </c>
      <c r="E150" s="99">
        <f>E9+E30+E39+E76+E80+E87+E107+E116+E129+E133+E34</f>
        <v>449448.422</v>
      </c>
      <c r="F150" s="99">
        <f>F9+F30+F39+F76+F80+F87+F107+F116+F129+F133+F34</f>
        <v>341859.472</v>
      </c>
      <c r="G150" s="99">
        <f t="shared" si="6"/>
        <v>76.06200294991801</v>
      </c>
      <c r="H150" s="99">
        <f t="shared" si="7"/>
        <v>5.044493129680736</v>
      </c>
      <c r="I150" s="106">
        <f t="shared" si="8"/>
        <v>-18.93799705008199</v>
      </c>
      <c r="K150" s="92"/>
      <c r="L150" s="92"/>
      <c r="M150" s="92"/>
    </row>
    <row r="151" spans="1:13" s="2" customFormat="1" ht="45" customHeight="1" hidden="1">
      <c r="A151" s="131"/>
      <c r="B151" s="132"/>
      <c r="C151" s="91" t="s">
        <v>122</v>
      </c>
      <c r="D151" s="123">
        <f>D150-D87+D88</f>
        <v>4772817.675</v>
      </c>
      <c r="E151" s="123">
        <f>E150-E87+E88</f>
        <v>435855.55600000004</v>
      </c>
      <c r="F151" s="123">
        <f>F150-F87+F88</f>
        <v>328801.532</v>
      </c>
      <c r="G151" s="99">
        <f>F151/E151*100</f>
        <v>75.43818759993046</v>
      </c>
      <c r="H151" s="99">
        <f>F151/D151*100</f>
        <v>6.889044467846764</v>
      </c>
      <c r="I151" s="106">
        <f>G151-95</f>
        <v>-19.56181240006954</v>
      </c>
      <c r="K151" s="92"/>
      <c r="L151" s="92"/>
      <c r="M151" s="92"/>
    </row>
    <row r="152" spans="1:8" ht="12" customHeight="1">
      <c r="A152" s="47"/>
      <c r="B152" s="48" t="s">
        <v>99</v>
      </c>
      <c r="C152" s="48"/>
      <c r="D152" s="100"/>
      <c r="E152" s="19"/>
      <c r="F152" s="26"/>
      <c r="G152" s="19"/>
      <c r="H152" s="19"/>
    </row>
    <row r="153" spans="1:9" s="13" customFormat="1" ht="27.75" customHeight="1" hidden="1">
      <c r="A153" s="146" t="s">
        <v>117</v>
      </c>
      <c r="B153" s="147"/>
      <c r="C153" s="147"/>
      <c r="D153" s="147"/>
      <c r="E153" s="147"/>
      <c r="F153" s="147"/>
      <c r="G153" s="147"/>
      <c r="H153" s="147"/>
      <c r="I153" s="3"/>
    </row>
    <row r="154" spans="1:8" s="6" customFormat="1" ht="17.25" customHeight="1">
      <c r="A154" s="141" t="s">
        <v>130</v>
      </c>
      <c r="B154" s="142"/>
      <c r="C154" s="142"/>
      <c r="D154" s="142"/>
      <c r="E154" s="142"/>
      <c r="F154" s="142"/>
      <c r="G154" s="142"/>
      <c r="H154" s="142"/>
    </row>
    <row r="155" spans="1:9" s="4" customFormat="1" ht="12.75">
      <c r="A155" s="21"/>
      <c r="B155" s="22"/>
      <c r="C155" s="22"/>
      <c r="D155" s="20"/>
      <c r="E155" s="20"/>
      <c r="F155" s="27"/>
      <c r="G155" s="20"/>
      <c r="H155" s="20"/>
      <c r="I155" s="71"/>
    </row>
    <row r="156" spans="1:9" s="4" customFormat="1" ht="12.75">
      <c r="A156" s="21"/>
      <c r="B156" s="22"/>
      <c r="C156" s="22"/>
      <c r="D156" s="20"/>
      <c r="E156" s="20"/>
      <c r="F156" s="27"/>
      <c r="G156" s="20"/>
      <c r="H156" s="20"/>
      <c r="I156" s="71"/>
    </row>
    <row r="157" spans="1:9" s="4" customFormat="1" ht="12.75" hidden="1">
      <c r="A157" s="42"/>
      <c r="B157" s="43"/>
      <c r="C157" s="43"/>
      <c r="D157" s="44"/>
      <c r="E157" s="46"/>
      <c r="F157" s="45"/>
      <c r="G157" s="46"/>
      <c r="H157" s="46"/>
      <c r="I157" s="71"/>
    </row>
    <row r="158" spans="1:9" s="4" customFormat="1" ht="32.25" customHeight="1" hidden="1">
      <c r="A158" s="18" t="s">
        <v>0</v>
      </c>
      <c r="B158" s="18" t="s">
        <v>62</v>
      </c>
      <c r="C158" s="18" t="s">
        <v>69</v>
      </c>
      <c r="D158" s="46"/>
      <c r="E158" s="44"/>
      <c r="F158" s="45"/>
      <c r="G158" s="46"/>
      <c r="H158" s="46"/>
      <c r="I158" s="71"/>
    </row>
    <row r="159" spans="1:9" s="4" customFormat="1" ht="15.75" hidden="1">
      <c r="A159" s="161" t="s">
        <v>64</v>
      </c>
      <c r="B159" s="162"/>
      <c r="C159" s="163"/>
      <c r="D159" s="34">
        <f>D161+D162+D163</f>
        <v>24525968.417999998</v>
      </c>
      <c r="E159" s="34">
        <f>E161+E162+E163</f>
        <v>21619356.084</v>
      </c>
      <c r="F159" s="73">
        <f>F161+F162+F163</f>
        <v>20841969.650000002</v>
      </c>
      <c r="G159" s="35">
        <f>F159/E159*100</f>
        <v>96.40421097196635</v>
      </c>
      <c r="H159" s="35">
        <f>F159/D159*100</f>
        <v>84.97919142187165</v>
      </c>
      <c r="I159" s="71"/>
    </row>
    <row r="160" spans="1:9" s="4" customFormat="1" ht="13.5" hidden="1">
      <c r="A160" s="140"/>
      <c r="B160" s="140"/>
      <c r="C160" s="36" t="s">
        <v>63</v>
      </c>
      <c r="D160" s="37"/>
      <c r="E160" s="37"/>
      <c r="F160" s="74"/>
      <c r="G160" s="38"/>
      <c r="H160" s="38"/>
      <c r="I160" s="71"/>
    </row>
    <row r="161" spans="1:9" s="4" customFormat="1" ht="27" hidden="1">
      <c r="A161" s="140"/>
      <c r="B161" s="140"/>
      <c r="C161" s="39" t="s">
        <v>70</v>
      </c>
      <c r="D161" s="40">
        <v>14805057.912999997</v>
      </c>
      <c r="E161" s="40">
        <v>13268979.204</v>
      </c>
      <c r="F161" s="75">
        <v>12716245.471</v>
      </c>
      <c r="G161" s="35">
        <v>95.83439144411821</v>
      </c>
      <c r="H161" s="35">
        <v>85.89122410547374</v>
      </c>
      <c r="I161" s="71"/>
    </row>
    <row r="162" spans="1:9" s="4" customFormat="1" ht="13.5" hidden="1">
      <c r="A162" s="140"/>
      <c r="B162" s="140"/>
      <c r="C162" s="39" t="s">
        <v>36</v>
      </c>
      <c r="D162" s="40">
        <v>7926615.303999999</v>
      </c>
      <c r="E162" s="40">
        <v>7092166.329999999</v>
      </c>
      <c r="F162" s="75">
        <v>6886598.409</v>
      </c>
      <c r="G162" s="35">
        <v>97.10147913296332</v>
      </c>
      <c r="H162" s="35">
        <v>86.87943270723412</v>
      </c>
      <c r="I162" s="71"/>
    </row>
    <row r="163" spans="1:9" s="4" customFormat="1" ht="27" hidden="1">
      <c r="A163" s="140"/>
      <c r="B163" s="140"/>
      <c r="C163" s="41" t="s">
        <v>71</v>
      </c>
      <c r="D163" s="40">
        <v>1794295.2010000001</v>
      </c>
      <c r="E163" s="40">
        <v>1258210.55</v>
      </c>
      <c r="F163" s="75">
        <v>1239125.77</v>
      </c>
      <c r="G163" s="35">
        <v>98.4831807363243</v>
      </c>
      <c r="H163" s="35">
        <v>69.05919211673798</v>
      </c>
      <c r="I163" s="71"/>
    </row>
    <row r="164" spans="1:9" s="4" customFormat="1" ht="12.75">
      <c r="A164" s="21"/>
      <c r="B164" s="22"/>
      <c r="C164" s="22"/>
      <c r="D164" s="20"/>
      <c r="E164" s="20"/>
      <c r="F164" s="27"/>
      <c r="G164" s="20"/>
      <c r="H164" s="20"/>
      <c r="I164" s="71"/>
    </row>
    <row r="165" spans="1:9" s="4" customFormat="1" ht="12.75">
      <c r="A165" s="21"/>
      <c r="B165" s="22"/>
      <c r="C165" s="22"/>
      <c r="D165" s="20"/>
      <c r="E165" s="20"/>
      <c r="F165" s="27"/>
      <c r="G165" s="20"/>
      <c r="H165" s="20"/>
      <c r="I165" s="71"/>
    </row>
    <row r="166" spans="1:9" s="4" customFormat="1" ht="12.75">
      <c r="A166" s="21"/>
      <c r="B166" s="22"/>
      <c r="C166" s="22"/>
      <c r="D166" s="20"/>
      <c r="E166" s="20"/>
      <c r="F166" s="27"/>
      <c r="G166" s="20"/>
      <c r="H166" s="20"/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101"/>
      <c r="E168" s="101"/>
      <c r="F168" s="101"/>
      <c r="G168" s="20"/>
      <c r="H168" s="20"/>
      <c r="I168" s="71"/>
    </row>
    <row r="169" spans="1:9" s="4" customFormat="1" ht="12.75">
      <c r="A169" s="21"/>
      <c r="B169" s="22"/>
      <c r="C169" s="22"/>
      <c r="D169" s="20"/>
      <c r="E169" s="20"/>
      <c r="F169" s="27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1:9" s="4" customFormat="1" ht="12.75">
      <c r="A202" s="21"/>
      <c r="B202" s="22"/>
      <c r="C202" s="22"/>
      <c r="D202" s="20"/>
      <c r="E202" s="20"/>
      <c r="F202" s="27"/>
      <c r="G202" s="20"/>
      <c r="H202" s="20"/>
      <c r="I202" s="71"/>
    </row>
    <row r="203" spans="1:9" s="4" customFormat="1" ht="12.75">
      <c r="A203" s="21"/>
      <c r="B203" s="22"/>
      <c r="C203" s="22"/>
      <c r="D203" s="20"/>
      <c r="E203" s="20"/>
      <c r="F203" s="27"/>
      <c r="G203" s="20"/>
      <c r="H203" s="20"/>
      <c r="I203" s="71"/>
    </row>
    <row r="204" spans="1:9" s="4" customFormat="1" ht="12.75">
      <c r="A204" s="21"/>
      <c r="B204" s="22"/>
      <c r="C204" s="22"/>
      <c r="D204" s="20"/>
      <c r="E204" s="20"/>
      <c r="F204" s="27"/>
      <c r="G204" s="20"/>
      <c r="H204" s="20"/>
      <c r="I204" s="71"/>
    </row>
    <row r="205" spans="1:9" s="4" customFormat="1" ht="12.75">
      <c r="A205" s="21"/>
      <c r="B205" s="22"/>
      <c r="C205" s="22"/>
      <c r="D205" s="20"/>
      <c r="E205" s="20"/>
      <c r="F205" s="27"/>
      <c r="G205" s="20"/>
      <c r="H205" s="20"/>
      <c r="I205" s="71"/>
    </row>
    <row r="206" spans="1:9" s="4" customFormat="1" ht="12.75">
      <c r="A206" s="21"/>
      <c r="B206" s="22"/>
      <c r="C206" s="22"/>
      <c r="D206" s="20"/>
      <c r="E206" s="20"/>
      <c r="F206" s="27"/>
      <c r="G206" s="20"/>
      <c r="H206" s="20"/>
      <c r="I206" s="71"/>
    </row>
    <row r="207" spans="1:9" s="4" customFormat="1" ht="12.75">
      <c r="A207" s="21"/>
      <c r="B207" s="22"/>
      <c r="C207" s="22"/>
      <c r="D207" s="20"/>
      <c r="E207" s="20"/>
      <c r="F207" s="27"/>
      <c r="G207" s="20"/>
      <c r="H207" s="20"/>
      <c r="I207" s="71"/>
    </row>
    <row r="208" spans="1:9" s="4" customFormat="1" ht="12.75">
      <c r="A208" s="21"/>
      <c r="B208" s="22"/>
      <c r="C208" s="22"/>
      <c r="D208" s="20"/>
      <c r="E208" s="20"/>
      <c r="F208" s="27"/>
      <c r="G208" s="20"/>
      <c r="H208" s="20"/>
      <c r="I208" s="71"/>
    </row>
    <row r="209" spans="1:9" s="4" customFormat="1" ht="12.75">
      <c r="A209" s="21"/>
      <c r="B209" s="22"/>
      <c r="C209" s="22"/>
      <c r="D209" s="20"/>
      <c r="E209" s="20"/>
      <c r="F209" s="27"/>
      <c r="G209" s="20"/>
      <c r="H209" s="20"/>
      <c r="I209" s="71"/>
    </row>
    <row r="210" spans="1:9" s="4" customFormat="1" ht="12.75">
      <c r="A210" s="21"/>
      <c r="B210" s="22"/>
      <c r="C210" s="22"/>
      <c r="D210" s="20"/>
      <c r="E210" s="20"/>
      <c r="F210" s="27"/>
      <c r="G210" s="20"/>
      <c r="H210" s="20"/>
      <c r="I210" s="71"/>
    </row>
    <row r="211" spans="4:8" ht="12.75">
      <c r="D211" s="20"/>
      <c r="E211" s="20"/>
      <c r="F211" s="27"/>
      <c r="G211" s="20"/>
      <c r="H211" s="20"/>
    </row>
    <row r="212" spans="1:8" ht="12.75">
      <c r="A212" s="23"/>
      <c r="B212" s="23"/>
      <c r="C212" s="23"/>
      <c r="D212" s="20"/>
      <c r="E212" s="20"/>
      <c r="F212" s="27"/>
      <c r="G212" s="20"/>
      <c r="H212" s="20"/>
    </row>
    <row r="213" spans="1:8" ht="12.75">
      <c r="A213" s="23"/>
      <c r="B213" s="23"/>
      <c r="C213" s="23"/>
      <c r="D213" s="20"/>
      <c r="E213" s="20"/>
      <c r="F213" s="27"/>
      <c r="G213" s="20"/>
      <c r="H213" s="20"/>
    </row>
    <row r="214" spans="1:8" ht="12.75">
      <c r="A214" s="23"/>
      <c r="B214" s="23"/>
      <c r="C214" s="23"/>
      <c r="D214" s="20"/>
      <c r="E214" s="20"/>
      <c r="F214" s="27"/>
      <c r="G214" s="20"/>
      <c r="H214" s="20"/>
    </row>
    <row r="215" spans="1:8" ht="12.75">
      <c r="A215" s="23"/>
      <c r="B215" s="23"/>
      <c r="C215" s="23"/>
      <c r="D215" s="20"/>
      <c r="E215" s="20"/>
      <c r="F215" s="27"/>
      <c r="G215" s="20"/>
      <c r="H215" s="20"/>
    </row>
    <row r="216" spans="1:8" ht="12.75">
      <c r="A216" s="23"/>
      <c r="B216" s="23"/>
      <c r="C216" s="23"/>
      <c r="D216" s="20"/>
      <c r="E216" s="20"/>
      <c r="F216" s="27"/>
      <c r="G216" s="20"/>
      <c r="H216" s="20"/>
    </row>
    <row r="217" spans="1:8" ht="12.75">
      <c r="A217" s="23"/>
      <c r="B217" s="23"/>
      <c r="C217" s="23"/>
      <c r="D217" s="20"/>
      <c r="E217" s="20"/>
      <c r="F217" s="27"/>
      <c r="G217" s="20"/>
      <c r="H217" s="20"/>
    </row>
  </sheetData>
  <sheetProtection password="CE2E" sheet="1" objects="1" scenarios="1"/>
  <autoFilter ref="A5:I5"/>
  <mergeCells count="43">
    <mergeCell ref="A145:B150"/>
    <mergeCell ref="A49:B51"/>
    <mergeCell ref="A11:B20"/>
    <mergeCell ref="A7:B9"/>
    <mergeCell ref="A45:B47"/>
    <mergeCell ref="A41:B43"/>
    <mergeCell ref="A36:B39"/>
    <mergeCell ref="A27:B30"/>
    <mergeCell ref="A22:B23"/>
    <mergeCell ref="A82:B88"/>
    <mergeCell ref="A73:B76"/>
    <mergeCell ref="A69:B71"/>
    <mergeCell ref="A65:B67"/>
    <mergeCell ref="A61:B63"/>
    <mergeCell ref="A57:B59"/>
    <mergeCell ref="A32:B34"/>
    <mergeCell ref="A53:B55"/>
    <mergeCell ref="A109:B111"/>
    <mergeCell ref="A100:B102"/>
    <mergeCell ref="A97:B98"/>
    <mergeCell ref="A94:B95"/>
    <mergeCell ref="A90:B92"/>
    <mergeCell ref="A104:B107"/>
    <mergeCell ref="A138:B142"/>
    <mergeCell ref="A144:C144"/>
    <mergeCell ref="A3:I3"/>
    <mergeCell ref="A159:C159"/>
    <mergeCell ref="A143:C143"/>
    <mergeCell ref="A134:C134"/>
    <mergeCell ref="A135:C135"/>
    <mergeCell ref="A25:B25"/>
    <mergeCell ref="A113:B116"/>
    <mergeCell ref="A78:B80"/>
    <mergeCell ref="A131:B133"/>
    <mergeCell ref="A126:B129"/>
    <mergeCell ref="A118:B119"/>
    <mergeCell ref="A160:B163"/>
    <mergeCell ref="A154:H154"/>
    <mergeCell ref="A136:C136"/>
    <mergeCell ref="A153:H153"/>
    <mergeCell ref="A121:B121"/>
    <mergeCell ref="A123:B124"/>
    <mergeCell ref="A137:C137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2022-03-10T10:45:40Z</cp:lastPrinted>
  <dcterms:created xsi:type="dcterms:W3CDTF">2002-03-11T10:22:12Z</dcterms:created>
  <dcterms:modified xsi:type="dcterms:W3CDTF">2022-03-15T06:13:28Z</dcterms:modified>
  <cp:category/>
  <cp:version/>
  <cp:contentType/>
  <cp:contentStatus/>
</cp:coreProperties>
</file>