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0" windowHeight="1174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<sst xmlns="http://schemas.openxmlformats.org/spreadsheetml/2006/main" count="233" uniqueCount="131">
  <si>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</si>
  <si>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</si>
  <si>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</si>
  <si>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</si>
  <si>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</si>
  <si>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</si>
  <si>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</si>
  <si>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</si>
  <si>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</si>
  <si>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</si>
  <si>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</si>
  <si>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</si>
  <si>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</si>
  <si>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</si>
  <si>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</si>
  <si>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</si>
  <si>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</si>
  <si>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</si>
  <si>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</si>
  <si>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</si>
  <si>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</si>
  <si>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</si>
  <si>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</si>
  <si>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</si>
  <si>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</si>
  <si>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</si>
  <si>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</si>
  <si>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</si>
  <si>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</si>
  <si>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</si>
  <si>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</si>
  <si>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</si>
  <si>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</si>
  <si>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</si>
  <si>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</si>
  <si>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</si>
  <si>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</si>
  <si>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</si>
  <si>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</si>
  <si>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</si>
  <si>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</si>
  <si>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</si>
  <si>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</si>
  <si>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</si>
  <si>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</si>
  <si>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</si>
  <si>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</si>
  <si>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</si>
  <si>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</si>
  <si>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</si>
  <si>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</si>
  <si>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</si>
  <si>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</si>
  <si>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</si>
  <si>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</si>
  <si>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</si>
  <si>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</si>
  <si>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</si>
  <si>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</si>
  <si>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</si>
  <si>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</si>
  <si>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</si>
  <si>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</si>
  <si>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</si>
  <si>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</si>
  <si>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</si>
  <si>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</si>
  <si>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</si>
  <si>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</si>
  <si>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</si>
  <si>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</si>
  <si>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</si>
  <si>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</si>
  <si>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</si>
  <si>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</si>
  <si>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</si>
  <si>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</si>
  <si>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</si>
  <si>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</si>
  <si>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</si>
  <si>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</si>
  <si>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</si>
  <si>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</si>
  <si>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</si>
  <si>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</si>
  <si>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</si>
  <si>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</si>
  <si>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</si>
  <si>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</si>
  <si>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</si>
  <si>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</si>
  <si>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</si>
  <si>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</si>
  <si>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</si>
  <si>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</si>
  <si>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</si>
  <si>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</si>
  <si>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</si>
  <si>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</si>
  <si>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</si>
  <si>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</si>
  <si>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</si>
  <si>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</si>
  <si>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</si>
  <si>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</si>
  <si>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</si>
  <si>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</si>
  <si>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</si>
  <si>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</si>
  <si>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</si>
  <si>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</si>
  <si>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</si>
  <si>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</si>
  <si>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</si>
  <si>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</si>
  <si>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</si>
  <si>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</si>
  <si>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</si>
  <si>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</si>
  <si>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</si>
  <si>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</si>
  <si>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</si>
  <si>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</si>
  <si>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</si>
  <si>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</si>
  <si>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</si>
  <si>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марта 2023 года</t>
  </si>
  <si>
    <t>Кассовый расход на 01.03.2023</t>
  </si>
  <si>
    <t>Кассовый план января-февраля 2023 года</t>
  </si>
  <si>
    <t>% выпол-нения кассового плана января-февраля 2023 года</t>
  </si>
  <si>
    <t xml:space="preserve"> *   расчётный уровень установлен исходя из 95,0 % исполнения кассового плана по расходам за январь-февраль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</si>
</sst>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9" fillId="33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72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5" xfId="0" applyNumberFormat="1" applyFont="1" applyFill="1" applyBorder="1" applyAlignment="1">
      <alignment horizontal="left" vertical="center" wrapText="1"/>
    </xf>
    <xf numFmtId="179" fontId="73" fillId="0" borderId="15" xfId="0" applyNumberFormat="1" applyFont="1" applyFill="1" applyBorder="1" applyAlignment="1" applyProtection="1">
      <alignment horizontal="center" vertical="center" wrapText="1"/>
      <protection/>
    </xf>
    <xf numFmtId="179" fontId="73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5" xfId="0" applyNumberFormat="1" applyFont="1" applyFill="1" applyBorder="1" applyAlignment="1" applyProtection="1">
      <alignment horizontal="center" vertical="center" wrapText="1"/>
      <protection/>
    </xf>
    <xf numFmtId="179" fontId="72" fillId="35" borderId="17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left" vertical="center" wrapText="1"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20" fillId="0" borderId="10" xfId="0" applyNumberFormat="1" applyFont="1" applyFill="1" applyBorder="1" applyAlignment="1">
      <alignment horizontal="center" vertical="center" wrapText="1"/>
    </xf>
    <xf numFmtId="179" fontId="78" fillId="35" borderId="17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178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421875" style="5" customWidth="1"/>
    <col min="5" max="5" width="13.28125" style="5" customWidth="1"/>
    <col min="6" max="6" width="13.28125" style="24" customWidth="1"/>
    <col min="7" max="8" width="9.00390625" style="5" customWidth="1"/>
    <col min="9" max="9" width="10.7109375" style="3" customWidth="1"/>
    <col min="11" max="13" width="21.281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77" t="s">
        <v>126</v>
      </c>
      <c r="B3" s="177"/>
      <c r="C3" s="177"/>
      <c r="D3" s="177"/>
      <c r="E3" s="177"/>
      <c r="F3" s="177"/>
      <c r="G3" s="177"/>
      <c r="H3" s="177"/>
      <c r="I3" s="177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128</v>
      </c>
      <c r="F5" s="147" t="s">
        <v>127</v>
      </c>
      <c r="G5" s="70" t="s">
        <v>129</v>
      </c>
      <c r="H5" s="65" t="s">
        <v>113</v>
      </c>
      <c r="I5" s="66" t="s">
        <v>110</v>
      </c>
    </row>
    <row r="6" spans="1:11" s="2" customFormat="1" ht="48" customHeight="1">
      <c r="A6" s="50" t="s">
        <v>59</v>
      </c>
      <c r="B6" s="30" t="s">
        <v>73</v>
      </c>
      <c r="C6" s="30" t="s">
        <v>37</v>
      </c>
      <c r="D6" s="76">
        <f>D7+D8</f>
        <v>196639.287</v>
      </c>
      <c r="E6" s="76">
        <f>E7+E8</f>
        <v>16261.907</v>
      </c>
      <c r="F6" s="76">
        <f>F7+F8</f>
        <v>15457.322</v>
      </c>
      <c r="G6" s="151">
        <f>F6/E6*100</f>
        <v>95.0523330381855</v>
      </c>
      <c r="H6" s="76">
        <f>F6/D6*100</f>
        <v>7.860749617140342</v>
      </c>
      <c r="I6" s="153">
        <f>G6-95</f>
        <v>0.05233303818549473</v>
      </c>
      <c r="J6" s="63"/>
      <c r="K6" s="63"/>
    </row>
    <row r="7" spans="1:9" s="7" customFormat="1" ht="18" customHeight="1">
      <c r="A7" s="156"/>
      <c r="B7" s="157"/>
      <c r="C7" s="54" t="s">
        <v>35</v>
      </c>
      <c r="D7" s="93">
        <v>196639.287</v>
      </c>
      <c r="E7" s="93">
        <v>16261.907</v>
      </c>
      <c r="F7" s="93">
        <v>15457.322</v>
      </c>
      <c r="G7" s="93">
        <f>F7/E7*100</f>
        <v>95.0523330381855</v>
      </c>
      <c r="H7" s="93">
        <f>F7/D7*100</f>
        <v>7.860749617140342</v>
      </c>
      <c r="I7" s="77">
        <f>G7-95</f>
        <v>0.05233303818549473</v>
      </c>
    </row>
    <row r="8" spans="1:9" s="12" customFormat="1" ht="27" customHeight="1" hidden="1">
      <c r="A8" s="158"/>
      <c r="B8" s="159"/>
      <c r="C8" s="54" t="s">
        <v>71</v>
      </c>
      <c r="D8" s="136">
        <v>0</v>
      </c>
      <c r="E8" s="136">
        <v>0</v>
      </c>
      <c r="F8" s="136">
        <v>0</v>
      </c>
      <c r="G8" s="93" t="e">
        <f>F8/E8*100</f>
        <v>#DIV/0!</v>
      </c>
      <c r="H8" s="93" t="e">
        <f aca="true" t="shared" si="0" ref="H8:H74">F8/D8*100</f>
        <v>#DIV/0!</v>
      </c>
      <c r="I8" s="77" t="e">
        <f>G8-95</f>
        <v>#DIV/0!</v>
      </c>
    </row>
    <row r="9" spans="1:9" s="107" customFormat="1" ht="21.75" customHeight="1" hidden="1">
      <c r="A9" s="160"/>
      <c r="B9" s="161"/>
      <c r="C9" s="86" t="s">
        <v>96</v>
      </c>
      <c r="D9" s="137">
        <v>0</v>
      </c>
      <c r="E9" s="137">
        <v>0</v>
      </c>
      <c r="F9" s="137">
        <v>0</v>
      </c>
      <c r="G9" s="96"/>
      <c r="H9" s="96" t="e">
        <f t="shared" si="0"/>
        <v>#DIV/0!</v>
      </c>
      <c r="I9" s="87">
        <f>G9-95</f>
        <v>-95</v>
      </c>
    </row>
    <row r="10" spans="1:13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424346.32300000003</v>
      </c>
      <c r="E10" s="76">
        <f>E11+E18+E21</f>
        <v>31952.911999999997</v>
      </c>
      <c r="F10" s="76">
        <f>F11+F18+F21</f>
        <v>30914.038999999997</v>
      </c>
      <c r="G10" s="76">
        <f>F10/E10*100</f>
        <v>96.74873764244086</v>
      </c>
      <c r="H10" s="76">
        <f t="shared" si="0"/>
        <v>7.285096470601442</v>
      </c>
      <c r="I10" s="100">
        <f aca="true" t="shared" si="1" ref="I10:I74">G10-95</f>
        <v>1.748737642440858</v>
      </c>
      <c r="J10" s="63"/>
      <c r="K10" s="52"/>
      <c r="L10" s="52"/>
      <c r="M10" s="52"/>
    </row>
    <row r="11" spans="1:10" s="1" customFormat="1" ht="27.75" customHeight="1">
      <c r="A11" s="162"/>
      <c r="B11" s="163"/>
      <c r="C11" s="144" t="s">
        <v>66</v>
      </c>
      <c r="D11" s="103">
        <f>D12+D13+D14+D15+D16+D17</f>
        <v>346295.80000000005</v>
      </c>
      <c r="E11" s="103">
        <f>E12+E13+E14+E15+E16+E17</f>
        <v>31952.911999999997</v>
      </c>
      <c r="F11" s="103">
        <f>F12+F13+F14+F15+F16+F17</f>
        <v>30914.038999999997</v>
      </c>
      <c r="G11" s="103">
        <f>F11/E11*100</f>
        <v>96.74873764244086</v>
      </c>
      <c r="H11" s="103">
        <f t="shared" si="0"/>
        <v>8.927061489050688</v>
      </c>
      <c r="I11" s="104">
        <f t="shared" si="1"/>
        <v>1.748737642440858</v>
      </c>
      <c r="J11" s="67"/>
    </row>
    <row r="12" spans="1:9" s="1" customFormat="1" ht="18.75" customHeight="1" hidden="1">
      <c r="A12" s="171"/>
      <c r="B12" s="172"/>
      <c r="C12" s="145" t="s">
        <v>101</v>
      </c>
      <c r="D12" s="93">
        <v>144297.4</v>
      </c>
      <c r="E12" s="93">
        <v>15307.564</v>
      </c>
      <c r="F12" s="93">
        <v>14936.667</v>
      </c>
      <c r="G12" s="93">
        <f aca="true" t="shared" si="2" ref="G12:G74">F12/E12*100</f>
        <v>97.5770344647914</v>
      </c>
      <c r="H12" s="93">
        <f t="shared" si="0"/>
        <v>10.351307092158278</v>
      </c>
      <c r="I12" s="77">
        <f t="shared" si="1"/>
        <v>2.577034464791396</v>
      </c>
    </row>
    <row r="13" spans="1:9" s="1" customFormat="1" ht="26.25" customHeight="1" hidden="1">
      <c r="A13" s="171"/>
      <c r="B13" s="172"/>
      <c r="C13" s="145" t="s">
        <v>105</v>
      </c>
      <c r="D13" s="93">
        <v>129556.5</v>
      </c>
      <c r="E13" s="93">
        <v>16241.695</v>
      </c>
      <c r="F13" s="93">
        <v>15573.719</v>
      </c>
      <c r="G13" s="93">
        <f t="shared" si="2"/>
        <v>95.88727654348884</v>
      </c>
      <c r="H13" s="93">
        <f>F13/D13*100</f>
        <v>12.020793244646159</v>
      </c>
      <c r="I13" s="77">
        <f>G13-95</f>
        <v>0.8872765434888379</v>
      </c>
    </row>
    <row r="14" spans="1:9" s="81" customFormat="1" ht="27" customHeight="1" hidden="1">
      <c r="A14" s="171"/>
      <c r="B14" s="172"/>
      <c r="C14" s="145" t="s">
        <v>114</v>
      </c>
      <c r="D14" s="93">
        <v>0</v>
      </c>
      <c r="E14" s="93">
        <v>0</v>
      </c>
      <c r="F14" s="93">
        <v>0</v>
      </c>
      <c r="G14" s="93" t="e">
        <f t="shared" si="2"/>
        <v>#DIV/0!</v>
      </c>
      <c r="H14" s="93"/>
      <c r="I14" s="77"/>
    </row>
    <row r="15" spans="1:9" s="1" customFormat="1" ht="27" customHeight="1" hidden="1">
      <c r="A15" s="171"/>
      <c r="B15" s="172"/>
      <c r="C15" s="145" t="s">
        <v>102</v>
      </c>
      <c r="D15" s="93">
        <v>4963</v>
      </c>
      <c r="E15" s="93">
        <v>0</v>
      </c>
      <c r="F15" s="93">
        <v>0</v>
      </c>
      <c r="G15" s="93"/>
      <c r="H15" s="93">
        <f t="shared" si="0"/>
        <v>0</v>
      </c>
      <c r="I15" s="77">
        <f t="shared" si="1"/>
        <v>-95</v>
      </c>
    </row>
    <row r="16" spans="1:9" s="1" customFormat="1" ht="27" customHeight="1" hidden="1">
      <c r="A16" s="171"/>
      <c r="B16" s="172"/>
      <c r="C16" s="145" t="s">
        <v>100</v>
      </c>
      <c r="D16" s="93">
        <v>67478.9</v>
      </c>
      <c r="E16" s="93">
        <v>403.653</v>
      </c>
      <c r="F16" s="93">
        <v>403.653</v>
      </c>
      <c r="G16" s="93">
        <f t="shared" si="2"/>
        <v>100</v>
      </c>
      <c r="H16" s="93">
        <f t="shared" si="0"/>
        <v>0.5981914346558703</v>
      </c>
      <c r="I16" s="77">
        <f t="shared" si="1"/>
        <v>5</v>
      </c>
    </row>
    <row r="17" spans="1:9" s="1" customFormat="1" ht="27" customHeight="1" hidden="1">
      <c r="A17" s="171"/>
      <c r="B17" s="172"/>
      <c r="C17" s="145" t="s">
        <v>104</v>
      </c>
      <c r="D17" s="93">
        <v>0</v>
      </c>
      <c r="E17" s="93">
        <v>0</v>
      </c>
      <c r="F17" s="93">
        <v>0</v>
      </c>
      <c r="G17" s="93" t="e">
        <f t="shared" si="2"/>
        <v>#DIV/0!</v>
      </c>
      <c r="H17" s="93" t="e">
        <f>F17/D17*100</f>
        <v>#DIV/0!</v>
      </c>
      <c r="I17" s="77">
        <v>-95</v>
      </c>
    </row>
    <row r="18" spans="1:13" s="1" customFormat="1" ht="27.75" customHeight="1">
      <c r="A18" s="171"/>
      <c r="B18" s="172"/>
      <c r="C18" s="144" t="s">
        <v>82</v>
      </c>
      <c r="D18" s="103">
        <f>D19+D20</f>
        <v>78050.523</v>
      </c>
      <c r="E18" s="103">
        <f>E19+E20</f>
        <v>0</v>
      </c>
      <c r="F18" s="103">
        <f>F19+F20</f>
        <v>0</v>
      </c>
      <c r="G18" s="93"/>
      <c r="H18" s="103">
        <f t="shared" si="0"/>
        <v>0</v>
      </c>
      <c r="I18" s="104">
        <f t="shared" si="1"/>
        <v>-95</v>
      </c>
      <c r="M18" s="52"/>
    </row>
    <row r="19" spans="1:9" s="2" customFormat="1" ht="27.75" customHeight="1" hidden="1">
      <c r="A19" s="171"/>
      <c r="B19" s="172"/>
      <c r="C19" s="54" t="s">
        <v>104</v>
      </c>
      <c r="D19" s="93">
        <v>3430.524</v>
      </c>
      <c r="E19" s="93">
        <v>0</v>
      </c>
      <c r="F19" s="93">
        <v>0</v>
      </c>
      <c r="G19" s="93"/>
      <c r="H19" s="93">
        <f t="shared" si="0"/>
        <v>0</v>
      </c>
      <c r="I19" s="77">
        <f t="shared" si="1"/>
        <v>-95</v>
      </c>
    </row>
    <row r="20" spans="1:9" s="2" customFormat="1" ht="18" customHeight="1" hidden="1">
      <c r="A20" s="171"/>
      <c r="B20" s="172"/>
      <c r="C20" s="54" t="s">
        <v>103</v>
      </c>
      <c r="D20" s="93">
        <v>74619.999</v>
      </c>
      <c r="E20" s="93">
        <v>0</v>
      </c>
      <c r="F20" s="93">
        <v>0</v>
      </c>
      <c r="G20" s="93"/>
      <c r="H20" s="93">
        <f t="shared" si="0"/>
        <v>0</v>
      </c>
      <c r="I20" s="77">
        <f t="shared" si="1"/>
        <v>-95</v>
      </c>
    </row>
    <row r="21" spans="1:9" s="72" customFormat="1" ht="30" customHeight="1" hidden="1">
      <c r="A21" s="164"/>
      <c r="B21" s="165"/>
      <c r="C21" s="54" t="s">
        <v>95</v>
      </c>
      <c r="D21" s="93">
        <v>0</v>
      </c>
      <c r="E21" s="93">
        <v>0</v>
      </c>
      <c r="F21" s="93">
        <v>0</v>
      </c>
      <c r="G21" s="93" t="e">
        <f t="shared" si="2"/>
        <v>#DIV/0!</v>
      </c>
      <c r="H21" s="93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141390.8</v>
      </c>
      <c r="E22" s="76">
        <f>E23+E24</f>
        <v>15438.924</v>
      </c>
      <c r="F22" s="76">
        <f>F23+F24</f>
        <v>13956.072</v>
      </c>
      <c r="G22" s="76">
        <f t="shared" si="2"/>
        <v>90.39536693101151</v>
      </c>
      <c r="H22" s="76">
        <f t="shared" si="0"/>
        <v>9.870565835966698</v>
      </c>
      <c r="I22" s="100">
        <f t="shared" si="1"/>
        <v>-4.604633068988491</v>
      </c>
    </row>
    <row r="23" spans="1:9" s="2" customFormat="1" ht="17.25" customHeight="1">
      <c r="A23" s="162"/>
      <c r="B23" s="163"/>
      <c r="C23" s="51" t="s">
        <v>35</v>
      </c>
      <c r="D23" s="93">
        <v>141390.8</v>
      </c>
      <c r="E23" s="93">
        <v>15438.924</v>
      </c>
      <c r="F23" s="93">
        <v>13956.072</v>
      </c>
      <c r="G23" s="93">
        <f t="shared" si="2"/>
        <v>90.39536693101151</v>
      </c>
      <c r="H23" s="93">
        <f t="shared" si="0"/>
        <v>9.870565835966698</v>
      </c>
      <c r="I23" s="77">
        <f t="shared" si="1"/>
        <v>-4.604633068988491</v>
      </c>
    </row>
    <row r="24" spans="1:9" s="8" customFormat="1" ht="17.25" customHeight="1" hidden="1">
      <c r="A24" s="164"/>
      <c r="B24" s="165"/>
      <c r="C24" s="51" t="s">
        <v>36</v>
      </c>
      <c r="D24" s="136">
        <v>0</v>
      </c>
      <c r="E24" s="136">
        <v>0</v>
      </c>
      <c r="F24" s="136">
        <v>0</v>
      </c>
      <c r="G24" s="93" t="e">
        <f t="shared" si="2"/>
        <v>#DIV/0!</v>
      </c>
      <c r="H24" s="93" t="e">
        <f t="shared" si="0"/>
        <v>#DIV/0!</v>
      </c>
      <c r="I24" s="77" t="e">
        <f t="shared" si="1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D26+D27</f>
        <v>57046.1</v>
      </c>
      <c r="E25" s="76">
        <f>E26+E27</f>
        <v>6600</v>
      </c>
      <c r="F25" s="76">
        <f>F26+F27</f>
        <v>6274.425</v>
      </c>
      <c r="G25" s="151">
        <f t="shared" si="2"/>
        <v>95.06704545454546</v>
      </c>
      <c r="H25" s="76">
        <f>F25/D25*100</f>
        <v>10.998867582534126</v>
      </c>
      <c r="I25" s="153">
        <f t="shared" si="1"/>
        <v>0.06704545454546462</v>
      </c>
    </row>
    <row r="26" spans="1:9" s="8" customFormat="1" ht="18" customHeight="1">
      <c r="A26" s="166"/>
      <c r="B26" s="167"/>
      <c r="C26" s="51" t="s">
        <v>36</v>
      </c>
      <c r="D26" s="93">
        <v>57046.1</v>
      </c>
      <c r="E26" s="93">
        <v>6600</v>
      </c>
      <c r="F26" s="93">
        <v>6274.425</v>
      </c>
      <c r="G26" s="93">
        <f t="shared" si="2"/>
        <v>95.06704545454546</v>
      </c>
      <c r="H26" s="93">
        <f t="shared" si="0"/>
        <v>10.998867582534126</v>
      </c>
      <c r="I26" s="77">
        <f t="shared" si="1"/>
        <v>0.06704545454546462</v>
      </c>
    </row>
    <row r="27" spans="1:9" s="8" customFormat="1" ht="27" customHeight="1" hidden="1">
      <c r="A27" s="168"/>
      <c r="B27" s="169"/>
      <c r="C27" s="54" t="s">
        <v>71</v>
      </c>
      <c r="D27" s="136">
        <v>0</v>
      </c>
      <c r="E27" s="136">
        <v>0</v>
      </c>
      <c r="F27" s="136">
        <v>0</v>
      </c>
      <c r="G27" s="93" t="e">
        <f t="shared" si="2"/>
        <v>#DIV/0!</v>
      </c>
      <c r="H27" s="93" t="e">
        <f>F27/D27*100</f>
        <v>#DIV/0!</v>
      </c>
      <c r="I27" s="77" t="e">
        <f>G27-95</f>
        <v>#DIV/0!</v>
      </c>
    </row>
    <row r="28" spans="1:9" s="2" customFormat="1" ht="44.25" customHeight="1">
      <c r="A28" s="57" t="s">
        <v>1</v>
      </c>
      <c r="B28" s="58" t="s">
        <v>115</v>
      </c>
      <c r="C28" s="30" t="s">
        <v>38</v>
      </c>
      <c r="D28" s="76">
        <f>D29+D30+D31</f>
        <v>974887.781</v>
      </c>
      <c r="E28" s="76">
        <f>E29+E30+E31</f>
        <v>23816.212</v>
      </c>
      <c r="F28" s="76">
        <f>F29+F30+F31</f>
        <v>16596.296000000002</v>
      </c>
      <c r="G28" s="76">
        <f t="shared" si="2"/>
        <v>69.68486844171525</v>
      </c>
      <c r="H28" s="76">
        <f t="shared" si="0"/>
        <v>1.7023801429715533</v>
      </c>
      <c r="I28" s="100">
        <f t="shared" si="1"/>
        <v>-25.315131558284747</v>
      </c>
    </row>
    <row r="29" spans="1:9" s="7" customFormat="1" ht="17.25" customHeight="1">
      <c r="A29" s="156"/>
      <c r="B29" s="157"/>
      <c r="C29" s="54" t="s">
        <v>35</v>
      </c>
      <c r="D29" s="93">
        <v>497165.638</v>
      </c>
      <c r="E29" s="93">
        <v>21300.912</v>
      </c>
      <c r="F29" s="93">
        <v>15556.485</v>
      </c>
      <c r="G29" s="93">
        <f t="shared" si="2"/>
        <v>73.03201384053415</v>
      </c>
      <c r="H29" s="93">
        <f t="shared" si="0"/>
        <v>3.1290346337250288</v>
      </c>
      <c r="I29" s="77">
        <f t="shared" si="1"/>
        <v>-21.967986159465852</v>
      </c>
    </row>
    <row r="30" spans="1:9" s="29" customFormat="1" ht="17.25" customHeight="1">
      <c r="A30" s="158"/>
      <c r="B30" s="159"/>
      <c r="C30" s="54" t="s">
        <v>36</v>
      </c>
      <c r="D30" s="93">
        <v>28347.5</v>
      </c>
      <c r="E30" s="93">
        <v>2515.3</v>
      </c>
      <c r="F30" s="93">
        <v>1039.811</v>
      </c>
      <c r="G30" s="93">
        <f t="shared" si="2"/>
        <v>41.339442611219326</v>
      </c>
      <c r="H30" s="93">
        <f t="shared" si="0"/>
        <v>3.668087132904136</v>
      </c>
      <c r="I30" s="77">
        <f t="shared" si="1"/>
        <v>-53.660557388780674</v>
      </c>
    </row>
    <row r="31" spans="1:9" s="82" customFormat="1" ht="26.25" customHeight="1">
      <c r="A31" s="158"/>
      <c r="B31" s="159"/>
      <c r="C31" s="54" t="s">
        <v>71</v>
      </c>
      <c r="D31" s="93">
        <v>449374.643</v>
      </c>
      <c r="E31" s="93">
        <v>0</v>
      </c>
      <c r="F31" s="93">
        <v>0</v>
      </c>
      <c r="G31" s="93"/>
      <c r="H31" s="93">
        <f t="shared" si="0"/>
        <v>0</v>
      </c>
      <c r="I31" s="77">
        <f>G31-95</f>
        <v>-95</v>
      </c>
    </row>
    <row r="32" spans="1:9" s="82" customFormat="1" ht="21.75" customHeight="1" hidden="1">
      <c r="A32" s="160"/>
      <c r="B32" s="161"/>
      <c r="C32" s="86" t="s">
        <v>96</v>
      </c>
      <c r="D32" s="137"/>
      <c r="E32" s="137"/>
      <c r="F32" s="137"/>
      <c r="G32" s="93" t="e">
        <f t="shared" si="2"/>
        <v>#DIV/0!</v>
      </c>
      <c r="H32" s="110" t="e">
        <f t="shared" si="0"/>
        <v>#DIV/0!</v>
      </c>
      <c r="I32" s="111" t="e">
        <f t="shared" si="1"/>
        <v>#DIV/0!</v>
      </c>
    </row>
    <row r="33" spans="1:9" s="2" customFormat="1" ht="48" customHeight="1">
      <c r="A33" s="108">
        <v>924</v>
      </c>
      <c r="B33" s="109" t="s">
        <v>85</v>
      </c>
      <c r="C33" s="30" t="s">
        <v>84</v>
      </c>
      <c r="D33" s="76">
        <f>D34+D35</f>
        <v>2225856.718</v>
      </c>
      <c r="E33" s="76">
        <f>E34+E35</f>
        <v>284933.797</v>
      </c>
      <c r="F33" s="76">
        <f>F34+F35</f>
        <v>245364.726</v>
      </c>
      <c r="G33" s="76">
        <f t="shared" si="2"/>
        <v>86.11288958466375</v>
      </c>
      <c r="H33" s="76">
        <f t="shared" si="0"/>
        <v>11.02338367136532</v>
      </c>
      <c r="I33" s="100">
        <f t="shared" si="1"/>
        <v>-8.887110415336252</v>
      </c>
    </row>
    <row r="34" spans="1:9" s="2" customFormat="1" ht="16.5" customHeight="1">
      <c r="A34" s="173"/>
      <c r="B34" s="173"/>
      <c r="C34" s="54" t="s">
        <v>35</v>
      </c>
      <c r="D34" s="93">
        <v>2117924.09</v>
      </c>
      <c r="E34" s="93">
        <v>284933.797</v>
      </c>
      <c r="F34" s="93">
        <v>245364.726</v>
      </c>
      <c r="G34" s="93">
        <f t="shared" si="2"/>
        <v>86.11288958466375</v>
      </c>
      <c r="H34" s="93">
        <f t="shared" si="0"/>
        <v>11.585152043858193</v>
      </c>
      <c r="I34" s="77">
        <f t="shared" si="1"/>
        <v>-8.887110415336252</v>
      </c>
    </row>
    <row r="35" spans="1:9" s="2" customFormat="1" ht="27.75" customHeight="1">
      <c r="A35" s="173"/>
      <c r="B35" s="173"/>
      <c r="C35" s="59" t="s">
        <v>71</v>
      </c>
      <c r="D35" s="93">
        <v>107932.628</v>
      </c>
      <c r="E35" s="93">
        <v>0</v>
      </c>
      <c r="F35" s="93">
        <v>0</v>
      </c>
      <c r="G35" s="93"/>
      <c r="H35" s="93">
        <f t="shared" si="0"/>
        <v>0</v>
      </c>
      <c r="I35" s="77">
        <f t="shared" si="1"/>
        <v>-95</v>
      </c>
    </row>
    <row r="36" spans="1:9" s="2" customFormat="1" ht="21.75" customHeight="1" hidden="1">
      <c r="A36" s="134"/>
      <c r="B36" s="135"/>
      <c r="C36" s="88" t="s">
        <v>96</v>
      </c>
      <c r="D36" s="137">
        <v>0</v>
      </c>
      <c r="E36" s="137">
        <v>0</v>
      </c>
      <c r="F36" s="137">
        <v>0</v>
      </c>
      <c r="G36" s="96" t="e">
        <f>F36/E36*100</f>
        <v>#DIV/0!</v>
      </c>
      <c r="H36" s="96" t="e">
        <f>F36/D36*100</f>
        <v>#DIV/0!</v>
      </c>
      <c r="I36" s="87" t="e">
        <f>G36-95</f>
        <v>#DIV/0!</v>
      </c>
    </row>
    <row r="37" spans="1:9" s="2" customFormat="1" ht="30" customHeight="1">
      <c r="A37" s="91" t="s">
        <v>2</v>
      </c>
      <c r="B37" s="92" t="s">
        <v>75</v>
      </c>
      <c r="C37" s="30" t="s">
        <v>39</v>
      </c>
      <c r="D37" s="76">
        <f>D38+D39+D40</f>
        <v>17506330.651</v>
      </c>
      <c r="E37" s="76">
        <f>E38+E39+E40</f>
        <v>2070000.065</v>
      </c>
      <c r="F37" s="76">
        <f>F38+F39+F40</f>
        <v>2068788.142</v>
      </c>
      <c r="G37" s="151">
        <f t="shared" si="2"/>
        <v>99.94145299700752</v>
      </c>
      <c r="H37" s="76">
        <f t="shared" si="0"/>
        <v>11.817371573990156</v>
      </c>
      <c r="I37" s="153">
        <f t="shared" si="1"/>
        <v>4.9414529970075165</v>
      </c>
    </row>
    <row r="38" spans="1:9" s="7" customFormat="1" ht="16.5" customHeight="1">
      <c r="A38" s="156"/>
      <c r="B38" s="157"/>
      <c r="C38" s="51" t="s">
        <v>35</v>
      </c>
      <c r="D38" s="93">
        <v>4625823.724</v>
      </c>
      <c r="E38" s="93">
        <v>681232.764</v>
      </c>
      <c r="F38" s="93">
        <v>680081.876</v>
      </c>
      <c r="G38" s="93">
        <f>F38/E38*100</f>
        <v>99.83105803760198</v>
      </c>
      <c r="H38" s="93">
        <f t="shared" si="0"/>
        <v>14.701854557741898</v>
      </c>
      <c r="I38" s="77">
        <f t="shared" si="1"/>
        <v>4.831058037601977</v>
      </c>
    </row>
    <row r="39" spans="1:9" s="2" customFormat="1" ht="18.75" customHeight="1">
      <c r="A39" s="158"/>
      <c r="B39" s="159"/>
      <c r="C39" s="51" t="s">
        <v>36</v>
      </c>
      <c r="D39" s="93">
        <v>11515726.7</v>
      </c>
      <c r="E39" s="93">
        <v>1266542.6</v>
      </c>
      <c r="F39" s="93">
        <v>1266481.565</v>
      </c>
      <c r="G39" s="93">
        <f t="shared" si="2"/>
        <v>99.99518097535763</v>
      </c>
      <c r="H39" s="93">
        <f t="shared" si="0"/>
        <v>10.997843192996235</v>
      </c>
      <c r="I39" s="77">
        <f t="shared" si="1"/>
        <v>4.995180975357627</v>
      </c>
    </row>
    <row r="40" spans="1:9" s="2" customFormat="1" ht="27" customHeight="1">
      <c r="A40" s="158"/>
      <c r="B40" s="159"/>
      <c r="C40" s="51" t="s">
        <v>71</v>
      </c>
      <c r="D40" s="93">
        <v>1364780.227</v>
      </c>
      <c r="E40" s="93">
        <v>122224.701</v>
      </c>
      <c r="F40" s="93">
        <v>122224.701</v>
      </c>
      <c r="G40" s="93">
        <f t="shared" si="2"/>
        <v>100</v>
      </c>
      <c r="H40" s="93">
        <f t="shared" si="0"/>
        <v>8.955632458763633</v>
      </c>
      <c r="I40" s="77">
        <f t="shared" si="1"/>
        <v>5</v>
      </c>
    </row>
    <row r="41" spans="1:9" s="2" customFormat="1" ht="21.75" customHeight="1" hidden="1">
      <c r="A41" s="160"/>
      <c r="B41" s="161"/>
      <c r="C41" s="86" t="s">
        <v>96</v>
      </c>
      <c r="D41" s="137">
        <v>0</v>
      </c>
      <c r="E41" s="137">
        <v>0</v>
      </c>
      <c r="F41" s="137">
        <v>0</v>
      </c>
      <c r="G41" s="96" t="e">
        <f t="shared" si="2"/>
        <v>#DIV/0!</v>
      </c>
      <c r="H41" s="96" t="e">
        <f t="shared" si="0"/>
        <v>#DIV/0!</v>
      </c>
      <c r="I41" s="87" t="e">
        <f t="shared" si="1"/>
        <v>#DIV/0!</v>
      </c>
    </row>
    <row r="42" spans="1:9" s="2" customFormat="1" ht="30" customHeight="1">
      <c r="A42" s="50" t="s">
        <v>3</v>
      </c>
      <c r="B42" s="30" t="s">
        <v>4</v>
      </c>
      <c r="C42" s="30" t="s">
        <v>40</v>
      </c>
      <c r="D42" s="76">
        <f>D43+D44+D45</f>
        <v>621318.427</v>
      </c>
      <c r="E42" s="76">
        <f>E43+E44+E45</f>
        <v>33343.481999999996</v>
      </c>
      <c r="F42" s="76">
        <f>F43+F44+F45</f>
        <v>27384.705</v>
      </c>
      <c r="G42" s="76">
        <f t="shared" si="2"/>
        <v>82.1291099711782</v>
      </c>
      <c r="H42" s="76">
        <f t="shared" si="0"/>
        <v>4.407515343175231</v>
      </c>
      <c r="I42" s="100">
        <f t="shared" si="1"/>
        <v>-12.870890028821805</v>
      </c>
    </row>
    <row r="43" spans="1:9" s="7" customFormat="1" ht="16.5" customHeight="1">
      <c r="A43" s="156"/>
      <c r="B43" s="157"/>
      <c r="C43" s="60" t="s">
        <v>35</v>
      </c>
      <c r="D43" s="93">
        <v>462979.493</v>
      </c>
      <c r="E43" s="93">
        <v>32776.604</v>
      </c>
      <c r="F43" s="93">
        <v>27059.221</v>
      </c>
      <c r="G43" s="93">
        <f t="shared" si="2"/>
        <v>82.55651195590612</v>
      </c>
      <c r="H43" s="93">
        <f t="shared" si="0"/>
        <v>5.844583055863341</v>
      </c>
      <c r="I43" s="77">
        <f t="shared" si="1"/>
        <v>-12.443488044093883</v>
      </c>
    </row>
    <row r="44" spans="1:9" s="2" customFormat="1" ht="16.5" customHeight="1">
      <c r="A44" s="158"/>
      <c r="B44" s="159"/>
      <c r="C44" s="51" t="s">
        <v>36</v>
      </c>
      <c r="D44" s="93">
        <v>3416.5</v>
      </c>
      <c r="E44" s="93">
        <v>566.878</v>
      </c>
      <c r="F44" s="93">
        <v>325.484</v>
      </c>
      <c r="G44" s="93">
        <f t="shared" si="2"/>
        <v>57.41693980009808</v>
      </c>
      <c r="H44" s="93">
        <f t="shared" si="0"/>
        <v>9.526825698814575</v>
      </c>
      <c r="I44" s="77">
        <f t="shared" si="1"/>
        <v>-37.58306019990192</v>
      </c>
    </row>
    <row r="45" spans="1:9" s="28" customFormat="1" ht="27" customHeight="1">
      <c r="A45" s="160"/>
      <c r="B45" s="161"/>
      <c r="C45" s="54" t="s">
        <v>71</v>
      </c>
      <c r="D45" s="93">
        <v>154922.434</v>
      </c>
      <c r="E45" s="93">
        <v>0</v>
      </c>
      <c r="F45" s="93">
        <v>0</v>
      </c>
      <c r="G45" s="93"/>
      <c r="H45" s="93">
        <f t="shared" si="0"/>
        <v>0</v>
      </c>
      <c r="I45" s="77">
        <f t="shared" si="1"/>
        <v>-95</v>
      </c>
    </row>
    <row r="46" spans="1:10" s="2" customFormat="1" ht="30" customHeight="1">
      <c r="A46" s="50" t="s">
        <v>5</v>
      </c>
      <c r="B46" s="30" t="s">
        <v>6</v>
      </c>
      <c r="C46" s="30" t="s">
        <v>41</v>
      </c>
      <c r="D46" s="76">
        <f>D47+D48+D49</f>
        <v>945204.562</v>
      </c>
      <c r="E46" s="76">
        <f>E47+E48+E49</f>
        <v>106908.21399999999</v>
      </c>
      <c r="F46" s="76">
        <f>F47+F48+F49</f>
        <v>106165.437</v>
      </c>
      <c r="G46" s="152">
        <f>F46/E46*100</f>
        <v>99.30521989638702</v>
      </c>
      <c r="H46" s="76">
        <f t="shared" si="0"/>
        <v>11.23200641090431</v>
      </c>
      <c r="I46" s="154">
        <f>G46-95</f>
        <v>4.305219896387015</v>
      </c>
      <c r="J46" s="63"/>
    </row>
    <row r="47" spans="1:9" s="7" customFormat="1" ht="16.5" customHeight="1">
      <c r="A47" s="156"/>
      <c r="B47" s="157"/>
      <c r="C47" s="51" t="s">
        <v>35</v>
      </c>
      <c r="D47" s="93">
        <v>657557.422</v>
      </c>
      <c r="E47" s="93">
        <v>93878.74799999999</v>
      </c>
      <c r="F47" s="93">
        <v>93322.119</v>
      </c>
      <c r="G47" s="93">
        <f>F47/E47*100</f>
        <v>99.40707666872594</v>
      </c>
      <c r="H47" s="93">
        <f t="shared" si="0"/>
        <v>14.192238712195692</v>
      </c>
      <c r="I47" s="77">
        <f t="shared" si="1"/>
        <v>4.407076668725935</v>
      </c>
    </row>
    <row r="48" spans="1:9" s="2" customFormat="1" ht="16.5" customHeight="1">
      <c r="A48" s="158"/>
      <c r="B48" s="159"/>
      <c r="C48" s="51" t="s">
        <v>36</v>
      </c>
      <c r="D48" s="93">
        <v>9922.9</v>
      </c>
      <c r="E48" s="93">
        <v>1318.4660000000001</v>
      </c>
      <c r="F48" s="93">
        <v>1132.318</v>
      </c>
      <c r="G48" s="93">
        <f t="shared" si="2"/>
        <v>85.88147134624631</v>
      </c>
      <c r="H48" s="93">
        <f t="shared" si="0"/>
        <v>11.411160043938768</v>
      </c>
      <c r="I48" s="77">
        <f t="shared" si="1"/>
        <v>-9.118528653753685</v>
      </c>
    </row>
    <row r="49" spans="1:9" s="28" customFormat="1" ht="27" customHeight="1">
      <c r="A49" s="160"/>
      <c r="B49" s="161"/>
      <c r="C49" s="54" t="s">
        <v>71</v>
      </c>
      <c r="D49" s="93">
        <v>277724.24</v>
      </c>
      <c r="E49" s="93">
        <v>11711</v>
      </c>
      <c r="F49" s="93">
        <v>11711</v>
      </c>
      <c r="G49" s="93">
        <f t="shared" si="2"/>
        <v>100</v>
      </c>
      <c r="H49" s="93">
        <f t="shared" si="0"/>
        <v>4.216772723907715</v>
      </c>
      <c r="I49" s="77">
        <f t="shared" si="1"/>
        <v>5</v>
      </c>
    </row>
    <row r="50" spans="1:9" s="2" customFormat="1" ht="30" customHeight="1">
      <c r="A50" s="50" t="s">
        <v>7</v>
      </c>
      <c r="B50" s="30" t="s">
        <v>8</v>
      </c>
      <c r="C50" s="30" t="s">
        <v>42</v>
      </c>
      <c r="D50" s="76">
        <f>D51+D52+D53</f>
        <v>798425.213</v>
      </c>
      <c r="E50" s="76">
        <f>E51+E52+E53</f>
        <v>103210.721</v>
      </c>
      <c r="F50" s="76">
        <f>F51+F52+F53</f>
        <v>56710.984</v>
      </c>
      <c r="G50" s="76">
        <f>F50/E50*100</f>
        <v>54.94679569189328</v>
      </c>
      <c r="H50" s="76">
        <f t="shared" si="0"/>
        <v>7.102854854359415</v>
      </c>
      <c r="I50" s="100">
        <f>G50-95</f>
        <v>-40.05320430810672</v>
      </c>
    </row>
    <row r="51" spans="1:9" s="7" customFormat="1" ht="16.5" customHeight="1">
      <c r="A51" s="156"/>
      <c r="B51" s="157"/>
      <c r="C51" s="51" t="s">
        <v>35</v>
      </c>
      <c r="D51" s="93">
        <v>655132.621</v>
      </c>
      <c r="E51" s="93">
        <v>77404.49100000001</v>
      </c>
      <c r="F51" s="93">
        <v>31187.681</v>
      </c>
      <c r="G51" s="93">
        <f t="shared" si="2"/>
        <v>40.291823635917964</v>
      </c>
      <c r="H51" s="93">
        <f t="shared" si="0"/>
        <v>4.760514131076981</v>
      </c>
      <c r="I51" s="77">
        <f t="shared" si="1"/>
        <v>-54.708176364082036</v>
      </c>
    </row>
    <row r="52" spans="1:9" s="2" customFormat="1" ht="16.5" customHeight="1">
      <c r="A52" s="158"/>
      <c r="B52" s="159"/>
      <c r="C52" s="51" t="s">
        <v>36</v>
      </c>
      <c r="D52" s="93">
        <v>9402.5</v>
      </c>
      <c r="E52" s="93">
        <v>1306.23</v>
      </c>
      <c r="F52" s="93">
        <v>1023.303</v>
      </c>
      <c r="G52" s="93">
        <f t="shared" si="2"/>
        <v>78.34018511288211</v>
      </c>
      <c r="H52" s="93">
        <f t="shared" si="0"/>
        <v>10.883307630949215</v>
      </c>
      <c r="I52" s="77">
        <f t="shared" si="1"/>
        <v>-16.65981488711789</v>
      </c>
    </row>
    <row r="53" spans="1:9" s="28" customFormat="1" ht="27.75" customHeight="1">
      <c r="A53" s="160"/>
      <c r="B53" s="161"/>
      <c r="C53" s="54" t="s">
        <v>71</v>
      </c>
      <c r="D53" s="93">
        <v>133890.092</v>
      </c>
      <c r="E53" s="93">
        <v>24500</v>
      </c>
      <c r="F53" s="93">
        <v>24500</v>
      </c>
      <c r="G53" s="93">
        <f t="shared" si="2"/>
        <v>100</v>
      </c>
      <c r="H53" s="93">
        <f t="shared" si="0"/>
        <v>18.298590757559566</v>
      </c>
      <c r="I53" s="77">
        <f t="shared" si="1"/>
        <v>5</v>
      </c>
    </row>
    <row r="54" spans="1:10" s="2" customFormat="1" ht="30" customHeight="1">
      <c r="A54" s="50" t="s">
        <v>9</v>
      </c>
      <c r="B54" s="30" t="s">
        <v>10</v>
      </c>
      <c r="C54" s="30" t="s">
        <v>46</v>
      </c>
      <c r="D54" s="76">
        <f>D55+D56+D57</f>
        <v>721777.3859999999</v>
      </c>
      <c r="E54" s="76">
        <f>E55+E56+E57</f>
        <v>160135.25400000002</v>
      </c>
      <c r="F54" s="76">
        <f>F55+F56+F57</f>
        <v>159031.762</v>
      </c>
      <c r="G54" s="152">
        <f>F54/E54*100</f>
        <v>99.31090002205259</v>
      </c>
      <c r="H54" s="76">
        <f t="shared" si="0"/>
        <v>22.033353369705047</v>
      </c>
      <c r="I54" s="154">
        <f t="shared" si="1"/>
        <v>4.310900022052593</v>
      </c>
      <c r="J54" s="63"/>
    </row>
    <row r="55" spans="1:9" s="7" customFormat="1" ht="16.5" customHeight="1">
      <c r="A55" s="156"/>
      <c r="B55" s="157"/>
      <c r="C55" s="51" t="s">
        <v>35</v>
      </c>
      <c r="D55" s="93">
        <v>478901.575</v>
      </c>
      <c r="E55" s="93">
        <v>39704.495</v>
      </c>
      <c r="F55" s="93">
        <v>38710.536</v>
      </c>
      <c r="G55" s="93">
        <f t="shared" si="2"/>
        <v>97.49660838149433</v>
      </c>
      <c r="H55" s="93">
        <f t="shared" si="0"/>
        <v>8.083192459744991</v>
      </c>
      <c r="I55" s="77">
        <f t="shared" si="1"/>
        <v>2.496608381494326</v>
      </c>
    </row>
    <row r="56" spans="1:9" s="2" customFormat="1" ht="16.5" customHeight="1">
      <c r="A56" s="158"/>
      <c r="B56" s="159"/>
      <c r="C56" s="51" t="s">
        <v>36</v>
      </c>
      <c r="D56" s="93">
        <v>8225</v>
      </c>
      <c r="E56" s="93">
        <v>763.65</v>
      </c>
      <c r="F56" s="93">
        <v>654.117</v>
      </c>
      <c r="G56" s="93">
        <f t="shared" si="2"/>
        <v>85.65664898841092</v>
      </c>
      <c r="H56" s="93">
        <f t="shared" si="0"/>
        <v>7.95279027355623</v>
      </c>
      <c r="I56" s="77">
        <f t="shared" si="1"/>
        <v>-9.343351011589078</v>
      </c>
    </row>
    <row r="57" spans="1:9" s="28" customFormat="1" ht="27.75" customHeight="1">
      <c r="A57" s="160"/>
      <c r="B57" s="161"/>
      <c r="C57" s="54" t="s">
        <v>71</v>
      </c>
      <c r="D57" s="93">
        <v>234650.811</v>
      </c>
      <c r="E57" s="93">
        <v>119667.109</v>
      </c>
      <c r="F57" s="93">
        <v>119667.109</v>
      </c>
      <c r="G57" s="93">
        <f t="shared" si="2"/>
        <v>100</v>
      </c>
      <c r="H57" s="93">
        <f t="shared" si="0"/>
        <v>50.99795244261909</v>
      </c>
      <c r="I57" s="77">
        <f t="shared" si="1"/>
        <v>5</v>
      </c>
    </row>
    <row r="58" spans="1:10" s="2" customFormat="1" ht="30" customHeight="1">
      <c r="A58" s="50" t="s">
        <v>11</v>
      </c>
      <c r="B58" s="30" t="s">
        <v>12</v>
      </c>
      <c r="C58" s="30" t="s">
        <v>45</v>
      </c>
      <c r="D58" s="76">
        <f>D59+D60+D61</f>
        <v>721907.902</v>
      </c>
      <c r="E58" s="76">
        <f>E59+E60+E61</f>
        <v>75710.626</v>
      </c>
      <c r="F58" s="76">
        <f>F59+F60+F61</f>
        <v>71095.216</v>
      </c>
      <c r="G58" s="76">
        <f t="shared" si="2"/>
        <v>93.90388081060114</v>
      </c>
      <c r="H58" s="76">
        <f t="shared" si="0"/>
        <v>9.848239062494706</v>
      </c>
      <c r="I58" s="100">
        <f t="shared" si="1"/>
        <v>-1.0961191893988627</v>
      </c>
      <c r="J58" s="63"/>
    </row>
    <row r="59" spans="1:9" s="7" customFormat="1" ht="16.5" customHeight="1">
      <c r="A59" s="156"/>
      <c r="B59" s="157"/>
      <c r="C59" s="51" t="s">
        <v>35</v>
      </c>
      <c r="D59" s="93">
        <v>533333.841</v>
      </c>
      <c r="E59" s="93">
        <v>34545.823000000004</v>
      </c>
      <c r="F59" s="93">
        <v>30455.033</v>
      </c>
      <c r="G59" s="93">
        <f>F59/E59*100</f>
        <v>88.15836577406188</v>
      </c>
      <c r="H59" s="93">
        <f t="shared" si="0"/>
        <v>5.710313251995573</v>
      </c>
      <c r="I59" s="77">
        <f t="shared" si="1"/>
        <v>-6.841634225938122</v>
      </c>
    </row>
    <row r="60" spans="1:9" s="2" customFormat="1" ht="16.5" customHeight="1">
      <c r="A60" s="158"/>
      <c r="B60" s="159"/>
      <c r="C60" s="51" t="s">
        <v>36</v>
      </c>
      <c r="D60" s="93">
        <v>8153.6</v>
      </c>
      <c r="E60" s="93">
        <v>1344.8029999999999</v>
      </c>
      <c r="F60" s="93">
        <v>820.183</v>
      </c>
      <c r="G60" s="93">
        <f t="shared" si="2"/>
        <v>60.98908167218545</v>
      </c>
      <c r="H60" s="93">
        <f t="shared" si="0"/>
        <v>10.059151785714285</v>
      </c>
      <c r="I60" s="77">
        <f t="shared" si="1"/>
        <v>-34.01091832781455</v>
      </c>
    </row>
    <row r="61" spans="1:9" s="28" customFormat="1" ht="27" customHeight="1">
      <c r="A61" s="160"/>
      <c r="B61" s="161"/>
      <c r="C61" s="54" t="s">
        <v>71</v>
      </c>
      <c r="D61" s="93">
        <v>180420.461</v>
      </c>
      <c r="E61" s="93">
        <v>39820</v>
      </c>
      <c r="F61" s="93">
        <v>39820</v>
      </c>
      <c r="G61" s="93">
        <f t="shared" si="2"/>
        <v>100</v>
      </c>
      <c r="H61" s="93">
        <f t="shared" si="0"/>
        <v>22.07066747268759</v>
      </c>
      <c r="I61" s="77">
        <f t="shared" si="1"/>
        <v>5</v>
      </c>
    </row>
    <row r="62" spans="1:10" s="2" customFormat="1" ht="30" customHeight="1">
      <c r="A62" s="50" t="s">
        <v>13</v>
      </c>
      <c r="B62" s="30" t="s">
        <v>14</v>
      </c>
      <c r="C62" s="30" t="s">
        <v>44</v>
      </c>
      <c r="D62" s="76">
        <f>D63+D64+D65</f>
        <v>540393.919</v>
      </c>
      <c r="E62" s="76">
        <f>E63+E64+E65</f>
        <v>120239.829</v>
      </c>
      <c r="F62" s="76">
        <f>F63+F64+F65</f>
        <v>100249.561</v>
      </c>
      <c r="G62" s="76">
        <f t="shared" si="2"/>
        <v>83.37467030163525</v>
      </c>
      <c r="H62" s="76">
        <f t="shared" si="0"/>
        <v>18.551200795433083</v>
      </c>
      <c r="I62" s="100">
        <f t="shared" si="1"/>
        <v>-11.625329698364752</v>
      </c>
      <c r="J62" s="63"/>
    </row>
    <row r="63" spans="1:9" s="7" customFormat="1" ht="16.5" customHeight="1">
      <c r="A63" s="156"/>
      <c r="B63" s="157"/>
      <c r="C63" s="51" t="s">
        <v>35</v>
      </c>
      <c r="D63" s="93">
        <v>404489.58</v>
      </c>
      <c r="E63" s="93">
        <v>42924.025</v>
      </c>
      <c r="F63" s="93">
        <v>23296.133</v>
      </c>
      <c r="G63" s="93">
        <f>F63/E63*100</f>
        <v>54.27294621135833</v>
      </c>
      <c r="H63" s="93">
        <f t="shared" si="0"/>
        <v>5.759390143004425</v>
      </c>
      <c r="I63" s="77">
        <f t="shared" si="1"/>
        <v>-40.72705378864167</v>
      </c>
    </row>
    <row r="64" spans="1:9" s="2" customFormat="1" ht="16.5" customHeight="1">
      <c r="A64" s="158"/>
      <c r="B64" s="159"/>
      <c r="C64" s="51" t="s">
        <v>36</v>
      </c>
      <c r="D64" s="93">
        <v>7380.6</v>
      </c>
      <c r="E64" s="93">
        <v>1199.954</v>
      </c>
      <c r="F64" s="93">
        <v>837.579</v>
      </c>
      <c r="G64" s="93">
        <f t="shared" si="2"/>
        <v>69.80092570215191</v>
      </c>
      <c r="H64" s="93">
        <f t="shared" si="0"/>
        <v>11.34838631005609</v>
      </c>
      <c r="I64" s="77">
        <f t="shared" si="1"/>
        <v>-25.199074297848085</v>
      </c>
    </row>
    <row r="65" spans="1:9" s="28" customFormat="1" ht="27" customHeight="1">
      <c r="A65" s="160"/>
      <c r="B65" s="161"/>
      <c r="C65" s="54" t="s">
        <v>71</v>
      </c>
      <c r="D65" s="93">
        <v>128523.739</v>
      </c>
      <c r="E65" s="93">
        <v>76115.85</v>
      </c>
      <c r="F65" s="93">
        <v>76115.849</v>
      </c>
      <c r="G65" s="93">
        <f t="shared" si="2"/>
        <v>99.99999868621319</v>
      </c>
      <c r="H65" s="93">
        <f t="shared" si="0"/>
        <v>59.22318288608146</v>
      </c>
      <c r="I65" s="77">
        <f t="shared" si="1"/>
        <v>4.999998686213189</v>
      </c>
    </row>
    <row r="66" spans="1:10" s="2" customFormat="1" ht="37.5" customHeight="1">
      <c r="A66" s="50" t="s">
        <v>15</v>
      </c>
      <c r="B66" s="30" t="s">
        <v>16</v>
      </c>
      <c r="C66" s="30" t="s">
        <v>68</v>
      </c>
      <c r="D66" s="76">
        <f>D67+D68+D69</f>
        <v>500053.275</v>
      </c>
      <c r="E66" s="76">
        <f>E67+E68+E69</f>
        <v>63853.698000000004</v>
      </c>
      <c r="F66" s="76">
        <f>F67+F68+F69</f>
        <v>63415.645</v>
      </c>
      <c r="G66" s="152">
        <f t="shared" si="2"/>
        <v>99.31397395339576</v>
      </c>
      <c r="H66" s="76">
        <f t="shared" si="0"/>
        <v>12.681777756580034</v>
      </c>
      <c r="I66" s="154">
        <f t="shared" si="1"/>
        <v>4.3139739533957595</v>
      </c>
      <c r="J66" s="63"/>
    </row>
    <row r="67" spans="1:9" s="7" customFormat="1" ht="16.5" customHeight="1">
      <c r="A67" s="156"/>
      <c r="B67" s="157"/>
      <c r="C67" s="51" t="s">
        <v>35</v>
      </c>
      <c r="D67" s="93">
        <v>438648.707</v>
      </c>
      <c r="E67" s="93">
        <v>43024.129</v>
      </c>
      <c r="F67" s="93">
        <v>42801.104</v>
      </c>
      <c r="G67" s="93">
        <f t="shared" si="2"/>
        <v>99.48162808827577</v>
      </c>
      <c r="H67" s="93">
        <f t="shared" si="0"/>
        <v>9.757490063683239</v>
      </c>
      <c r="I67" s="77">
        <f t="shared" si="1"/>
        <v>4.4816280882757695</v>
      </c>
    </row>
    <row r="68" spans="1:9" s="2" customFormat="1" ht="16.5" customHeight="1">
      <c r="A68" s="158"/>
      <c r="B68" s="159"/>
      <c r="C68" s="51" t="s">
        <v>36</v>
      </c>
      <c r="D68" s="93">
        <v>6511</v>
      </c>
      <c r="E68" s="93">
        <v>901.9590000000001</v>
      </c>
      <c r="F68" s="93">
        <v>686.931</v>
      </c>
      <c r="G68" s="93">
        <f t="shared" si="2"/>
        <v>76.15989196848194</v>
      </c>
      <c r="H68" s="93">
        <f t="shared" si="0"/>
        <v>10.550314851789281</v>
      </c>
      <c r="I68" s="77">
        <f t="shared" si="1"/>
        <v>-18.840108031518056</v>
      </c>
    </row>
    <row r="69" spans="1:9" s="2" customFormat="1" ht="27.75" customHeight="1">
      <c r="A69" s="160"/>
      <c r="B69" s="161"/>
      <c r="C69" s="54" t="s">
        <v>71</v>
      </c>
      <c r="D69" s="93">
        <v>54893.568</v>
      </c>
      <c r="E69" s="93">
        <v>19927.61</v>
      </c>
      <c r="F69" s="93">
        <v>19927.61</v>
      </c>
      <c r="G69" s="93">
        <f t="shared" si="2"/>
        <v>100</v>
      </c>
      <c r="H69" s="93">
        <f t="shared" si="0"/>
        <v>36.30226769008711</v>
      </c>
      <c r="I69" s="77">
        <f t="shared" si="1"/>
        <v>5</v>
      </c>
    </row>
    <row r="70" spans="1:9" s="2" customFormat="1" ht="30" customHeight="1">
      <c r="A70" s="50" t="s">
        <v>17</v>
      </c>
      <c r="B70" s="30" t="s">
        <v>18</v>
      </c>
      <c r="C70" s="30" t="s">
        <v>43</v>
      </c>
      <c r="D70" s="76">
        <f>D71+D72+D73</f>
        <v>108702.622</v>
      </c>
      <c r="E70" s="76">
        <f>E71+E72+E73</f>
        <v>6449.878</v>
      </c>
      <c r="F70" s="76">
        <f>F71+F72+F73</f>
        <v>6279.763</v>
      </c>
      <c r="G70" s="76">
        <f t="shared" si="2"/>
        <v>97.36250825209407</v>
      </c>
      <c r="H70" s="76">
        <f t="shared" si="0"/>
        <v>5.777011524156244</v>
      </c>
      <c r="I70" s="100">
        <f t="shared" si="1"/>
        <v>2.3625082520940737</v>
      </c>
    </row>
    <row r="71" spans="1:9" s="7" customFormat="1" ht="16.5" customHeight="1">
      <c r="A71" s="156"/>
      <c r="B71" s="157"/>
      <c r="C71" s="51" t="s">
        <v>35</v>
      </c>
      <c r="D71" s="93">
        <v>88200.687</v>
      </c>
      <c r="E71" s="93">
        <v>6384.142</v>
      </c>
      <c r="F71" s="93">
        <v>6223.33</v>
      </c>
      <c r="G71" s="150">
        <f t="shared" si="2"/>
        <v>97.48107106640173</v>
      </c>
      <c r="H71" s="93">
        <f t="shared" si="0"/>
        <v>7.0558747461910345</v>
      </c>
      <c r="I71" s="155">
        <f t="shared" si="1"/>
        <v>2.481071066401725</v>
      </c>
    </row>
    <row r="72" spans="1:9" s="2" customFormat="1" ht="16.5" customHeight="1">
      <c r="A72" s="158"/>
      <c r="B72" s="159"/>
      <c r="C72" s="51" t="s">
        <v>36</v>
      </c>
      <c r="D72" s="93">
        <v>695.2</v>
      </c>
      <c r="E72" s="93">
        <v>65.736</v>
      </c>
      <c r="F72" s="93">
        <v>56.433</v>
      </c>
      <c r="G72" s="93">
        <f>F72/E72*100</f>
        <v>85.84793720335888</v>
      </c>
      <c r="H72" s="93">
        <f t="shared" si="0"/>
        <v>8.117520138089757</v>
      </c>
      <c r="I72" s="77">
        <f t="shared" si="1"/>
        <v>-9.152062796641118</v>
      </c>
    </row>
    <row r="73" spans="1:9" s="2" customFormat="1" ht="27.75" customHeight="1">
      <c r="A73" s="160"/>
      <c r="B73" s="161"/>
      <c r="C73" s="54" t="s">
        <v>71</v>
      </c>
      <c r="D73" s="93">
        <v>19806.735</v>
      </c>
      <c r="E73" s="93">
        <v>0</v>
      </c>
      <c r="F73" s="93">
        <v>0</v>
      </c>
      <c r="G73" s="93"/>
      <c r="H73" s="93">
        <f t="shared" si="0"/>
        <v>0</v>
      </c>
      <c r="I73" s="77">
        <f t="shared" si="1"/>
        <v>-95</v>
      </c>
    </row>
    <row r="74" spans="1:9" s="2" customFormat="1" ht="48" customHeight="1">
      <c r="A74" s="50" t="s">
        <v>86</v>
      </c>
      <c r="B74" s="30" t="s">
        <v>88</v>
      </c>
      <c r="C74" s="30" t="s">
        <v>87</v>
      </c>
      <c r="D74" s="76">
        <f>D75+D76+D77</f>
        <v>1467537.648</v>
      </c>
      <c r="E74" s="76">
        <f>E75+E76+E77</f>
        <v>170719.602</v>
      </c>
      <c r="F74" s="76">
        <f>F75+F76+F77</f>
        <v>62916.003</v>
      </c>
      <c r="G74" s="76">
        <f t="shared" si="2"/>
        <v>36.85341475901519</v>
      </c>
      <c r="H74" s="76">
        <f t="shared" si="0"/>
        <v>4.287181530623328</v>
      </c>
      <c r="I74" s="100">
        <f t="shared" si="1"/>
        <v>-58.14658524098481</v>
      </c>
    </row>
    <row r="75" spans="1:9" s="2" customFormat="1" ht="16.5" customHeight="1">
      <c r="A75" s="162"/>
      <c r="B75" s="163"/>
      <c r="C75" s="54" t="s">
        <v>35</v>
      </c>
      <c r="D75" s="93">
        <v>1113678.898</v>
      </c>
      <c r="E75" s="93">
        <v>170439.602</v>
      </c>
      <c r="F75" s="93">
        <v>62835.352</v>
      </c>
      <c r="G75" s="93">
        <f aca="true" t="shared" si="3" ref="G75:G143">F75/E75*100</f>
        <v>36.866638540965376</v>
      </c>
      <c r="H75" s="93">
        <f aca="true" t="shared" si="4" ref="H75:H143">F75/D75*100</f>
        <v>5.642142642088563</v>
      </c>
      <c r="I75" s="77">
        <f aca="true" t="shared" si="5" ref="I75:I143">G75-95</f>
        <v>-58.133361459034624</v>
      </c>
    </row>
    <row r="76" spans="1:9" s="10" customFormat="1" ht="16.5" customHeight="1">
      <c r="A76" s="171"/>
      <c r="B76" s="172"/>
      <c r="C76" s="54" t="s">
        <v>36</v>
      </c>
      <c r="D76" s="93">
        <v>3601.9</v>
      </c>
      <c r="E76" s="93">
        <v>280</v>
      </c>
      <c r="F76" s="93">
        <v>80.651</v>
      </c>
      <c r="G76" s="93">
        <f t="shared" si="3"/>
        <v>28.80392857142857</v>
      </c>
      <c r="H76" s="93">
        <f t="shared" si="4"/>
        <v>2.239123795774452</v>
      </c>
      <c r="I76" s="77">
        <f t="shared" si="5"/>
        <v>-66.19607142857143</v>
      </c>
    </row>
    <row r="77" spans="1:9" s="85" customFormat="1" ht="27.75" customHeight="1">
      <c r="A77" s="171"/>
      <c r="B77" s="172"/>
      <c r="C77" s="54" t="s">
        <v>71</v>
      </c>
      <c r="D77" s="93">
        <v>350256.85</v>
      </c>
      <c r="E77" s="93">
        <v>0</v>
      </c>
      <c r="F77" s="93">
        <v>0</v>
      </c>
      <c r="G77" s="93"/>
      <c r="H77" s="93">
        <f t="shared" si="4"/>
        <v>0</v>
      </c>
      <c r="I77" s="77">
        <f t="shared" si="5"/>
        <v>-95</v>
      </c>
    </row>
    <row r="78" spans="1:10" s="28" customFormat="1" ht="21" customHeight="1">
      <c r="A78" s="164"/>
      <c r="B78" s="165"/>
      <c r="C78" s="88" t="s">
        <v>96</v>
      </c>
      <c r="D78" s="96">
        <v>207100.208</v>
      </c>
      <c r="E78" s="96">
        <v>54208.168999999994</v>
      </c>
      <c r="F78" s="96">
        <v>24540.499</v>
      </c>
      <c r="G78" s="96">
        <f>F78/E78*100</f>
        <v>45.27085022923391</v>
      </c>
      <c r="H78" s="96">
        <f t="shared" si="4"/>
        <v>11.849577186325181</v>
      </c>
      <c r="I78" s="87">
        <f t="shared" si="5"/>
        <v>-49.72914977076609</v>
      </c>
      <c r="J78" s="67"/>
    </row>
    <row r="79" spans="1:9" s="2" customFormat="1" ht="44.25" customHeight="1">
      <c r="A79" s="57" t="s">
        <v>92</v>
      </c>
      <c r="B79" s="58" t="s">
        <v>93</v>
      </c>
      <c r="C79" s="30" t="s">
        <v>91</v>
      </c>
      <c r="D79" s="76">
        <f>D80+D81</f>
        <v>5209775.282</v>
      </c>
      <c r="E79" s="76">
        <f>E80+E81</f>
        <v>248335.00199999998</v>
      </c>
      <c r="F79" s="76">
        <f>F80+F81</f>
        <v>177409.869</v>
      </c>
      <c r="G79" s="76">
        <f t="shared" si="3"/>
        <v>71.43973566803122</v>
      </c>
      <c r="H79" s="76">
        <f t="shared" si="4"/>
        <v>3.405326705989773</v>
      </c>
      <c r="I79" s="100">
        <f t="shared" si="5"/>
        <v>-23.56026433196878</v>
      </c>
    </row>
    <row r="80" spans="1:9" s="2" customFormat="1" ht="16.5" customHeight="1">
      <c r="A80" s="162"/>
      <c r="B80" s="163"/>
      <c r="C80" s="54" t="s">
        <v>35</v>
      </c>
      <c r="D80" s="93">
        <v>1887793.575</v>
      </c>
      <c r="E80" s="93">
        <v>139259.063</v>
      </c>
      <c r="F80" s="93">
        <v>93795.838</v>
      </c>
      <c r="G80" s="93">
        <f t="shared" si="3"/>
        <v>67.35348923035623</v>
      </c>
      <c r="H80" s="93">
        <f t="shared" si="4"/>
        <v>4.968543131099491</v>
      </c>
      <c r="I80" s="77">
        <f t="shared" si="5"/>
        <v>-27.64651076964377</v>
      </c>
    </row>
    <row r="81" spans="1:9" s="28" customFormat="1" ht="27" customHeight="1">
      <c r="A81" s="171"/>
      <c r="B81" s="172"/>
      <c r="C81" s="54" t="s">
        <v>71</v>
      </c>
      <c r="D81" s="93">
        <v>3321981.707</v>
      </c>
      <c r="E81" s="93">
        <v>109075.939</v>
      </c>
      <c r="F81" s="93">
        <v>83614.031</v>
      </c>
      <c r="G81" s="93">
        <f t="shared" si="3"/>
        <v>76.65671436484264</v>
      </c>
      <c r="H81" s="93">
        <f t="shared" si="4"/>
        <v>2.5169925175629513</v>
      </c>
      <c r="I81" s="77">
        <f t="shared" si="5"/>
        <v>-18.343285635157358</v>
      </c>
    </row>
    <row r="82" spans="1:10" s="28" customFormat="1" ht="21" customHeight="1">
      <c r="A82" s="171"/>
      <c r="B82" s="172"/>
      <c r="C82" s="89" t="s">
        <v>96</v>
      </c>
      <c r="D82" s="96">
        <v>5121556.049</v>
      </c>
      <c r="E82" s="96">
        <v>238933.466</v>
      </c>
      <c r="F82" s="96">
        <v>168147.555</v>
      </c>
      <c r="G82" s="96">
        <f t="shared" si="3"/>
        <v>70.37421664489645</v>
      </c>
      <c r="H82" s="96">
        <f t="shared" si="4"/>
        <v>3.28313413718925</v>
      </c>
      <c r="I82" s="87">
        <f t="shared" si="5"/>
        <v>-24.62578335510355</v>
      </c>
      <c r="J82" s="68"/>
    </row>
    <row r="83" spans="1:9" s="2" customFormat="1" ht="45" customHeight="1">
      <c r="A83" s="50" t="s">
        <v>19</v>
      </c>
      <c r="B83" s="30" t="s">
        <v>111</v>
      </c>
      <c r="C83" s="30" t="s">
        <v>47</v>
      </c>
      <c r="D83" s="76">
        <f>D85+D86+D87</f>
        <v>6507587.331</v>
      </c>
      <c r="E83" s="76">
        <f>E85+E86+E87</f>
        <v>278504.312</v>
      </c>
      <c r="F83" s="76">
        <f>F85+F86+F87</f>
        <v>223418.513</v>
      </c>
      <c r="G83" s="76">
        <f t="shared" si="3"/>
        <v>80.22084519826035</v>
      </c>
      <c r="H83" s="76">
        <f t="shared" si="4"/>
        <v>3.4332003803576767</v>
      </c>
      <c r="I83" s="100">
        <f t="shared" si="5"/>
        <v>-14.77915480173965</v>
      </c>
    </row>
    <row r="84" spans="1:9" s="2" customFormat="1" ht="45" customHeight="1" hidden="1">
      <c r="A84" s="156"/>
      <c r="B84" s="157"/>
      <c r="C84" s="30" t="s">
        <v>123</v>
      </c>
      <c r="D84" s="143">
        <f>D85+D86+D88</f>
        <v>3481991.319</v>
      </c>
      <c r="E84" s="143">
        <f>E85+E86+E88</f>
        <v>275289.321</v>
      </c>
      <c r="F84" s="143">
        <f>F85+F86+F88</f>
        <v>220203.522</v>
      </c>
      <c r="G84" s="76">
        <f>F84/E84*100</f>
        <v>79.98985256678372</v>
      </c>
      <c r="H84" s="76">
        <f>F84/D84*100</f>
        <v>6.324068667214274</v>
      </c>
      <c r="I84" s="100">
        <f t="shared" si="5"/>
        <v>-15.010147433216275</v>
      </c>
    </row>
    <row r="85" spans="1:9" s="7" customFormat="1" ht="16.5" customHeight="1">
      <c r="A85" s="158"/>
      <c r="B85" s="159"/>
      <c r="C85" s="51" t="s">
        <v>35</v>
      </c>
      <c r="D85" s="93">
        <v>3473502.419</v>
      </c>
      <c r="E85" s="93">
        <v>274944.721</v>
      </c>
      <c r="F85" s="93">
        <v>220165.203</v>
      </c>
      <c r="G85" s="93">
        <f t="shared" si="3"/>
        <v>80.07617029315503</v>
      </c>
      <c r="H85" s="93">
        <f t="shared" si="4"/>
        <v>6.338420891711491</v>
      </c>
      <c r="I85" s="77">
        <f t="shared" si="5"/>
        <v>-14.92382970684497</v>
      </c>
    </row>
    <row r="86" spans="1:9" s="7" customFormat="1" ht="16.5" customHeight="1">
      <c r="A86" s="158"/>
      <c r="B86" s="159"/>
      <c r="C86" s="51" t="s">
        <v>36</v>
      </c>
      <c r="D86" s="93">
        <v>8488.9</v>
      </c>
      <c r="E86" s="93">
        <v>344.6</v>
      </c>
      <c r="F86" s="93">
        <v>38.319</v>
      </c>
      <c r="G86" s="93">
        <f t="shared" si="3"/>
        <v>11.119849100406269</v>
      </c>
      <c r="H86" s="93">
        <f t="shared" si="4"/>
        <v>0.45140124162141154</v>
      </c>
      <c r="I86" s="77">
        <f t="shared" si="5"/>
        <v>-83.88015089959373</v>
      </c>
    </row>
    <row r="87" spans="1:9" s="2" customFormat="1" ht="27" customHeight="1">
      <c r="A87" s="158"/>
      <c r="B87" s="159"/>
      <c r="C87" s="51" t="s">
        <v>71</v>
      </c>
      <c r="D87" s="93">
        <v>3025596.012</v>
      </c>
      <c r="E87" s="93">
        <v>3214.991</v>
      </c>
      <c r="F87" s="93">
        <v>3214.991</v>
      </c>
      <c r="G87" s="93">
        <f t="shared" si="3"/>
        <v>100</v>
      </c>
      <c r="H87" s="93">
        <f t="shared" si="4"/>
        <v>0.10625975798648692</v>
      </c>
      <c r="I87" s="77">
        <f t="shared" si="5"/>
        <v>5</v>
      </c>
    </row>
    <row r="88" spans="1:9" s="2" customFormat="1" ht="44.25" customHeight="1" hidden="1">
      <c r="A88" s="158"/>
      <c r="B88" s="159"/>
      <c r="C88" s="112" t="s">
        <v>124</v>
      </c>
      <c r="D88" s="136"/>
      <c r="E88" s="136"/>
      <c r="F88" s="136"/>
      <c r="G88" s="93" t="e">
        <f>F88/E88*100</f>
        <v>#DIV/0!</v>
      </c>
      <c r="H88" s="93" t="e">
        <f>F88/D88*100</f>
        <v>#DIV/0!</v>
      </c>
      <c r="I88" s="77" t="e">
        <f t="shared" si="5"/>
        <v>#DIV/0!</v>
      </c>
    </row>
    <row r="89" spans="1:10" s="2" customFormat="1" ht="21" customHeight="1">
      <c r="A89" s="158"/>
      <c r="B89" s="159"/>
      <c r="C89" s="86" t="s">
        <v>96</v>
      </c>
      <c r="D89" s="96">
        <v>698807.819</v>
      </c>
      <c r="E89" s="96">
        <v>0</v>
      </c>
      <c r="F89" s="96">
        <v>0</v>
      </c>
      <c r="G89" s="96"/>
      <c r="H89" s="96">
        <f t="shared" si="4"/>
        <v>0</v>
      </c>
      <c r="I89" s="87">
        <f t="shared" si="5"/>
        <v>-95</v>
      </c>
      <c r="J89" s="67"/>
    </row>
    <row r="90" spans="1:10" s="2" customFormat="1" ht="40.5" customHeight="1" hidden="1">
      <c r="A90" s="160"/>
      <c r="B90" s="161"/>
      <c r="C90" s="86" t="s">
        <v>122</v>
      </c>
      <c r="D90" s="137"/>
      <c r="E90" s="137"/>
      <c r="F90" s="137"/>
      <c r="G90" s="96" t="e">
        <f>F90/E90*100</f>
        <v>#DIV/0!</v>
      </c>
      <c r="H90" s="96" t="e">
        <f>F90/D90*100</f>
        <v>#DIV/0!</v>
      </c>
      <c r="I90" s="87" t="e">
        <f>G90-95</f>
        <v>#DIV/0!</v>
      </c>
      <c r="J90" s="67"/>
    </row>
    <row r="91" spans="1:9" s="2" customFormat="1" ht="30" customHeight="1">
      <c r="A91" s="50" t="s">
        <v>20</v>
      </c>
      <c r="B91" s="30" t="s">
        <v>112</v>
      </c>
      <c r="C91" s="30" t="s">
        <v>48</v>
      </c>
      <c r="D91" s="76">
        <f>D92+D93+D94</f>
        <v>7188182.812</v>
      </c>
      <c r="E91" s="76">
        <f>E92+E93+E94</f>
        <v>1188088.084</v>
      </c>
      <c r="F91" s="76">
        <f>F92+F93+F94</f>
        <v>867759.5519999999</v>
      </c>
      <c r="G91" s="76">
        <f>F91/E91*100</f>
        <v>73.03831792323572</v>
      </c>
      <c r="H91" s="76">
        <f t="shared" si="4"/>
        <v>12.072029533686266</v>
      </c>
      <c r="I91" s="100">
        <f t="shared" si="5"/>
        <v>-21.961682076764276</v>
      </c>
    </row>
    <row r="92" spans="1:9" s="7" customFormat="1" ht="16.5" customHeight="1">
      <c r="A92" s="156"/>
      <c r="B92" s="157"/>
      <c r="C92" s="61" t="s">
        <v>35</v>
      </c>
      <c r="D92" s="93">
        <v>6634592.088</v>
      </c>
      <c r="E92" s="93">
        <v>1144067.208</v>
      </c>
      <c r="F92" s="93">
        <v>855252.901</v>
      </c>
      <c r="G92" s="93">
        <f t="shared" si="3"/>
        <v>74.75547721493648</v>
      </c>
      <c r="H92" s="93">
        <f t="shared" si="4"/>
        <v>12.890813627365239</v>
      </c>
      <c r="I92" s="77">
        <f t="shared" si="5"/>
        <v>-20.244522785063523</v>
      </c>
    </row>
    <row r="93" spans="1:9" s="2" customFormat="1" ht="16.5" customHeight="1">
      <c r="A93" s="158"/>
      <c r="B93" s="159"/>
      <c r="C93" s="54" t="s">
        <v>36</v>
      </c>
      <c r="D93" s="93">
        <v>263190.412</v>
      </c>
      <c r="E93" s="93">
        <v>44020.876</v>
      </c>
      <c r="F93" s="93">
        <v>12506.651</v>
      </c>
      <c r="G93" s="93">
        <f t="shared" si="3"/>
        <v>28.410727219512854</v>
      </c>
      <c r="H93" s="93">
        <f t="shared" si="4"/>
        <v>4.751940203657571</v>
      </c>
      <c r="I93" s="77">
        <f t="shared" si="5"/>
        <v>-66.58927278048715</v>
      </c>
    </row>
    <row r="94" spans="1:9" s="2" customFormat="1" ht="27" customHeight="1">
      <c r="A94" s="158"/>
      <c r="B94" s="159"/>
      <c r="C94" s="54" t="s">
        <v>71</v>
      </c>
      <c r="D94" s="93">
        <v>290400.312</v>
      </c>
      <c r="E94" s="93">
        <v>0</v>
      </c>
      <c r="F94" s="93">
        <v>0</v>
      </c>
      <c r="G94" s="93"/>
      <c r="H94" s="93">
        <f t="shared" si="4"/>
        <v>0</v>
      </c>
      <c r="I94" s="77">
        <f t="shared" si="5"/>
        <v>-95</v>
      </c>
    </row>
    <row r="95" spans="1:9" s="2" customFormat="1" ht="21" customHeight="1">
      <c r="A95" s="160"/>
      <c r="B95" s="161"/>
      <c r="C95" s="86" t="s">
        <v>96</v>
      </c>
      <c r="D95" s="96">
        <v>142743.1</v>
      </c>
      <c r="E95" s="96">
        <v>6757.47</v>
      </c>
      <c r="F95" s="96">
        <v>0</v>
      </c>
      <c r="G95" s="96">
        <f>F95/E95*100</f>
        <v>0</v>
      </c>
      <c r="H95" s="96">
        <f>F95/D95*100</f>
        <v>0</v>
      </c>
      <c r="I95" s="87">
        <f>G95-95</f>
        <v>-95</v>
      </c>
    </row>
    <row r="96" spans="1:9" s="2" customFormat="1" ht="30" customHeight="1">
      <c r="A96" s="57" t="s">
        <v>107</v>
      </c>
      <c r="B96" s="58" t="s">
        <v>109</v>
      </c>
      <c r="C96" s="79" t="s">
        <v>108</v>
      </c>
      <c r="D96" s="76">
        <f>D97+D98</f>
        <v>123779.09999999999</v>
      </c>
      <c r="E96" s="76">
        <f>E97+E98</f>
        <v>12638.407000000001</v>
      </c>
      <c r="F96" s="76">
        <f>F97+F98</f>
        <v>10757.982</v>
      </c>
      <c r="G96" s="76">
        <f t="shared" si="3"/>
        <v>85.12134480239479</v>
      </c>
      <c r="H96" s="76">
        <f t="shared" si="4"/>
        <v>8.69127502138891</v>
      </c>
      <c r="I96" s="100">
        <f>G96-95</f>
        <v>-9.878655197605212</v>
      </c>
    </row>
    <row r="97" spans="1:9" s="2" customFormat="1" ht="16.5" customHeight="1">
      <c r="A97" s="156"/>
      <c r="B97" s="157"/>
      <c r="C97" s="54" t="s">
        <v>35</v>
      </c>
      <c r="D97" s="93">
        <v>123714.9</v>
      </c>
      <c r="E97" s="93">
        <v>12598.807</v>
      </c>
      <c r="F97" s="93">
        <v>10753.48</v>
      </c>
      <c r="G97" s="93">
        <f t="shared" si="3"/>
        <v>85.35316081911564</v>
      </c>
      <c r="H97" s="93">
        <f t="shared" si="4"/>
        <v>8.692146216825943</v>
      </c>
      <c r="I97" s="77">
        <f t="shared" si="5"/>
        <v>-9.646839180884356</v>
      </c>
    </row>
    <row r="98" spans="1:9" s="2" customFormat="1" ht="16.5" customHeight="1">
      <c r="A98" s="160"/>
      <c r="B98" s="161"/>
      <c r="C98" s="54" t="s">
        <v>36</v>
      </c>
      <c r="D98" s="93">
        <v>64.2</v>
      </c>
      <c r="E98" s="93">
        <v>39.6</v>
      </c>
      <c r="F98" s="93">
        <v>4.502</v>
      </c>
      <c r="G98" s="93">
        <f t="shared" si="3"/>
        <v>11.368686868686869</v>
      </c>
      <c r="H98" s="93">
        <f t="shared" si="4"/>
        <v>7.012461059190031</v>
      </c>
      <c r="I98" s="77">
        <f t="shared" si="5"/>
        <v>-83.63131313131314</v>
      </c>
    </row>
    <row r="99" spans="1:9" s="2" customFormat="1" ht="45" customHeight="1">
      <c r="A99" s="91" t="s">
        <v>21</v>
      </c>
      <c r="B99" s="92" t="s">
        <v>118</v>
      </c>
      <c r="C99" s="30" t="s">
        <v>49</v>
      </c>
      <c r="D99" s="76">
        <f>D100</f>
        <v>78232.3</v>
      </c>
      <c r="E99" s="76">
        <f>E100</f>
        <v>8033.728000000001</v>
      </c>
      <c r="F99" s="76">
        <f>F100</f>
        <v>7859.027</v>
      </c>
      <c r="G99" s="76">
        <f t="shared" si="3"/>
        <v>97.8254055900324</v>
      </c>
      <c r="H99" s="76">
        <f t="shared" si="4"/>
        <v>10.045757315073185</v>
      </c>
      <c r="I99" s="100">
        <f t="shared" si="5"/>
        <v>2.8254055900324033</v>
      </c>
    </row>
    <row r="100" spans="1:9" s="7" customFormat="1" ht="18" customHeight="1">
      <c r="A100" s="156"/>
      <c r="B100" s="157"/>
      <c r="C100" s="51" t="s">
        <v>35</v>
      </c>
      <c r="D100" s="93">
        <v>78232.3</v>
      </c>
      <c r="E100" s="93">
        <v>8033.728000000001</v>
      </c>
      <c r="F100" s="93">
        <v>7859.027</v>
      </c>
      <c r="G100" s="93">
        <f t="shared" si="3"/>
        <v>97.8254055900324</v>
      </c>
      <c r="H100" s="93">
        <f t="shared" si="4"/>
        <v>10.045757315073185</v>
      </c>
      <c r="I100" s="77">
        <f t="shared" si="5"/>
        <v>2.8254055900324033</v>
      </c>
    </row>
    <row r="101" spans="1:9" s="28" customFormat="1" ht="27" customHeight="1" hidden="1">
      <c r="A101" s="160"/>
      <c r="B101" s="161"/>
      <c r="C101" s="51" t="s">
        <v>71</v>
      </c>
      <c r="D101" s="93">
        <v>0</v>
      </c>
      <c r="E101" s="93">
        <v>0</v>
      </c>
      <c r="F101" s="93">
        <v>0</v>
      </c>
      <c r="G101" s="93" t="e">
        <f t="shared" si="3"/>
        <v>#DIV/0!</v>
      </c>
      <c r="H101" s="99" t="e">
        <f t="shared" si="4"/>
        <v>#DIV/0!</v>
      </c>
      <c r="I101" s="105" t="e">
        <f t="shared" si="5"/>
        <v>#DIV/0!</v>
      </c>
    </row>
    <row r="102" spans="1:9" s="2" customFormat="1" ht="44.25" customHeight="1">
      <c r="A102" s="57" t="s">
        <v>22</v>
      </c>
      <c r="B102" s="58" t="s">
        <v>94</v>
      </c>
      <c r="C102" s="30" t="s">
        <v>50</v>
      </c>
      <c r="D102" s="76">
        <f>D103+D104+D105</f>
        <v>751247.1020000001</v>
      </c>
      <c r="E102" s="76">
        <f>E103+E104+E105</f>
        <v>34930.979</v>
      </c>
      <c r="F102" s="76">
        <f>F103+F104+F105</f>
        <v>34262.208</v>
      </c>
      <c r="G102" s="76">
        <f t="shared" si="3"/>
        <v>98.08545016731424</v>
      </c>
      <c r="H102" s="76">
        <f t="shared" si="4"/>
        <v>4.560710837856916</v>
      </c>
      <c r="I102" s="100">
        <f>G102-95</f>
        <v>3.085450167314235</v>
      </c>
    </row>
    <row r="103" spans="1:9" s="7" customFormat="1" ht="17.25" customHeight="1">
      <c r="A103" s="156"/>
      <c r="B103" s="157"/>
      <c r="C103" s="54" t="s">
        <v>35</v>
      </c>
      <c r="D103" s="93">
        <v>332776.5</v>
      </c>
      <c r="E103" s="93">
        <v>31787.506999999998</v>
      </c>
      <c r="F103" s="93">
        <v>31208.382</v>
      </c>
      <c r="G103" s="93">
        <f t="shared" si="3"/>
        <v>98.17813646096877</v>
      </c>
      <c r="H103" s="93">
        <f t="shared" si="4"/>
        <v>9.378180851111782</v>
      </c>
      <c r="I103" s="77">
        <f t="shared" si="5"/>
        <v>3.178136460968773</v>
      </c>
    </row>
    <row r="104" spans="1:9" s="14" customFormat="1" ht="18" customHeight="1">
      <c r="A104" s="158"/>
      <c r="B104" s="159"/>
      <c r="C104" s="54" t="s">
        <v>36</v>
      </c>
      <c r="D104" s="93">
        <v>236787.3</v>
      </c>
      <c r="E104" s="93">
        <v>582.732</v>
      </c>
      <c r="F104" s="93">
        <v>493.086</v>
      </c>
      <c r="G104" s="93">
        <f>F104/E104*100</f>
        <v>84.61625584316633</v>
      </c>
      <c r="H104" s="93">
        <f>F104/D104*100</f>
        <v>0.2082400534150269</v>
      </c>
      <c r="I104" s="77">
        <f>G104-95</f>
        <v>-10.383744156833671</v>
      </c>
    </row>
    <row r="105" spans="1:10" s="28" customFormat="1" ht="28.5" customHeight="1">
      <c r="A105" s="160"/>
      <c r="B105" s="161"/>
      <c r="C105" s="54" t="s">
        <v>71</v>
      </c>
      <c r="D105" s="93">
        <v>181683.302</v>
      </c>
      <c r="E105" s="93">
        <v>2560.74</v>
      </c>
      <c r="F105" s="93">
        <v>2560.74</v>
      </c>
      <c r="G105" s="93">
        <f>F105/E105*100</f>
        <v>100</v>
      </c>
      <c r="H105" s="93">
        <f>F105/D105*100</f>
        <v>1.4094525868976115</v>
      </c>
      <c r="I105" s="77">
        <f>G105-95</f>
        <v>5</v>
      </c>
      <c r="J105" s="2"/>
    </row>
    <row r="106" spans="1:9" s="2" customFormat="1" ht="44.25" customHeight="1">
      <c r="A106" s="50" t="s">
        <v>23</v>
      </c>
      <c r="B106" s="30" t="s">
        <v>76</v>
      </c>
      <c r="C106" s="30" t="s">
        <v>51</v>
      </c>
      <c r="D106" s="76">
        <f>D107+D108+D109</f>
        <v>217096.49999999997</v>
      </c>
      <c r="E106" s="76">
        <f>E107+E108+E109</f>
        <v>24311.366</v>
      </c>
      <c r="F106" s="76">
        <f>F107+F108+F109</f>
        <v>21087.067</v>
      </c>
      <c r="G106" s="151">
        <f t="shared" si="3"/>
        <v>86.73748320024468</v>
      </c>
      <c r="H106" s="76">
        <f t="shared" si="4"/>
        <v>9.713222921603988</v>
      </c>
      <c r="I106" s="153">
        <f t="shared" si="5"/>
        <v>-8.262516799755318</v>
      </c>
    </row>
    <row r="107" spans="1:9" s="7" customFormat="1" ht="17.25" customHeight="1">
      <c r="A107" s="156"/>
      <c r="B107" s="157"/>
      <c r="C107" s="54" t="s">
        <v>35</v>
      </c>
      <c r="D107" s="93">
        <v>215610.8</v>
      </c>
      <c r="E107" s="93">
        <v>24311.366</v>
      </c>
      <c r="F107" s="93">
        <v>21087.067</v>
      </c>
      <c r="G107" s="93">
        <f t="shared" si="3"/>
        <v>86.73748320024468</v>
      </c>
      <c r="H107" s="93">
        <f t="shared" si="4"/>
        <v>9.780153406044596</v>
      </c>
      <c r="I107" s="77">
        <f t="shared" si="5"/>
        <v>-8.262516799755318</v>
      </c>
    </row>
    <row r="108" spans="1:9" s="7" customFormat="1" ht="17.25" customHeight="1">
      <c r="A108" s="158"/>
      <c r="B108" s="159"/>
      <c r="C108" s="51" t="s">
        <v>36</v>
      </c>
      <c r="D108" s="93">
        <v>56.3</v>
      </c>
      <c r="E108" s="93">
        <v>0</v>
      </c>
      <c r="F108" s="93">
        <v>0</v>
      </c>
      <c r="G108" s="93"/>
      <c r="H108" s="93">
        <f t="shared" si="4"/>
        <v>0</v>
      </c>
      <c r="I108" s="77">
        <f t="shared" si="5"/>
        <v>-95</v>
      </c>
    </row>
    <row r="109" spans="1:12" s="7" customFormat="1" ht="28.5" customHeight="1">
      <c r="A109" s="158"/>
      <c r="B109" s="159"/>
      <c r="C109" s="51" t="s">
        <v>71</v>
      </c>
      <c r="D109" s="93">
        <v>1429.4</v>
      </c>
      <c r="E109" s="93">
        <v>0</v>
      </c>
      <c r="F109" s="93">
        <v>0</v>
      </c>
      <c r="G109" s="93"/>
      <c r="H109" s="93">
        <f t="shared" si="4"/>
        <v>0</v>
      </c>
      <c r="I109" s="77">
        <f t="shared" si="5"/>
        <v>-95</v>
      </c>
      <c r="L109" s="53"/>
    </row>
    <row r="110" spans="1:9" s="11" customFormat="1" ht="21" customHeight="1" hidden="1">
      <c r="A110" s="160"/>
      <c r="B110" s="161"/>
      <c r="C110" s="86" t="s">
        <v>96</v>
      </c>
      <c r="D110" s="137"/>
      <c r="E110" s="137"/>
      <c r="F110" s="137"/>
      <c r="G110" s="93" t="e">
        <f t="shared" si="3"/>
        <v>#DIV/0!</v>
      </c>
      <c r="H110" s="96" t="e">
        <f t="shared" si="4"/>
        <v>#DIV/0!</v>
      </c>
      <c r="I110" s="87" t="e">
        <f t="shared" si="5"/>
        <v>#DIV/0!</v>
      </c>
    </row>
    <row r="111" spans="1:9" s="2" customFormat="1" ht="27.75" customHeight="1">
      <c r="A111" s="50" t="s">
        <v>24</v>
      </c>
      <c r="B111" s="30" t="s">
        <v>25</v>
      </c>
      <c r="C111" s="30" t="s">
        <v>52</v>
      </c>
      <c r="D111" s="76">
        <f>D112+D113+D114</f>
        <v>766428</v>
      </c>
      <c r="E111" s="76">
        <f>E112+E113+E114</f>
        <v>91987.466</v>
      </c>
      <c r="F111" s="76">
        <f>F112+F113+F114</f>
        <v>91909.913</v>
      </c>
      <c r="G111" s="151">
        <f t="shared" si="3"/>
        <v>99.91569177479028</v>
      </c>
      <c r="H111" s="76">
        <f t="shared" si="4"/>
        <v>11.991982678085874</v>
      </c>
      <c r="I111" s="153">
        <f t="shared" si="5"/>
        <v>4.915691774790275</v>
      </c>
    </row>
    <row r="112" spans="1:9" s="7" customFormat="1" ht="18" customHeight="1">
      <c r="A112" s="156"/>
      <c r="B112" s="157"/>
      <c r="C112" s="54" t="s">
        <v>35</v>
      </c>
      <c r="D112" s="93">
        <v>766368</v>
      </c>
      <c r="E112" s="93">
        <v>91927.466</v>
      </c>
      <c r="F112" s="93">
        <v>91869.728</v>
      </c>
      <c r="G112" s="93">
        <f t="shared" si="3"/>
        <v>99.9371917855323</v>
      </c>
      <c r="H112" s="93">
        <f t="shared" si="4"/>
        <v>11.987677982379223</v>
      </c>
      <c r="I112" s="77">
        <f t="shared" si="5"/>
        <v>4.937191785532306</v>
      </c>
    </row>
    <row r="113" spans="1:9" s="28" customFormat="1" ht="16.5" customHeight="1" hidden="1">
      <c r="A113" s="158"/>
      <c r="B113" s="159"/>
      <c r="C113" s="54" t="s">
        <v>36</v>
      </c>
      <c r="D113" s="136">
        <v>0</v>
      </c>
      <c r="E113" s="136">
        <v>0</v>
      </c>
      <c r="F113" s="136">
        <v>0</v>
      </c>
      <c r="G113" s="93" t="e">
        <f t="shared" si="3"/>
        <v>#DIV/0!</v>
      </c>
      <c r="H113" s="99" t="e">
        <f t="shared" si="4"/>
        <v>#DIV/0!</v>
      </c>
      <c r="I113" s="77" t="e">
        <f t="shared" si="5"/>
        <v>#DIV/0!</v>
      </c>
    </row>
    <row r="114" spans="1:9" s="2" customFormat="1" ht="27.75" customHeight="1">
      <c r="A114" s="160"/>
      <c r="B114" s="161"/>
      <c r="C114" s="54" t="s">
        <v>71</v>
      </c>
      <c r="D114" s="93">
        <v>60</v>
      </c>
      <c r="E114" s="93">
        <v>60</v>
      </c>
      <c r="F114" s="93">
        <v>40.185</v>
      </c>
      <c r="G114" s="93">
        <f>F114/E114*100</f>
        <v>66.97500000000001</v>
      </c>
      <c r="H114" s="93">
        <f t="shared" si="4"/>
        <v>66.97500000000001</v>
      </c>
      <c r="I114" s="77">
        <f t="shared" si="5"/>
        <v>-28.02499999999999</v>
      </c>
    </row>
    <row r="115" spans="1:9" s="2" customFormat="1" ht="45" customHeight="1">
      <c r="A115" s="50" t="s">
        <v>26</v>
      </c>
      <c r="B115" s="30" t="s">
        <v>77</v>
      </c>
      <c r="C115" s="30" t="s">
        <v>53</v>
      </c>
      <c r="D115" s="76">
        <f>D116+D117+D118</f>
        <v>1177796.425</v>
      </c>
      <c r="E115" s="76">
        <f>E116+E117+E118</f>
        <v>166862.358</v>
      </c>
      <c r="F115" s="76">
        <f>F116+F117+F118</f>
        <v>148865.13</v>
      </c>
      <c r="G115" s="76">
        <f t="shared" si="3"/>
        <v>89.21432717617475</v>
      </c>
      <c r="H115" s="76">
        <f t="shared" si="4"/>
        <v>12.639292057623624</v>
      </c>
      <c r="I115" s="100">
        <f t="shared" si="5"/>
        <v>-5.7856728238252515</v>
      </c>
    </row>
    <row r="116" spans="1:9" s="7" customFormat="1" ht="18" customHeight="1">
      <c r="A116" s="156"/>
      <c r="B116" s="157"/>
      <c r="C116" s="54" t="s">
        <v>35</v>
      </c>
      <c r="D116" s="93">
        <v>1160393</v>
      </c>
      <c r="E116" s="93">
        <v>166862.358</v>
      </c>
      <c r="F116" s="93">
        <v>148865.13</v>
      </c>
      <c r="G116" s="93">
        <f t="shared" si="3"/>
        <v>89.21432717617475</v>
      </c>
      <c r="H116" s="93">
        <f t="shared" si="4"/>
        <v>12.828854534627492</v>
      </c>
      <c r="I116" s="77">
        <f t="shared" si="5"/>
        <v>-5.7856728238252515</v>
      </c>
    </row>
    <row r="117" spans="1:9" s="9" customFormat="1" ht="17.25" customHeight="1" hidden="1">
      <c r="A117" s="158"/>
      <c r="B117" s="159"/>
      <c r="C117" s="54" t="s">
        <v>36</v>
      </c>
      <c r="D117" s="136"/>
      <c r="E117" s="136"/>
      <c r="F117" s="136"/>
      <c r="G117" s="93" t="e">
        <f t="shared" si="3"/>
        <v>#DIV/0!</v>
      </c>
      <c r="H117" s="99" t="e">
        <f t="shared" si="4"/>
        <v>#DIV/0!</v>
      </c>
      <c r="I117" s="105" t="e">
        <f t="shared" si="5"/>
        <v>#DIV/0!</v>
      </c>
    </row>
    <row r="118" spans="1:9" s="2" customFormat="1" ht="27" customHeight="1">
      <c r="A118" s="158"/>
      <c r="B118" s="159"/>
      <c r="C118" s="54" t="s">
        <v>71</v>
      </c>
      <c r="D118" s="93">
        <v>17403.425</v>
      </c>
      <c r="E118" s="93">
        <v>0</v>
      </c>
      <c r="F118" s="93">
        <v>0</v>
      </c>
      <c r="G118" s="93"/>
      <c r="H118" s="93">
        <f t="shared" si="4"/>
        <v>0</v>
      </c>
      <c r="I118" s="77">
        <f t="shared" si="5"/>
        <v>-95</v>
      </c>
    </row>
    <row r="119" spans="1:12" s="2" customFormat="1" ht="21" customHeight="1">
      <c r="A119" s="160"/>
      <c r="B119" s="161"/>
      <c r="C119" s="88" t="s">
        <v>96</v>
      </c>
      <c r="D119" s="96">
        <v>37258.9</v>
      </c>
      <c r="E119" s="96">
        <v>0</v>
      </c>
      <c r="F119" s="96">
        <v>0</v>
      </c>
      <c r="G119" s="96"/>
      <c r="H119" s="96">
        <f t="shared" si="4"/>
        <v>0</v>
      </c>
      <c r="I119" s="87">
        <f t="shared" si="5"/>
        <v>-95</v>
      </c>
      <c r="J119" s="67"/>
      <c r="K119" s="67"/>
      <c r="L119" s="67"/>
    </row>
    <row r="120" spans="1:9" s="2" customFormat="1" ht="30" customHeight="1">
      <c r="A120" s="50" t="s">
        <v>27</v>
      </c>
      <c r="B120" s="30" t="s">
        <v>28</v>
      </c>
      <c r="C120" s="30" t="s">
        <v>54</v>
      </c>
      <c r="D120" s="76">
        <f>D121</f>
        <v>53852.8</v>
      </c>
      <c r="E120" s="76">
        <f>E121</f>
        <v>6425</v>
      </c>
      <c r="F120" s="76">
        <f>F121</f>
        <v>4514.052</v>
      </c>
      <c r="G120" s="76">
        <f t="shared" si="3"/>
        <v>70.2576186770428</v>
      </c>
      <c r="H120" s="76">
        <f t="shared" si="4"/>
        <v>8.382204825004456</v>
      </c>
      <c r="I120" s="100">
        <f t="shared" si="5"/>
        <v>-24.7423813229572</v>
      </c>
    </row>
    <row r="121" spans="1:9" s="7" customFormat="1" ht="18" customHeight="1">
      <c r="A121" s="156"/>
      <c r="B121" s="157"/>
      <c r="C121" s="54" t="s">
        <v>35</v>
      </c>
      <c r="D121" s="93">
        <v>53852.8</v>
      </c>
      <c r="E121" s="93">
        <v>6425</v>
      </c>
      <c r="F121" s="93">
        <v>4514.052</v>
      </c>
      <c r="G121" s="93">
        <f t="shared" si="3"/>
        <v>70.2576186770428</v>
      </c>
      <c r="H121" s="93">
        <f t="shared" si="4"/>
        <v>8.382204825004456</v>
      </c>
      <c r="I121" s="77">
        <f t="shared" si="5"/>
        <v>-24.7423813229572</v>
      </c>
    </row>
    <row r="122" spans="1:9" s="11" customFormat="1" ht="28.5" customHeight="1" hidden="1">
      <c r="A122" s="160"/>
      <c r="B122" s="161"/>
      <c r="C122" s="54" t="s">
        <v>71</v>
      </c>
      <c r="D122" s="93">
        <v>0</v>
      </c>
      <c r="E122" s="93">
        <v>0</v>
      </c>
      <c r="F122" s="93">
        <v>0</v>
      </c>
      <c r="G122" s="93" t="e">
        <f t="shared" si="3"/>
        <v>#DIV/0!</v>
      </c>
      <c r="H122" s="99" t="e">
        <f t="shared" si="4"/>
        <v>#DIV/0!</v>
      </c>
      <c r="I122" s="105" t="e">
        <f t="shared" si="5"/>
        <v>#DIV/0!</v>
      </c>
    </row>
    <row r="123" spans="1:9" s="2" customFormat="1" ht="30" customHeight="1">
      <c r="A123" s="50" t="s">
        <v>29</v>
      </c>
      <c r="B123" s="30" t="s">
        <v>30</v>
      </c>
      <c r="C123" s="30" t="s">
        <v>55</v>
      </c>
      <c r="D123" s="76">
        <f>D124</f>
        <v>179.489</v>
      </c>
      <c r="E123" s="76">
        <f>E124</f>
        <v>0</v>
      </c>
      <c r="F123" s="76">
        <f>F124</f>
        <v>0</v>
      </c>
      <c r="G123" s="76"/>
      <c r="H123" s="76">
        <f t="shared" si="4"/>
        <v>0</v>
      </c>
      <c r="I123" s="100">
        <f t="shared" si="5"/>
        <v>-95</v>
      </c>
    </row>
    <row r="124" spans="1:9" s="7" customFormat="1" ht="18" customHeight="1">
      <c r="A124" s="193"/>
      <c r="B124" s="184"/>
      <c r="C124" s="51" t="s">
        <v>35</v>
      </c>
      <c r="D124" s="93">
        <v>179.489</v>
      </c>
      <c r="E124" s="93">
        <v>0</v>
      </c>
      <c r="F124" s="93">
        <v>0</v>
      </c>
      <c r="G124" s="93"/>
      <c r="H124" s="93">
        <f t="shared" si="4"/>
        <v>0</v>
      </c>
      <c r="I124" s="77">
        <f t="shared" si="5"/>
        <v>-95</v>
      </c>
    </row>
    <row r="125" spans="1:9" s="2" customFormat="1" ht="25.5" customHeight="1">
      <c r="A125" s="50" t="s">
        <v>31</v>
      </c>
      <c r="B125" s="30" t="s">
        <v>32</v>
      </c>
      <c r="C125" s="30" t="s">
        <v>83</v>
      </c>
      <c r="D125" s="76">
        <f>D126+D127</f>
        <v>229532</v>
      </c>
      <c r="E125" s="76">
        <f>E126+E127</f>
        <v>18152.6</v>
      </c>
      <c r="F125" s="76">
        <f>F126+F127</f>
        <v>15179.458</v>
      </c>
      <c r="G125" s="76">
        <f t="shared" si="3"/>
        <v>83.62139858753017</v>
      </c>
      <c r="H125" s="76">
        <f t="shared" si="4"/>
        <v>6.61322081452695</v>
      </c>
      <c r="I125" s="100">
        <f t="shared" si="5"/>
        <v>-11.378601412469834</v>
      </c>
    </row>
    <row r="126" spans="1:9" s="7" customFormat="1" ht="18" customHeight="1">
      <c r="A126" s="156"/>
      <c r="B126" s="157"/>
      <c r="C126" s="51" t="s">
        <v>35</v>
      </c>
      <c r="D126" s="93">
        <v>229532</v>
      </c>
      <c r="E126" s="93">
        <v>18152.6</v>
      </c>
      <c r="F126" s="93">
        <v>15179.458</v>
      </c>
      <c r="G126" s="93">
        <f>F126/E126*100</f>
        <v>83.62139858753017</v>
      </c>
      <c r="H126" s="93">
        <f t="shared" si="4"/>
        <v>6.61322081452695</v>
      </c>
      <c r="I126" s="77">
        <f t="shared" si="5"/>
        <v>-11.378601412469834</v>
      </c>
    </row>
    <row r="127" spans="1:9" s="83" customFormat="1" ht="27" customHeight="1" hidden="1">
      <c r="A127" s="160"/>
      <c r="B127" s="161"/>
      <c r="C127" s="51" t="s">
        <v>71</v>
      </c>
      <c r="D127" s="136">
        <v>0</v>
      </c>
      <c r="E127" s="136">
        <v>0</v>
      </c>
      <c r="F127" s="136">
        <v>0</v>
      </c>
      <c r="G127" s="93" t="e">
        <f t="shared" si="3"/>
        <v>#DIV/0!</v>
      </c>
      <c r="H127" s="99" t="e">
        <f t="shared" si="4"/>
        <v>#DIV/0!</v>
      </c>
      <c r="I127" s="105" t="e">
        <f t="shared" si="5"/>
        <v>#DIV/0!</v>
      </c>
    </row>
    <row r="128" spans="1:9" s="3" customFormat="1" ht="44.25" customHeight="1">
      <c r="A128" s="50" t="s">
        <v>33</v>
      </c>
      <c r="B128" s="30" t="s">
        <v>78</v>
      </c>
      <c r="C128" s="30" t="s">
        <v>57</v>
      </c>
      <c r="D128" s="76">
        <f>D129+D130+D131</f>
        <v>1576469.125</v>
      </c>
      <c r="E128" s="76">
        <f>E129+E130+E131</f>
        <v>130380.751</v>
      </c>
      <c r="F128" s="76">
        <f>F129+F130+F131</f>
        <v>113067.567</v>
      </c>
      <c r="G128" s="151">
        <f t="shared" si="3"/>
        <v>86.72105823351178</v>
      </c>
      <c r="H128" s="76">
        <f t="shared" si="4"/>
        <v>7.1722030712146045</v>
      </c>
      <c r="I128" s="153">
        <f>G128-95</f>
        <v>-8.278941766488217</v>
      </c>
    </row>
    <row r="129" spans="1:9" s="7" customFormat="1" ht="17.25" customHeight="1">
      <c r="A129" s="156"/>
      <c r="B129" s="157"/>
      <c r="C129" s="54" t="s">
        <v>35</v>
      </c>
      <c r="D129" s="93">
        <v>460861.184</v>
      </c>
      <c r="E129" s="93">
        <v>110441.744</v>
      </c>
      <c r="F129" s="93">
        <v>93647.185</v>
      </c>
      <c r="G129" s="93">
        <f t="shared" si="3"/>
        <v>84.79328703827784</v>
      </c>
      <c r="H129" s="93">
        <f t="shared" si="4"/>
        <v>20.32004175035926</v>
      </c>
      <c r="I129" s="77">
        <f t="shared" si="5"/>
        <v>-10.206712961722161</v>
      </c>
    </row>
    <row r="130" spans="1:9" s="2" customFormat="1" ht="17.25" customHeight="1">
      <c r="A130" s="158"/>
      <c r="B130" s="159"/>
      <c r="C130" s="54" t="s">
        <v>36</v>
      </c>
      <c r="D130" s="93">
        <v>288609.234</v>
      </c>
      <c r="E130" s="93">
        <v>508.69</v>
      </c>
      <c r="F130" s="93">
        <v>287.739</v>
      </c>
      <c r="G130" s="93">
        <f t="shared" si="3"/>
        <v>56.56470541980381</v>
      </c>
      <c r="H130" s="93">
        <f t="shared" si="4"/>
        <v>0.09969847326506537</v>
      </c>
      <c r="I130" s="77">
        <f t="shared" si="5"/>
        <v>-38.43529458019619</v>
      </c>
    </row>
    <row r="131" spans="1:9" s="2" customFormat="1" ht="27" customHeight="1">
      <c r="A131" s="158"/>
      <c r="B131" s="159"/>
      <c r="C131" s="54" t="s">
        <v>71</v>
      </c>
      <c r="D131" s="93">
        <v>826998.707</v>
      </c>
      <c r="E131" s="93">
        <v>19430.317</v>
      </c>
      <c r="F131" s="93">
        <v>19132.643</v>
      </c>
      <c r="G131" s="93">
        <f t="shared" si="3"/>
        <v>98.46799205591962</v>
      </c>
      <c r="H131" s="93">
        <f t="shared" si="4"/>
        <v>2.3135033752839953</v>
      </c>
      <c r="I131" s="77">
        <f>G131-95</f>
        <v>3.4679920559196233</v>
      </c>
    </row>
    <row r="132" spans="1:10" s="2" customFormat="1" ht="21" customHeight="1">
      <c r="A132" s="160"/>
      <c r="B132" s="161"/>
      <c r="C132" s="88" t="s">
        <v>96</v>
      </c>
      <c r="D132" s="96">
        <v>1311715.018</v>
      </c>
      <c r="E132" s="96">
        <v>83720.978</v>
      </c>
      <c r="F132" s="96">
        <v>75783.115</v>
      </c>
      <c r="G132" s="96">
        <f>F132/E132*100</f>
        <v>90.51866904851494</v>
      </c>
      <c r="H132" s="96">
        <f t="shared" si="4"/>
        <v>5.777406979417537</v>
      </c>
      <c r="I132" s="87">
        <f>G132-95</f>
        <v>-4.481330951485063</v>
      </c>
      <c r="J132" s="67"/>
    </row>
    <row r="133" spans="1:9" s="2" customFormat="1" ht="45" customHeight="1">
      <c r="A133" s="57" t="s">
        <v>34</v>
      </c>
      <c r="B133" s="58" t="s">
        <v>79</v>
      </c>
      <c r="C133" s="30" t="s">
        <v>56</v>
      </c>
      <c r="D133" s="76">
        <f>D134+D135</f>
        <v>135093.98</v>
      </c>
      <c r="E133" s="76">
        <f>E134+E135</f>
        <v>17586.305</v>
      </c>
      <c r="F133" s="76">
        <f>F134+F135</f>
        <v>14836.505</v>
      </c>
      <c r="G133" s="76">
        <f t="shared" si="3"/>
        <v>84.36396957746382</v>
      </c>
      <c r="H133" s="94">
        <f t="shared" si="4"/>
        <v>10.98235835527238</v>
      </c>
      <c r="I133" s="101">
        <f>G133-95</f>
        <v>-10.63603042253618</v>
      </c>
    </row>
    <row r="134" spans="1:9" s="7" customFormat="1" ht="18" customHeight="1">
      <c r="A134" s="156"/>
      <c r="B134" s="157"/>
      <c r="C134" s="54" t="s">
        <v>35</v>
      </c>
      <c r="D134" s="93">
        <v>131751.029</v>
      </c>
      <c r="E134" s="93">
        <v>17586.305</v>
      </c>
      <c r="F134" s="93">
        <v>14836.505</v>
      </c>
      <c r="G134" s="93">
        <f>F134/E134*100</f>
        <v>84.36396957746382</v>
      </c>
      <c r="H134" s="93">
        <f t="shared" si="4"/>
        <v>11.26101641301033</v>
      </c>
      <c r="I134" s="77">
        <f>G134-95</f>
        <v>-10.63603042253618</v>
      </c>
    </row>
    <row r="135" spans="1:9" s="7" customFormat="1" ht="28.5" customHeight="1" thickBot="1">
      <c r="A135" s="158"/>
      <c r="B135" s="159"/>
      <c r="C135" s="54" t="s">
        <v>71</v>
      </c>
      <c r="D135" s="93">
        <v>3342.951</v>
      </c>
      <c r="E135" s="93">
        <v>0</v>
      </c>
      <c r="F135" s="93">
        <v>0</v>
      </c>
      <c r="G135" s="93"/>
      <c r="H135" s="93">
        <f t="shared" si="4"/>
        <v>0</v>
      </c>
      <c r="I135" s="77">
        <f>G135-95</f>
        <v>-95</v>
      </c>
    </row>
    <row r="136" spans="1:9" s="7" customFormat="1" ht="21" customHeight="1" hidden="1">
      <c r="A136" s="160"/>
      <c r="B136" s="161"/>
      <c r="C136" s="88" t="s">
        <v>96</v>
      </c>
      <c r="D136" s="137"/>
      <c r="E136" s="137"/>
      <c r="F136" s="137"/>
      <c r="G136" s="96"/>
      <c r="H136" s="96"/>
      <c r="I136" s="87"/>
    </row>
    <row r="137" spans="1:9" s="72" customFormat="1" ht="18" customHeight="1" hidden="1">
      <c r="A137" s="160" t="s">
        <v>72</v>
      </c>
      <c r="B137" s="183"/>
      <c r="C137" s="184"/>
      <c r="D137" s="138">
        <v>0</v>
      </c>
      <c r="E137" s="138" t="s">
        <v>67</v>
      </c>
      <c r="F137" s="138" t="s">
        <v>67</v>
      </c>
      <c r="G137" s="93" t="e">
        <f t="shared" si="3"/>
        <v>#VALUE!</v>
      </c>
      <c r="H137" s="93"/>
      <c r="I137" s="77"/>
    </row>
    <row r="138" spans="1:9" s="72" customFormat="1" ht="27.75" customHeight="1" hidden="1" thickBot="1">
      <c r="A138" s="158" t="s">
        <v>106</v>
      </c>
      <c r="B138" s="185"/>
      <c r="C138" s="157"/>
      <c r="D138" s="139">
        <v>0</v>
      </c>
      <c r="E138" s="139">
        <v>0</v>
      </c>
      <c r="F138" s="139">
        <v>0</v>
      </c>
      <c r="G138" s="119" t="e">
        <f t="shared" si="3"/>
        <v>#DIV/0!</v>
      </c>
      <c r="H138" s="119"/>
      <c r="I138" s="120"/>
    </row>
    <row r="139" spans="1:11" s="1" customFormat="1" ht="26.25" customHeight="1" thickBot="1">
      <c r="A139" s="189" t="s">
        <v>65</v>
      </c>
      <c r="B139" s="190"/>
      <c r="C139" s="190"/>
      <c r="D139" s="132">
        <f>D142+D143+D144</f>
        <v>51889020.337000005</v>
      </c>
      <c r="E139" s="132">
        <f>E142+E143+E144</f>
        <v>5515811.479000001</v>
      </c>
      <c r="F139" s="132">
        <f>F142+F143+F144</f>
        <v>4781526.941000001</v>
      </c>
      <c r="G139" s="132">
        <f t="shared" si="3"/>
        <v>86.68764259265214</v>
      </c>
      <c r="H139" s="132">
        <f t="shared" si="4"/>
        <v>9.214910803761086</v>
      </c>
      <c r="I139" s="133">
        <f t="shared" si="5"/>
        <v>-8.31235740734786</v>
      </c>
      <c r="J139" s="63"/>
      <c r="K139" s="63"/>
    </row>
    <row r="140" spans="1:11" s="1" customFormat="1" ht="36.75" customHeight="1" hidden="1">
      <c r="A140" s="194" t="s">
        <v>119</v>
      </c>
      <c r="B140" s="194"/>
      <c r="C140" s="194"/>
      <c r="D140" s="148">
        <f>D142+D143+D145</f>
        <v>49426523.951000005</v>
      </c>
      <c r="E140" s="148">
        <f>E142+E143+E145</f>
        <v>5515811.479000001</v>
      </c>
      <c r="F140" s="130">
        <f>F142+F143+F145</f>
        <v>4781526.941000001</v>
      </c>
      <c r="G140" s="130">
        <f>F140/E140*100</f>
        <v>86.68764259265214</v>
      </c>
      <c r="H140" s="130">
        <f>F140/D140*100</f>
        <v>9.674010144310907</v>
      </c>
      <c r="I140" s="131">
        <f>G140-95</f>
        <v>-8.31235740734786</v>
      </c>
      <c r="J140" s="63"/>
      <c r="K140" s="63"/>
    </row>
    <row r="141" spans="1:9" s="1" customFormat="1" ht="15.75" customHeight="1">
      <c r="A141" s="174"/>
      <c r="B141" s="174"/>
      <c r="C141" s="30" t="s">
        <v>63</v>
      </c>
      <c r="D141" s="138"/>
      <c r="E141" s="138"/>
      <c r="F141" s="94"/>
      <c r="G141" s="93"/>
      <c r="H141" s="93"/>
      <c r="I141" s="77"/>
    </row>
    <row r="142" spans="1:13" s="1" customFormat="1" ht="20.25" customHeight="1">
      <c r="A142" s="174"/>
      <c r="B142" s="174"/>
      <c r="C142" s="30" t="s">
        <v>35</v>
      </c>
      <c r="D142" s="94">
        <f>D7+D11+D23+D29+D34+D38+D43+D47+D51+D55+D59+D63+D67+D71+D75+D80+D85+D97+D92+D100+D103+D107+D112+D116+D121+D124+D126+D129+D134</f>
        <v>28307322.247</v>
      </c>
      <c r="E142" s="94">
        <f>E7+E11+E23+E29+E34+E38+E43+E47+E51+E55+E59+E63+E67+E71+E75+E80+E85+E92+E97+E100+E103+E107+E112+E116+E121+E124+E126+E129+E134</f>
        <v>3638601.1480000005</v>
      </c>
      <c r="F142" s="94">
        <f>F7+F11+F23+F29+F34+F38+F43+F47+F51+F55+F59+F63+F67+F71+F75+F80+F85+F92+F97+F100+F103+F107+F112+F116+F121+F124+F126+F129+F134</f>
        <v>2966254.9850000003</v>
      </c>
      <c r="G142" s="94">
        <f t="shared" si="3"/>
        <v>81.5218504130478</v>
      </c>
      <c r="H142" s="94">
        <f t="shared" si="4"/>
        <v>10.47875514016294</v>
      </c>
      <c r="I142" s="101">
        <f t="shared" si="5"/>
        <v>-13.478149586952199</v>
      </c>
      <c r="K142" s="52"/>
      <c r="L142" s="52"/>
      <c r="M142" s="52"/>
    </row>
    <row r="143" spans="1:9" s="1" customFormat="1" ht="20.25" customHeight="1">
      <c r="A143" s="174"/>
      <c r="B143" s="174"/>
      <c r="C143" s="30" t="s">
        <v>36</v>
      </c>
      <c r="D143" s="94">
        <f>D26+D30+D39+D44+D48+D52+D56+D60+D64+D68+D72+D76+D86+D93+D104+D108+D130+D98</f>
        <v>12455625.845999999</v>
      </c>
      <c r="E143" s="94">
        <f>E26+E30+E39+E44+E48+E52+E56+E60+E64+E68+E72+E76+E86+E93+E104+E108+E130+E98</f>
        <v>1328902.0740000003</v>
      </c>
      <c r="F143" s="94">
        <f>F26+F30+F39+F44+F48+F52+F56+F60+F64+F68+F72+F76+F86+F93+F104+F108+F130+F98</f>
        <v>1292743.097</v>
      </c>
      <c r="G143" s="94">
        <f t="shared" si="3"/>
        <v>97.279033744664</v>
      </c>
      <c r="H143" s="94">
        <f t="shared" si="4"/>
        <v>10.378788773710248</v>
      </c>
      <c r="I143" s="101">
        <f t="shared" si="5"/>
        <v>2.279033744664005</v>
      </c>
    </row>
    <row r="144" spans="1:9" s="1" customFormat="1" ht="30" customHeight="1" thickBot="1">
      <c r="A144" s="174"/>
      <c r="B144" s="174"/>
      <c r="C144" s="31" t="s">
        <v>71</v>
      </c>
      <c r="D144" s="94">
        <f>D8+D31+D35+D40+D45+D49+D53+D57+D61+D65+D69+D73+D77+D81+D87+D94+D109+D114+D118+D127+D131+D135+D137+D105+D27</f>
        <v>11126072.244</v>
      </c>
      <c r="E144" s="94">
        <f>E8+E31+E35+E40+E45+E49+E53+E57+E61+E65+E69+E73+E77+E81+E87+E94+E109+E114+E118+E127+E131+E135+E105+E27</f>
        <v>548308.2570000001</v>
      </c>
      <c r="F144" s="94">
        <f>F8+F31+F35+F40+F45+F49+F53+F57+F61+F65+F69+F73+F77+F81+F87+F94+F109+F114+F118+F127+F131+F135+F105+F27</f>
        <v>522528.85899999994</v>
      </c>
      <c r="G144" s="94">
        <f aca="true" t="shared" si="6" ref="G144:G153">F144/E144*100</f>
        <v>95.29837501608148</v>
      </c>
      <c r="H144" s="94">
        <f aca="true" t="shared" si="7" ref="H144:H153">F144/D144*100</f>
        <v>4.696435970760356</v>
      </c>
      <c r="I144" s="101">
        <f aca="true" t="shared" si="8" ref="I144:I151">G144-95</f>
        <v>0.2983750160814793</v>
      </c>
    </row>
    <row r="145" spans="1:9" s="106" customFormat="1" ht="56.25" customHeight="1" hidden="1">
      <c r="A145" s="175"/>
      <c r="B145" s="175"/>
      <c r="C145" s="125" t="s">
        <v>121</v>
      </c>
      <c r="D145" s="146">
        <f>D144-2462496.386</f>
        <v>8663575.858000001</v>
      </c>
      <c r="E145" s="146">
        <f>E144</f>
        <v>548308.2570000001</v>
      </c>
      <c r="F145" s="146">
        <f>F144</f>
        <v>522528.85899999994</v>
      </c>
      <c r="G145" s="126">
        <f>F145/E145*100</f>
        <v>95.29837501608148</v>
      </c>
      <c r="H145" s="126">
        <f>F145/D145*100</f>
        <v>6.031330106234292</v>
      </c>
      <c r="I145" s="127">
        <f>G145-95</f>
        <v>0.2983750160814793</v>
      </c>
    </row>
    <row r="146" spans="1:13" s="1" customFormat="1" ht="26.25" customHeight="1" thickBot="1">
      <c r="A146" s="181" t="s">
        <v>64</v>
      </c>
      <c r="B146" s="182"/>
      <c r="C146" s="182"/>
      <c r="D146" s="128">
        <f>D149+D150+D151</f>
        <v>51967070.86</v>
      </c>
      <c r="E146" s="128">
        <f>E149+E150+E151</f>
        <v>5515811.479000001</v>
      </c>
      <c r="F146" s="128">
        <f>F149+F150+F151</f>
        <v>4781526.941000001</v>
      </c>
      <c r="G146" s="128">
        <f t="shared" si="6"/>
        <v>86.68764259265214</v>
      </c>
      <c r="H146" s="128">
        <f t="shared" si="7"/>
        <v>9.20107072011332</v>
      </c>
      <c r="I146" s="129">
        <f t="shared" si="8"/>
        <v>-8.31235740734786</v>
      </c>
      <c r="K146" s="90"/>
      <c r="L146" s="90"/>
      <c r="M146" s="90"/>
    </row>
    <row r="147" spans="1:13" s="1" customFormat="1" ht="36.75" customHeight="1" hidden="1">
      <c r="A147" s="176" t="s">
        <v>120</v>
      </c>
      <c r="B147" s="176"/>
      <c r="C147" s="176"/>
      <c r="D147" s="115">
        <f>D149+D150+D152</f>
        <v>49504574.474</v>
      </c>
      <c r="E147" s="115">
        <f>E149+E150+E152</f>
        <v>5515811.479000001</v>
      </c>
      <c r="F147" s="140">
        <f>F149+F150+F152</f>
        <v>4781526.941000001</v>
      </c>
      <c r="G147" s="115">
        <f>F147/E147*100</f>
        <v>86.68764259265214</v>
      </c>
      <c r="H147" s="115">
        <f>F147/D147*100</f>
        <v>9.658757785124035</v>
      </c>
      <c r="I147" s="116">
        <f>G147-95</f>
        <v>-8.31235740734786</v>
      </c>
      <c r="K147" s="90"/>
      <c r="L147" s="90"/>
      <c r="M147" s="90"/>
    </row>
    <row r="148" spans="1:9" s="1" customFormat="1" ht="15.75" customHeight="1">
      <c r="A148" s="170"/>
      <c r="B148" s="170"/>
      <c r="C148" s="49" t="s">
        <v>63</v>
      </c>
      <c r="D148" s="149"/>
      <c r="E148" s="149"/>
      <c r="F148" s="141"/>
      <c r="G148" s="93"/>
      <c r="H148" s="93"/>
      <c r="I148" s="77"/>
    </row>
    <row r="149" spans="1:13" s="1" customFormat="1" ht="30.75" customHeight="1">
      <c r="A149" s="170"/>
      <c r="B149" s="170"/>
      <c r="C149" s="32" t="s">
        <v>70</v>
      </c>
      <c r="D149" s="95">
        <f>D142+D18</f>
        <v>28385372.77</v>
      </c>
      <c r="E149" s="95">
        <f>E142+E18</f>
        <v>3638601.1480000005</v>
      </c>
      <c r="F149" s="95">
        <f>F142+F18</f>
        <v>2966254.9850000003</v>
      </c>
      <c r="G149" s="95">
        <f t="shared" si="6"/>
        <v>81.5218504130478</v>
      </c>
      <c r="H149" s="95">
        <f t="shared" si="7"/>
        <v>10.449941979042752</v>
      </c>
      <c r="I149" s="102">
        <f>G149-95</f>
        <v>-13.478149586952199</v>
      </c>
      <c r="K149" s="90"/>
      <c r="L149" s="90"/>
      <c r="M149" s="90"/>
    </row>
    <row r="150" spans="1:13" s="1" customFormat="1" ht="20.25" customHeight="1">
      <c r="A150" s="170"/>
      <c r="B150" s="170"/>
      <c r="C150" s="32" t="s">
        <v>36</v>
      </c>
      <c r="D150" s="95">
        <f aca="true" t="shared" si="9" ref="D150:F152">D143</f>
        <v>12455625.845999999</v>
      </c>
      <c r="E150" s="95">
        <f t="shared" si="9"/>
        <v>1328902.0740000003</v>
      </c>
      <c r="F150" s="95">
        <f t="shared" si="9"/>
        <v>1292743.097</v>
      </c>
      <c r="G150" s="95">
        <f t="shared" si="6"/>
        <v>97.279033744664</v>
      </c>
      <c r="H150" s="95">
        <f t="shared" si="7"/>
        <v>10.378788773710248</v>
      </c>
      <c r="I150" s="102">
        <f t="shared" si="8"/>
        <v>2.279033744664005</v>
      </c>
      <c r="K150" s="90"/>
      <c r="L150" s="90"/>
      <c r="M150" s="90"/>
    </row>
    <row r="151" spans="1:13" s="1" customFormat="1" ht="31.5" customHeight="1">
      <c r="A151" s="170"/>
      <c r="B151" s="170"/>
      <c r="C151" s="33" t="s">
        <v>71</v>
      </c>
      <c r="D151" s="95">
        <f t="shared" si="9"/>
        <v>11126072.244</v>
      </c>
      <c r="E151" s="95">
        <f t="shared" si="9"/>
        <v>548308.2570000001</v>
      </c>
      <c r="F151" s="95">
        <f t="shared" si="9"/>
        <v>522528.85899999994</v>
      </c>
      <c r="G151" s="95">
        <f t="shared" si="6"/>
        <v>95.29837501608148</v>
      </c>
      <c r="H151" s="95">
        <f t="shared" si="7"/>
        <v>4.696435970760356</v>
      </c>
      <c r="I151" s="102">
        <f t="shared" si="8"/>
        <v>0.2983750160814793</v>
      </c>
      <c r="K151" s="90"/>
      <c r="L151" s="90"/>
      <c r="M151" s="90"/>
    </row>
    <row r="152" spans="1:13" s="1" customFormat="1" ht="56.25" customHeight="1" hidden="1">
      <c r="A152" s="170"/>
      <c r="B152" s="170"/>
      <c r="C152" s="33" t="s">
        <v>121</v>
      </c>
      <c r="D152" s="142">
        <f t="shared" si="9"/>
        <v>8663575.858000001</v>
      </c>
      <c r="E152" s="142">
        <f t="shared" si="9"/>
        <v>548308.2570000001</v>
      </c>
      <c r="F152" s="142">
        <f t="shared" si="9"/>
        <v>522528.85899999994</v>
      </c>
      <c r="G152" s="95">
        <f>F152/E152*100</f>
        <v>95.29837501608148</v>
      </c>
      <c r="H152" s="95">
        <f>F152/D152*100</f>
        <v>6.031330106234292</v>
      </c>
      <c r="I152" s="123">
        <f>G152-95</f>
        <v>0.2983750160814793</v>
      </c>
      <c r="K152" s="90"/>
      <c r="L152" s="90"/>
      <c r="M152" s="90"/>
    </row>
    <row r="153" spans="1:13" s="2" customFormat="1" ht="21.75" customHeight="1">
      <c r="A153" s="170"/>
      <c r="B153" s="170"/>
      <c r="C153" s="124" t="s">
        <v>96</v>
      </c>
      <c r="D153" s="121">
        <f>D9+D32+D41+D78+D82+D89+D110+D119+D132+D136+D36+D95</f>
        <v>7519181.094</v>
      </c>
      <c r="E153" s="121">
        <f>E9+E32+E41+E78+E82+E89+E110+E119+E132+E136+E36+E95</f>
        <v>383620.083</v>
      </c>
      <c r="F153" s="121">
        <f>F9+F32+F41+F78+F82+F89+F110+F119+F132+F136+F36+F95</f>
        <v>268471.169</v>
      </c>
      <c r="G153" s="121">
        <f t="shared" si="6"/>
        <v>69.98360641092923</v>
      </c>
      <c r="H153" s="121">
        <f t="shared" si="7"/>
        <v>3.5704841477249305</v>
      </c>
      <c r="I153" s="122">
        <f>G153-95</f>
        <v>-25.016393589070773</v>
      </c>
      <c r="K153" s="90"/>
      <c r="L153" s="90"/>
      <c r="M153" s="90"/>
    </row>
    <row r="154" spans="1:13" s="2" customFormat="1" ht="45" customHeight="1" hidden="1">
      <c r="A154" s="113"/>
      <c r="B154" s="114"/>
      <c r="C154" s="117" t="s">
        <v>122</v>
      </c>
      <c r="D154" s="118">
        <f>D153-D89+D90</f>
        <v>6820373.274999999</v>
      </c>
      <c r="E154" s="118">
        <f>E153-E89+E90</f>
        <v>383620.083</v>
      </c>
      <c r="F154" s="140">
        <f>F153-F89+F90</f>
        <v>268471.169</v>
      </c>
      <c r="G154" s="115">
        <f>F154/E154*100</f>
        <v>69.98360641092923</v>
      </c>
      <c r="H154" s="115">
        <f>F154/D154*100</f>
        <v>3.936311960872846</v>
      </c>
      <c r="I154" s="116">
        <f>G154-95</f>
        <v>-25.016393589070773</v>
      </c>
      <c r="K154" s="90"/>
      <c r="L154" s="90"/>
      <c r="M154" s="90"/>
    </row>
    <row r="155" spans="1:8" ht="12" customHeight="1">
      <c r="A155" s="47"/>
      <c r="B155" s="48" t="s">
        <v>99</v>
      </c>
      <c r="C155" s="48"/>
      <c r="D155" s="97"/>
      <c r="E155" s="19"/>
      <c r="F155" s="26"/>
      <c r="G155" s="19"/>
      <c r="H155" s="19"/>
    </row>
    <row r="156" spans="1:9" s="13" customFormat="1" ht="27.75" customHeight="1" hidden="1">
      <c r="A156" s="191" t="s">
        <v>117</v>
      </c>
      <c r="B156" s="192"/>
      <c r="C156" s="192"/>
      <c r="D156" s="192"/>
      <c r="E156" s="192"/>
      <c r="F156" s="192"/>
      <c r="G156" s="192"/>
      <c r="H156" s="192"/>
      <c r="I156" s="3"/>
    </row>
    <row r="157" spans="1:8" s="6" customFormat="1" ht="17.25" customHeight="1">
      <c r="A157" s="187" t="s">
        <v>130</v>
      </c>
      <c r="B157" s="188"/>
      <c r="C157" s="188"/>
      <c r="D157" s="188"/>
      <c r="E157" s="188"/>
      <c r="F157" s="188"/>
      <c r="G157" s="188"/>
      <c r="H157" s="188"/>
    </row>
    <row r="158" spans="1:9" s="4" customFormat="1" ht="12.75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>
      <c r="A159" s="21"/>
      <c r="B159" s="22"/>
      <c r="C159" s="22"/>
      <c r="D159" s="20"/>
      <c r="E159" s="20"/>
      <c r="F159" s="27"/>
      <c r="G159" s="20"/>
      <c r="H159" s="20"/>
      <c r="I159" s="71"/>
    </row>
    <row r="160" spans="1:9" s="4" customFormat="1" ht="12.75" hidden="1">
      <c r="A160" s="42"/>
      <c r="B160" s="43"/>
      <c r="C160" s="43"/>
      <c r="D160" s="44"/>
      <c r="E160" s="46"/>
      <c r="F160" s="45"/>
      <c r="G160" s="46"/>
      <c r="H160" s="46"/>
      <c r="I160" s="71"/>
    </row>
    <row r="161" spans="1:9" s="4" customFormat="1" ht="32.25" customHeight="1" hidden="1">
      <c r="A161" s="18" t="s">
        <v>0</v>
      </c>
      <c r="B161" s="18" t="s">
        <v>62</v>
      </c>
      <c r="C161" s="18" t="s">
        <v>69</v>
      </c>
      <c r="D161" s="46"/>
      <c r="E161" s="44"/>
      <c r="F161" s="45"/>
      <c r="G161" s="46"/>
      <c r="H161" s="46"/>
      <c r="I161" s="71"/>
    </row>
    <row r="162" spans="1:9" s="4" customFormat="1" ht="15.75" hidden="1">
      <c r="A162" s="178" t="s">
        <v>64</v>
      </c>
      <c r="B162" s="179"/>
      <c r="C162" s="180"/>
      <c r="D162" s="34">
        <f>D164+D165+D166</f>
        <v>24525968.417999998</v>
      </c>
      <c r="E162" s="34">
        <f>E164+E165+E166</f>
        <v>21619356.084</v>
      </c>
      <c r="F162" s="73">
        <f>F164+F165+F166</f>
        <v>20841969.650000002</v>
      </c>
      <c r="G162" s="35">
        <f>F162/E162*100</f>
        <v>96.40421097196635</v>
      </c>
      <c r="H162" s="35">
        <f>F162/D162*100</f>
        <v>84.97919142187165</v>
      </c>
      <c r="I162" s="71"/>
    </row>
    <row r="163" spans="1:9" s="4" customFormat="1" ht="13.5" hidden="1">
      <c r="A163" s="186"/>
      <c r="B163" s="186"/>
      <c r="C163" s="36" t="s">
        <v>63</v>
      </c>
      <c r="D163" s="37"/>
      <c r="E163" s="37"/>
      <c r="F163" s="74"/>
      <c r="G163" s="38"/>
      <c r="H163" s="38"/>
      <c r="I163" s="71"/>
    </row>
    <row r="164" spans="1:9" s="4" customFormat="1" ht="27" hidden="1">
      <c r="A164" s="186"/>
      <c r="B164" s="186"/>
      <c r="C164" s="39" t="s">
        <v>70</v>
      </c>
      <c r="D164" s="40">
        <v>14805057.912999997</v>
      </c>
      <c r="E164" s="40">
        <v>13268979.204</v>
      </c>
      <c r="F164" s="75">
        <v>12716245.471</v>
      </c>
      <c r="G164" s="35">
        <v>95.83439144411821</v>
      </c>
      <c r="H164" s="35">
        <v>85.89122410547374</v>
      </c>
      <c r="I164" s="71"/>
    </row>
    <row r="165" spans="1:9" s="4" customFormat="1" ht="13.5" hidden="1">
      <c r="A165" s="186"/>
      <c r="B165" s="186"/>
      <c r="C165" s="39" t="s">
        <v>36</v>
      </c>
      <c r="D165" s="40">
        <v>7926615.303999999</v>
      </c>
      <c r="E165" s="40">
        <v>7092166.329999999</v>
      </c>
      <c r="F165" s="75">
        <v>6886598.409</v>
      </c>
      <c r="G165" s="35">
        <v>97.10147913296332</v>
      </c>
      <c r="H165" s="35">
        <v>86.87943270723412</v>
      </c>
      <c r="I165" s="71"/>
    </row>
    <row r="166" spans="1:9" s="4" customFormat="1" ht="27" hidden="1">
      <c r="A166" s="186"/>
      <c r="B166" s="186"/>
      <c r="C166" s="41" t="s">
        <v>71</v>
      </c>
      <c r="D166" s="40">
        <v>1794295.2010000001</v>
      </c>
      <c r="E166" s="40">
        <v>1258210.55</v>
      </c>
      <c r="F166" s="75">
        <v>1239125.77</v>
      </c>
      <c r="G166" s="35">
        <v>98.4831807363243</v>
      </c>
      <c r="H166" s="35">
        <v>69.05919211673798</v>
      </c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98"/>
      <c r="E171" s="98"/>
      <c r="F171" s="98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1:9" s="4" customFormat="1" ht="12.75">
      <c r="A212" s="21"/>
      <c r="B212" s="22"/>
      <c r="C212" s="22"/>
      <c r="D212" s="20"/>
      <c r="E212" s="20"/>
      <c r="F212" s="27"/>
      <c r="G212" s="20"/>
      <c r="H212" s="20"/>
      <c r="I212" s="71"/>
    </row>
    <row r="213" spans="1:9" s="4" customFormat="1" ht="12.75">
      <c r="A213" s="21"/>
      <c r="B213" s="22"/>
      <c r="C213" s="22"/>
      <c r="D213" s="20"/>
      <c r="E213" s="20"/>
      <c r="F213" s="27"/>
      <c r="G213" s="20"/>
      <c r="H213" s="20"/>
      <c r="I213" s="71"/>
    </row>
    <row r="214" spans="4:8" ht="12.75"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  <row r="219" spans="1:8" ht="12.75">
      <c r="A219" s="23"/>
      <c r="B219" s="23"/>
      <c r="C219" s="23"/>
      <c r="D219" s="20"/>
      <c r="E219" s="20"/>
      <c r="F219" s="27"/>
      <c r="G219" s="20"/>
      <c r="H219" s="20"/>
    </row>
    <row r="220" spans="1:8" ht="12.75">
      <c r="A220" s="23"/>
      <c r="B220" s="23"/>
      <c r="C220" s="23"/>
      <c r="D220" s="20"/>
      <c r="E220" s="20"/>
      <c r="F220" s="27"/>
      <c r="G220" s="20"/>
      <c r="H220" s="20"/>
    </row>
  </sheetData>
  <sheetProtection password="CE2E" sheet="1" objects="1" scenarios="1"/>
  <autoFilter ref="A5:I5"/>
  <mergeCells count="43"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97:B98"/>
    <mergeCell ref="A107:B110"/>
    <mergeCell ref="A75:B78"/>
    <mergeCell ref="A71:B73"/>
    <mergeCell ref="A80:B82"/>
    <mergeCell ref="A92:B95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7:B9"/>
    <mergeCell ref="A47:B49"/>
    <mergeCell ref="A43:B45"/>
    <mergeCell ref="A38:B41"/>
    <mergeCell ref="A29:B32"/>
    <mergeCell ref="A23:B24"/>
    <mergeCell ref="A26:B27"/>
  </mergeCells>
  <printOptions/>
  <pageMargins left="0.3937007874015748" right="0.2755905511811024" top="0.2755905511811024" bottom="0.2755905511811024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2023-03-10T17:22:53Z</cp:lastPrinted>
  <dcterms:created xsi:type="dcterms:W3CDTF">2002-03-11T10:22:12Z</dcterms:created>
  <dcterms:modified xsi:type="dcterms:W3CDTF">2023-03-15T10:24:07Z</dcterms:modified>
  <cp:category/>
  <cp:version/>
  <cp:contentType/>
  <cp:contentStatus/>
</cp:coreProperties>
</file>