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55" tabRatio="607" activeTab="0"/>
  </bookViews>
  <sheets>
    <sheet name="По ГРБС и источникам" sheetId="1" r:id="rId1"/>
  </sheets>
  <definedNames>
    <definedName name="_xlnm._FilterDatabase" localSheetId="0" hidden="1">'По ГРБС и источникам'!$A$5:$I$5</definedName>
    <definedName name="_xlnm.Print_Titles" localSheetId="0">'По ГРБС и источникам'!$5:$5</definedName>
    <definedName name="_xlnm.Print_Area" localSheetId="0">'По ГРБС и источникам'!$A$1:$I$159</definedName>
  </definedNames>
  <calcPr fullCalcOnLoad="1"/>
</workbook>
</file>

<file path=xl/sharedStrings.xml><?xml version="1.0" encoding="utf-8"?>
<sst xmlns="http://schemas.openxmlformats.org/spreadsheetml/2006/main" count="235" uniqueCount="130">
  <si>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</si>
  <si>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</si>
  <si>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</si>
  <si>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</si>
  <si>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</si>
  <si>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</si>
  <si>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</si>
  <si>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</si>
  <si>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</si>
  <si>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</si>
  <si>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</si>
  <si>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</si>
  <si>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</si>
  <si>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</si>
  <si>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</si>
  <si>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</si>
  <si>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</si>
  <si>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</si>
  <si>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</si>
  <si>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</si>
  <si>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</si>
  <si>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</si>
  <si>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</si>
  <si>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</si>
  <si>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</si>
  <si>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</si>
  <si>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</si>
  <si>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</si>
  <si>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</si>
  <si>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</si>
  <si>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</si>
  <si>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</si>
  <si>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</si>
  <si>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</si>
  <si>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</si>
  <si>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</si>
  <si>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</si>
  <si>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</si>
  <si>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</si>
  <si>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</si>
  <si>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</si>
  <si>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</si>
  <si>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</si>
  <si>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</si>
  <si>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</si>
  <si>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</si>
  <si>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</si>
  <si>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</si>
  <si>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</si>
  <si>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</si>
  <si>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</si>
  <si>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</si>
  <si>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</si>
  <si>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</si>
  <si>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</si>
  <si>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</si>
  <si>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</si>
  <si>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</si>
  <si>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</si>
  <si>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</si>
  <si>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</si>
  <si>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</si>
  <si>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</si>
  <si>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</si>
  <si>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</si>
  <si>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</si>
  <si>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</si>
  <si>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</si>
  <si>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</si>
  <si>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</si>
  <si>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</si>
  <si>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</si>
  <si>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 xml:space="preserve">Нераспределенные МБТ </t>
  </si>
  <si>
    <t>Департамент имущественных отношений администрации г.Перми</t>
  </si>
  <si>
    <t>Департамент финансов администрации г. Перми</t>
  </si>
  <si>
    <t>Департамент образования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</si>
  <si>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</si>
  <si>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</si>
  <si>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</si>
  <si>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</si>
  <si>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903</t>
  </si>
  <si>
    <t>Итого по КВСР 903 в т.ч.:</t>
  </si>
  <si>
    <t>расходы местного бюджета по зарезервированным средствам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</si>
  <si>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</si>
  <si>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</si>
  <si>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</si>
  <si>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</si>
  <si>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</si>
  <si>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</si>
  <si>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Итого по КВСР 910 в т.ч.:</t>
  </si>
  <si>
    <t>Управление записи актов гражданского состояния администрации города Перми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</si>
  <si>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</si>
  <si>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</si>
  <si>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</si>
  <si>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социальной политики администрации г.Перми</t>
  </si>
  <si>
    <t>справочно: бюджетные инвестиции</t>
  </si>
  <si>
    <t>Приложение 2</t>
  </si>
  <si>
    <t>к пояснительной записке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</si>
  <si>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</si>
  <si>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Исполнение обязательств по обслуживанию муниципального долга</t>
  </si>
  <si>
    <t>Функциональные органы администрации города Перми</t>
  </si>
  <si>
    <t>Мероприятия в сфере применения информационных технологий</t>
  </si>
  <si>
    <t>Резервный фонд администрации города Перми</t>
  </si>
  <si>
    <t>Средства на исполнение судебных актов, вступивших в законную силу</t>
  </si>
  <si>
    <t>Обеспечение деятельности (оказание услуг, выполнение работ) муницип.учреждений (организаций)- МКУ ЦБ</t>
  </si>
  <si>
    <t>Cофинансирование проекта инициативного бюджетирования                                                                                                                         (расходы за счет безвозмездных поступлений от физических лиц)</t>
  </si>
  <si>
    <t>950</t>
  </si>
  <si>
    <t>Итого по КВСР 950 в т.ч.:</t>
  </si>
  <si>
    <t>Контрольный департамент администрации г.Перми</t>
  </si>
  <si>
    <t>Отклонение от установ-ленного уровня выполнения плана (95%)*</t>
  </si>
  <si>
    <t>Департамент дорог                        и благоустройства администрации г.Перми</t>
  </si>
  <si>
    <t>Департамент транспорта администрации г.Перми</t>
  </si>
  <si>
    <t>% выпол-нения годовых  ассигно-ваний</t>
  </si>
  <si>
    <t>Мероприятия, связанные с профилактикой распространения коронавирусной инфекции</t>
  </si>
  <si>
    <t>Управление по экологии и природопользованию администрации г. Перми</t>
  </si>
  <si>
    <t>Департамент градостроительства и архитектуры администрации города Перми</t>
  </si>
  <si>
    <t xml:space="preserve">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</si>
  <si>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Департамент экономики и промышленной политики администрации г.Перми</t>
  </si>
  <si>
    <t xml:space="preserve">Всего расходов без учета зарезервированных средств (без учета средств на строительство трамвайных путей между станциями Пермь II и Пермь I) </t>
  </si>
  <si>
    <t xml:space="preserve">ВСЕГО РАСХОДОВ (без учета средств на строительство трамвайных путей между станциями Пермь II и Пермь I) </t>
  </si>
  <si>
    <t xml:space="preserve">расходы, переданные из краевого бюджета на выполнение полномочий городского округа (без учета средств на строительство трамвайных путей между станциями Пермь II и Пермь I) </t>
  </si>
  <si>
    <t xml:space="preserve">справочно: бюджетные инвестиции (без учета средств на строительство трамвайных путей между станциями Пермь II и Пермь I) </t>
  </si>
  <si>
    <t>Итого по КВСР 944 (без учета средств на строительство трамвайных путей между станциями Пермь II и Пермь I) в т.ч.:</t>
  </si>
  <si>
    <t xml:space="preserve">расходы, переданные из краевого бюджета на выполнение полномочий городского округа (без учета средств на строительство трамв.путей между станц.ПермьII и ПермьI) </t>
  </si>
  <si>
    <t>Ассигнования 2024 года</t>
  </si>
  <si>
    <t>Оперативный анализ исполнения бюджета города Перми по расходам на 1 марта 2024 года</t>
  </si>
  <si>
    <t>Кассовый расход на 01.03.2024</t>
  </si>
  <si>
    <t>% выпол-нения кассового плана января-февраля 2024 года</t>
  </si>
  <si>
    <t>Кассовый план января-февраля 2024 года</t>
  </si>
  <si>
    <t xml:space="preserve"> *   расчётный уровень установлен исходя из 95,0 % исполнения кассового плана по расходам за январь-февраль 2024 года.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</si>
</sst>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_-* #,##0.0_р_._-;\-* #,##0.0_р_._-;_-* &quot;-&quot;??_р_._-;_-@_-"/>
    <numFmt numFmtId="207" formatCode="_-* #,##0.000_р_._-;\-* #,##0.000_р_._-;_-* &quot;-&quot;??_р_._-;_-@_-"/>
    <numFmt numFmtId="208" formatCode="_-* #,##0.0000_р_._-;\-* #,##0.0000_р_._-;_-* &quot;-&quot;??_р_._-;_-@_-"/>
    <numFmt numFmtId="209" formatCode="[$-FC19]d\ mmmm\ yyyy\ &quot;г.&quot;"/>
    <numFmt numFmtId="210" formatCode="_-* #,##0_р_._-;\-* #,##0_р_._-;_-* &quot;-&quot;??_р_._-;_-@_-"/>
  </numFmts>
  <fonts count="8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0"/>
      <color indexed="36"/>
      <name val="Arial"/>
      <family val="2"/>
    </font>
    <font>
      <sz val="10"/>
      <color indexed="36"/>
      <name val="Times New Roman"/>
      <family val="1"/>
    </font>
    <font>
      <b/>
      <sz val="10"/>
      <color indexed="36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60"/>
      <name val="Times New Roman"/>
      <family val="1"/>
    </font>
    <font>
      <i/>
      <sz val="10"/>
      <color indexed="60"/>
      <name val="Times New Roman"/>
      <family val="1"/>
    </font>
    <font>
      <sz val="11"/>
      <color indexed="60"/>
      <name val="Times New Roman"/>
      <family val="1"/>
    </font>
    <font>
      <b/>
      <sz val="10"/>
      <color indexed="60"/>
      <name val="Times New Roman"/>
      <family val="1"/>
    </font>
    <font>
      <b/>
      <i/>
      <sz val="11"/>
      <color indexed="6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  <font>
      <sz val="10"/>
      <color rgb="FF7030A0"/>
      <name val="Arial"/>
      <family val="2"/>
    </font>
    <font>
      <sz val="10"/>
      <color rgb="FF7030A0"/>
      <name val="Times New Roman"/>
      <family val="1"/>
    </font>
    <font>
      <b/>
      <sz val="10"/>
      <color rgb="FF7030A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1"/>
      <color rgb="FFC00000"/>
      <name val="Times New Roman"/>
      <family val="1"/>
    </font>
    <font>
      <i/>
      <sz val="10"/>
      <color rgb="FFC00000"/>
      <name val="Times New Roman"/>
      <family val="1"/>
    </font>
    <font>
      <sz val="11"/>
      <color rgb="FFC00000"/>
      <name val="Times New Roman"/>
      <family val="1"/>
    </font>
    <font>
      <b/>
      <sz val="10"/>
      <color rgb="FFC00000"/>
      <name val="Times New Roman"/>
      <family val="1"/>
    </font>
    <font>
      <b/>
      <i/>
      <sz val="11"/>
      <color rgb="FFC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/>
    </xf>
    <xf numFmtId="179" fontId="4" fillId="34" borderId="10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0" fontId="18" fillId="33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49" fontId="20" fillId="33" borderId="10" xfId="0" applyNumberFormat="1" applyFont="1" applyFill="1" applyBorder="1" applyAlignment="1">
      <alignment horizontal="center" vertical="center" wrapText="1"/>
    </xf>
    <xf numFmtId="174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174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179" fontId="23" fillId="0" borderId="10" xfId="0" applyNumberFormat="1" applyFont="1" applyFill="1" applyBorder="1" applyAlignment="1" applyProtection="1">
      <alignment horizontal="center" vertical="center" wrapText="1"/>
      <protection/>
    </xf>
    <xf numFmtId="179" fontId="3" fillId="33" borderId="10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49" fontId="8" fillId="35" borderId="10" xfId="0" applyNumberFormat="1" applyFont="1" applyFill="1" applyBorder="1" applyAlignment="1">
      <alignment horizontal="left" vertical="center" wrapText="1"/>
    </xf>
    <xf numFmtId="179" fontId="8" fillId="35" borderId="10" xfId="0" applyNumberFormat="1" applyFont="1" applyFill="1" applyBorder="1" applyAlignment="1">
      <alignment vertical="center"/>
    </xf>
    <xf numFmtId="49" fontId="8" fillId="35" borderId="13" xfId="0" applyNumberFormat="1" applyFont="1" applyFill="1" applyBorder="1" applyAlignment="1">
      <alignment horizontal="left" vertical="center" wrapText="1"/>
    </xf>
    <xf numFmtId="49" fontId="8" fillId="35" borderId="15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179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24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5" borderId="10" xfId="0" applyNumberFormat="1" applyFont="1" applyFill="1" applyBorder="1" applyAlignment="1" applyProtection="1">
      <alignment horizontal="center" vertical="center" wrapText="1"/>
      <protection/>
    </xf>
    <xf numFmtId="179" fontId="72" fillId="0" borderId="10" xfId="0" applyNumberFormat="1" applyFont="1" applyFill="1" applyBorder="1" applyAlignment="1" applyProtection="1">
      <alignment horizontal="center" vertical="center" wrapText="1"/>
      <protection/>
    </xf>
    <xf numFmtId="179" fontId="23" fillId="33" borderId="10" xfId="0" applyNumberFormat="1" applyFont="1" applyFill="1" applyBorder="1" applyAlignment="1">
      <alignment horizontal="center" vertical="center"/>
    </xf>
    <xf numFmtId="179" fontId="4" fillId="33" borderId="10" xfId="0" applyNumberFormat="1" applyFont="1" applyFill="1" applyBorder="1" applyAlignment="1">
      <alignment horizontal="center" vertical="center"/>
    </xf>
    <xf numFmtId="179" fontId="24" fillId="33" borderId="10" xfId="0" applyNumberFormat="1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3" borderId="10" xfId="0" applyNumberFormat="1" applyFont="1" applyFill="1" applyBorder="1" applyAlignment="1">
      <alignment vertical="center"/>
    </xf>
    <xf numFmtId="179" fontId="72" fillId="33" borderId="10" xfId="0" applyNumberFormat="1" applyFont="1" applyFill="1" applyBorder="1" applyAlignment="1">
      <alignment vertical="center"/>
    </xf>
    <xf numFmtId="0" fontId="7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179" fontId="72" fillId="35" borderId="10" xfId="0" applyNumberFormat="1" applyFont="1" applyFill="1" applyBorder="1" applyAlignment="1" applyProtection="1">
      <alignment horizontal="center" vertical="center" wrapText="1"/>
      <protection/>
    </xf>
    <xf numFmtId="179" fontId="72" fillId="35" borderId="10" xfId="0" applyNumberFormat="1" applyFont="1" applyFill="1" applyBorder="1" applyAlignment="1">
      <alignment vertical="center"/>
    </xf>
    <xf numFmtId="49" fontId="74" fillId="0" borderId="10" xfId="0" applyNumberFormat="1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79" fontId="24" fillId="35" borderId="16" xfId="0" applyNumberFormat="1" applyFont="1" applyFill="1" applyBorder="1" applyAlignment="1" applyProtection="1">
      <alignment horizontal="center" vertical="center" wrapText="1"/>
      <protection/>
    </xf>
    <xf numFmtId="179" fontId="24" fillId="35" borderId="16" xfId="0" applyNumberFormat="1" applyFont="1" applyFill="1" applyBorder="1" applyAlignment="1">
      <alignment horizontal="center" vertical="center"/>
    </xf>
    <xf numFmtId="49" fontId="7" fillId="35" borderId="16" xfId="0" applyNumberFormat="1" applyFont="1" applyFill="1" applyBorder="1" applyAlignment="1">
      <alignment horizontal="left" vertical="center" wrapText="1"/>
    </xf>
    <xf numFmtId="179" fontId="3" fillId="0" borderId="14" xfId="0" applyNumberFormat="1" applyFont="1" applyFill="1" applyBorder="1" applyAlignment="1" applyProtection="1">
      <alignment horizontal="center" vertical="center" wrapText="1"/>
      <protection/>
    </xf>
    <xf numFmtId="179" fontId="3" fillId="33" borderId="14" xfId="0" applyNumberFormat="1" applyFont="1" applyFill="1" applyBorder="1" applyAlignment="1">
      <alignment vertical="center"/>
    </xf>
    <xf numFmtId="179" fontId="24" fillId="35" borderId="10" xfId="0" applyNumberFormat="1" applyFont="1" applyFill="1" applyBorder="1" applyAlignment="1" applyProtection="1">
      <alignment horizontal="center" vertical="center" wrapText="1"/>
      <protection/>
    </xf>
    <xf numFmtId="179" fontId="24" fillId="35" borderId="10" xfId="0" applyNumberFormat="1" applyFont="1" applyFill="1" applyBorder="1" applyAlignment="1">
      <alignment horizontal="center" vertical="center"/>
    </xf>
    <xf numFmtId="179" fontId="24" fillId="0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left" vertical="center" wrapText="1"/>
    </xf>
    <xf numFmtId="49" fontId="75" fillId="0" borderId="14" xfId="0" applyNumberFormat="1" applyFont="1" applyFill="1" applyBorder="1" applyAlignment="1">
      <alignment horizontal="left" vertical="center" wrapText="1"/>
    </xf>
    <xf numFmtId="179" fontId="75" fillId="0" borderId="14" xfId="0" applyNumberFormat="1" applyFont="1" applyFill="1" applyBorder="1" applyAlignment="1" applyProtection="1">
      <alignment horizontal="center" vertical="center" wrapText="1"/>
      <protection/>
    </xf>
    <xf numFmtId="179" fontId="75" fillId="0" borderId="14" xfId="0" applyNumberFormat="1" applyFont="1" applyFill="1" applyBorder="1" applyAlignment="1">
      <alignment horizontal="center" vertical="center"/>
    </xf>
    <xf numFmtId="179" fontId="24" fillId="0" borderId="19" xfId="0" applyNumberFormat="1" applyFont="1" applyFill="1" applyBorder="1" applyAlignment="1" applyProtection="1">
      <alignment horizontal="center" vertical="center" wrapText="1"/>
      <protection/>
    </xf>
    <xf numFmtId="179" fontId="24" fillId="33" borderId="20" xfId="0" applyNumberFormat="1" applyFont="1" applyFill="1" applyBorder="1" applyAlignment="1">
      <alignment horizontal="center" vertical="center"/>
    </xf>
    <xf numFmtId="179" fontId="23" fillId="35" borderId="16" xfId="0" applyNumberFormat="1" applyFont="1" applyFill="1" applyBorder="1" applyAlignment="1" applyProtection="1">
      <alignment horizontal="center" vertical="center" wrapText="1"/>
      <protection/>
    </xf>
    <xf numFmtId="179" fontId="23" fillId="35" borderId="16" xfId="0" applyNumberFormat="1" applyFont="1" applyFill="1" applyBorder="1" applyAlignment="1">
      <alignment horizontal="center" vertical="center"/>
    </xf>
    <xf numFmtId="179" fontId="23" fillId="0" borderId="19" xfId="0" applyNumberFormat="1" applyFont="1" applyFill="1" applyBorder="1" applyAlignment="1" applyProtection="1">
      <alignment horizontal="center" vertical="center" wrapText="1"/>
      <protection/>
    </xf>
    <xf numFmtId="179" fontId="23" fillId="33" borderId="2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49" fontId="8" fillId="36" borderId="13" xfId="0" applyNumberFormat="1" applyFont="1" applyFill="1" applyBorder="1" applyAlignment="1">
      <alignment horizontal="left" vertical="center" wrapText="1"/>
    </xf>
    <xf numFmtId="49" fontId="3" fillId="36" borderId="13" xfId="0" applyNumberFormat="1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/>
    </xf>
    <xf numFmtId="0" fontId="76" fillId="0" borderId="0" xfId="0" applyFont="1" applyFill="1" applyAlignment="1">
      <alignment/>
    </xf>
    <xf numFmtId="179" fontId="77" fillId="0" borderId="0" xfId="0" applyNumberFormat="1" applyFont="1" applyFill="1" applyAlignment="1">
      <alignment horizontal="right"/>
    </xf>
    <xf numFmtId="178" fontId="78" fillId="0" borderId="16" xfId="0" applyNumberFormat="1" applyFont="1" applyFill="1" applyBorder="1" applyAlignment="1" applyProtection="1">
      <alignment horizontal="center" vertical="center" wrapText="1"/>
      <protection/>
    </xf>
    <xf numFmtId="179" fontId="77" fillId="0" borderId="11" xfId="0" applyNumberFormat="1" applyFont="1" applyFill="1" applyBorder="1" applyAlignment="1">
      <alignment horizontal="left"/>
    </xf>
    <xf numFmtId="0" fontId="77" fillId="0" borderId="11" xfId="0" applyFont="1" applyFill="1" applyBorder="1" applyAlignment="1">
      <alignment horizontal="left"/>
    </xf>
    <xf numFmtId="0" fontId="76" fillId="0" borderId="0" xfId="0" applyFont="1" applyFill="1" applyBorder="1" applyAlignment="1" applyProtection="1">
      <alignment/>
      <protection/>
    </xf>
    <xf numFmtId="179" fontId="76" fillId="0" borderId="0" xfId="0" applyNumberFormat="1" applyFont="1" applyFill="1" applyBorder="1" applyAlignment="1" applyProtection="1">
      <alignment/>
      <protection/>
    </xf>
    <xf numFmtId="179" fontId="79" fillId="0" borderId="0" xfId="0" applyNumberFormat="1" applyFont="1" applyFill="1" applyBorder="1" applyAlignment="1" applyProtection="1">
      <alignment horizontal="center" vertical="center" wrapText="1"/>
      <protection/>
    </xf>
    <xf numFmtId="179" fontId="76" fillId="0" borderId="16" xfId="0" applyNumberFormat="1" applyFont="1" applyFill="1" applyBorder="1" applyAlignment="1" applyProtection="1">
      <alignment/>
      <protection/>
    </xf>
    <xf numFmtId="0" fontId="76" fillId="0" borderId="16" xfId="0" applyFont="1" applyFill="1" applyBorder="1" applyAlignment="1" applyProtection="1">
      <alignment/>
      <protection/>
    </xf>
    <xf numFmtId="179" fontId="76" fillId="0" borderId="10" xfId="0" applyNumberFormat="1" applyFont="1" applyFill="1" applyBorder="1" applyAlignment="1" applyProtection="1">
      <alignment/>
      <protection/>
    </xf>
    <xf numFmtId="0" fontId="76" fillId="0" borderId="10" xfId="0" applyFont="1" applyFill="1" applyBorder="1" applyAlignment="1" applyProtection="1">
      <alignment/>
      <protection/>
    </xf>
    <xf numFmtId="179" fontId="80" fillId="0" borderId="10" xfId="0" applyNumberFormat="1" applyFont="1" applyFill="1" applyBorder="1" applyAlignment="1">
      <alignment horizontal="right" vertical="center"/>
    </xf>
    <xf numFmtId="179" fontId="76" fillId="0" borderId="21" xfId="0" applyNumberFormat="1" applyFont="1" applyFill="1" applyBorder="1" applyAlignment="1">
      <alignment horizontal="left"/>
    </xf>
    <xf numFmtId="179" fontId="80" fillId="0" borderId="10" xfId="0" applyNumberFormat="1" applyFont="1" applyFill="1" applyBorder="1" applyAlignment="1">
      <alignment horizontal="right" vertical="center" wrapText="1"/>
    </xf>
    <xf numFmtId="179" fontId="20" fillId="0" borderId="10" xfId="0" applyNumberFormat="1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179" fontId="0" fillId="0" borderId="10" xfId="0" applyNumberFormat="1" applyFont="1" applyFill="1" applyBorder="1" applyAlignment="1" applyProtection="1">
      <alignment/>
      <protection/>
    </xf>
    <xf numFmtId="179" fontId="7" fillId="0" borderId="10" xfId="0" applyNumberFormat="1" applyFont="1" applyFill="1" applyBorder="1" applyAlignment="1">
      <alignment horizontal="right" vertical="center"/>
    </xf>
    <xf numFmtId="179" fontId="0" fillId="0" borderId="21" xfId="0" applyNumberFormat="1" applyFont="1" applyFill="1" applyBorder="1" applyAlignment="1">
      <alignment horizontal="left"/>
    </xf>
    <xf numFmtId="179" fontId="7" fillId="0" borderId="10" xfId="0" applyNumberFormat="1" applyFont="1" applyFill="1" applyBorder="1" applyAlignment="1">
      <alignment horizontal="right" vertical="center" wrapText="1"/>
    </xf>
    <xf numFmtId="179" fontId="0" fillId="33" borderId="0" xfId="0" applyNumberFormat="1" applyFont="1" applyFill="1" applyBorder="1" applyAlignment="1" applyProtection="1">
      <alignment/>
      <protection/>
    </xf>
    <xf numFmtId="3" fontId="20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vertical="center"/>
    </xf>
    <xf numFmtId="179" fontId="81" fillId="0" borderId="10" xfId="0" applyNumberFormat="1" applyFont="1" applyFill="1" applyBorder="1" applyAlignment="1" applyProtection="1">
      <alignment horizontal="center" vertical="center" wrapText="1"/>
      <protection/>
    </xf>
    <xf numFmtId="179" fontId="82" fillId="0" borderId="10" xfId="0" applyNumberFormat="1" applyFont="1" applyFill="1" applyBorder="1" applyAlignment="1" applyProtection="1">
      <alignment horizontal="center" vertical="center" wrapText="1"/>
      <protection/>
    </xf>
    <xf numFmtId="179" fontId="82" fillId="35" borderId="10" xfId="0" applyNumberFormat="1" applyFont="1" applyFill="1" applyBorder="1" applyAlignment="1" applyProtection="1">
      <alignment horizontal="center" vertical="center" wrapText="1"/>
      <protection/>
    </xf>
    <xf numFmtId="179" fontId="83" fillId="0" borderId="10" xfId="0" applyNumberFormat="1" applyFont="1" applyFill="1" applyBorder="1" applyAlignment="1" applyProtection="1">
      <alignment horizontal="center" vertical="center" wrapText="1"/>
      <protection/>
    </xf>
    <xf numFmtId="179" fontId="84" fillId="0" borderId="10" xfId="0" applyNumberFormat="1" applyFont="1" applyFill="1" applyBorder="1" applyAlignment="1" applyProtection="1">
      <alignment horizontal="center" vertical="center" wrapText="1"/>
      <protection/>
    </xf>
    <xf numFmtId="179" fontId="84" fillId="0" borderId="14" xfId="0" applyNumberFormat="1" applyFont="1" applyFill="1" applyBorder="1" applyAlignment="1" applyProtection="1">
      <alignment horizontal="center" vertical="center" wrapText="1"/>
      <protection/>
    </xf>
    <xf numFmtId="179" fontId="81" fillId="0" borderId="16" xfId="0" applyNumberFormat="1" applyFont="1" applyFill="1" applyBorder="1" applyAlignment="1" applyProtection="1">
      <alignment horizontal="center" vertical="center" wrapText="1"/>
      <protection/>
    </xf>
    <xf numFmtId="179" fontId="81" fillId="35" borderId="16" xfId="0" applyNumberFormat="1" applyFont="1" applyFill="1" applyBorder="1" applyAlignment="1" applyProtection="1">
      <alignment horizontal="center" vertical="center" wrapText="1"/>
      <protection/>
    </xf>
    <xf numFmtId="179" fontId="85" fillId="0" borderId="16" xfId="0" applyNumberFormat="1" applyFont="1" applyFill="1" applyBorder="1" applyAlignment="1" applyProtection="1">
      <alignment horizontal="center" vertical="center" wrapText="1"/>
      <protection/>
    </xf>
    <xf numFmtId="179" fontId="85" fillId="35" borderId="16" xfId="0" applyNumberFormat="1" applyFont="1" applyFill="1" applyBorder="1" applyAlignment="1" applyProtection="1">
      <alignment horizontal="center" vertical="center" wrapText="1"/>
      <protection/>
    </xf>
    <xf numFmtId="179" fontId="85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23" fillId="0" borderId="10" xfId="0" applyNumberFormat="1" applyFont="1" applyFill="1" applyBorder="1" applyAlignment="1" applyProtection="1">
      <alignment horizontal="center" vertical="center" wrapText="1"/>
      <protection/>
    </xf>
    <xf numFmtId="179" fontId="23" fillId="0" borderId="16" xfId="0" applyNumberFormat="1" applyFont="1" applyFill="1" applyBorder="1" applyAlignment="1" applyProtection="1">
      <alignment horizontal="center" vertical="center" wrapText="1"/>
      <protection/>
    </xf>
    <xf numFmtId="179" fontId="4" fillId="0" borderId="14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2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/>
    </xf>
    <xf numFmtId="178" fontId="3" fillId="33" borderId="10" xfId="0" applyNumberFormat="1" applyFont="1" applyFill="1" applyBorder="1" applyAlignment="1">
      <alignment vertical="center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10" fillId="35" borderId="16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21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5" fillId="35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2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O11" sqref="O11"/>
    </sheetView>
  </sheetViews>
  <sheetFormatPr defaultColWidth="9.140625" defaultRowHeight="12.75"/>
  <cols>
    <col min="1" max="1" width="7.28125" style="15" customWidth="1"/>
    <col min="2" max="2" width="25.7109375" style="5" customWidth="1"/>
    <col min="3" max="3" width="47.140625" style="5" customWidth="1"/>
    <col min="4" max="4" width="14.28125" style="117" customWidth="1"/>
    <col min="5" max="5" width="13.140625" style="117" customWidth="1"/>
    <col min="6" max="6" width="13.140625" style="133" customWidth="1"/>
    <col min="7" max="8" width="9.00390625" style="5" customWidth="1"/>
    <col min="9" max="9" width="10.57421875" style="3" customWidth="1"/>
  </cols>
  <sheetData>
    <row r="1" ht="15.75" customHeight="1">
      <c r="I1" s="49" t="s">
        <v>96</v>
      </c>
    </row>
    <row r="2" ht="15.75" customHeight="1">
      <c r="I2" s="49" t="s">
        <v>97</v>
      </c>
    </row>
    <row r="3" spans="1:9" s="1" customFormat="1" ht="20.25" customHeight="1">
      <c r="A3" s="185" t="s">
        <v>125</v>
      </c>
      <c r="B3" s="185"/>
      <c r="C3" s="185"/>
      <c r="D3" s="185"/>
      <c r="E3" s="185"/>
      <c r="F3" s="185"/>
      <c r="G3" s="185"/>
      <c r="H3" s="185"/>
      <c r="I3" s="185"/>
    </row>
    <row r="4" spans="1:9" s="1" customFormat="1" ht="15" customHeight="1">
      <c r="A4" s="15"/>
      <c r="B4" s="63"/>
      <c r="C4" s="63"/>
      <c r="D4" s="118"/>
      <c r="E4" s="118"/>
      <c r="F4" s="134"/>
      <c r="G4" s="2"/>
      <c r="H4" s="2"/>
      <c r="I4" s="56" t="s">
        <v>58</v>
      </c>
    </row>
    <row r="5" spans="1:9" s="1" customFormat="1" ht="88.5" customHeight="1">
      <c r="A5" s="51" t="s">
        <v>0</v>
      </c>
      <c r="B5" s="51" t="s">
        <v>62</v>
      </c>
      <c r="C5" s="51" t="s">
        <v>69</v>
      </c>
      <c r="D5" s="132" t="s">
        <v>124</v>
      </c>
      <c r="E5" s="142" t="s">
        <v>128</v>
      </c>
      <c r="F5" s="132" t="s">
        <v>126</v>
      </c>
      <c r="G5" s="57" t="s">
        <v>127</v>
      </c>
      <c r="H5" s="52" t="s">
        <v>112</v>
      </c>
      <c r="I5" s="53" t="s">
        <v>109</v>
      </c>
    </row>
    <row r="6" spans="1:10" s="2" customFormat="1" ht="48" customHeight="1">
      <c r="A6" s="39" t="s">
        <v>59</v>
      </c>
      <c r="B6" s="24" t="s">
        <v>73</v>
      </c>
      <c r="C6" s="24" t="s">
        <v>37</v>
      </c>
      <c r="D6" s="60">
        <f>D7+D8</f>
        <v>230759.786</v>
      </c>
      <c r="E6" s="60">
        <f>E7+E8</f>
        <v>23849.22</v>
      </c>
      <c r="F6" s="60">
        <f>F7+F8</f>
        <v>21384.47</v>
      </c>
      <c r="G6" s="60">
        <f>F6/E6*100</f>
        <v>89.66528045780953</v>
      </c>
      <c r="H6" s="60">
        <f>F6/D6*100</f>
        <v>9.266982939566429</v>
      </c>
      <c r="I6" s="79">
        <f>G6-95</f>
        <v>-5.33471954219047</v>
      </c>
      <c r="J6" s="50"/>
    </row>
    <row r="7" spans="1:9" s="7" customFormat="1" ht="18" customHeight="1">
      <c r="A7" s="164"/>
      <c r="B7" s="165"/>
      <c r="C7" s="41" t="s">
        <v>35</v>
      </c>
      <c r="D7" s="74">
        <v>230759.786</v>
      </c>
      <c r="E7" s="74">
        <v>23849.22</v>
      </c>
      <c r="F7" s="74">
        <v>21384.47</v>
      </c>
      <c r="G7" s="74">
        <f>F7/E7*100</f>
        <v>89.66528045780953</v>
      </c>
      <c r="H7" s="74">
        <f>F7/D7*100</f>
        <v>9.266982939566429</v>
      </c>
      <c r="I7" s="61">
        <f>G7-95</f>
        <v>-5.33471954219047</v>
      </c>
    </row>
    <row r="8" spans="1:9" s="12" customFormat="1" ht="27" customHeight="1" hidden="1">
      <c r="A8" s="166"/>
      <c r="B8" s="167"/>
      <c r="C8" s="41" t="s">
        <v>71</v>
      </c>
      <c r="D8" s="78"/>
      <c r="E8" s="78"/>
      <c r="F8" s="78"/>
      <c r="G8" s="74" t="e">
        <f>F8/E8*100</f>
        <v>#DIV/0!</v>
      </c>
      <c r="H8" s="74" t="e">
        <f aca="true" t="shared" si="0" ref="H8:H75">F8/D8*100</f>
        <v>#DIV/0!</v>
      </c>
      <c r="I8" s="61" t="e">
        <f>G8-95</f>
        <v>#DIV/0!</v>
      </c>
    </row>
    <row r="9" spans="1:9" s="86" customFormat="1" ht="21.75" customHeight="1" hidden="1">
      <c r="A9" s="168"/>
      <c r="B9" s="169"/>
      <c r="C9" s="68" t="s">
        <v>95</v>
      </c>
      <c r="D9" s="145">
        <v>0</v>
      </c>
      <c r="E9" s="145">
        <v>0</v>
      </c>
      <c r="F9" s="145">
        <v>0</v>
      </c>
      <c r="G9" s="77"/>
      <c r="H9" s="77" t="e">
        <f t="shared" si="0"/>
        <v>#DIV/0!</v>
      </c>
      <c r="I9" s="69">
        <f>G9-95</f>
        <v>-95</v>
      </c>
    </row>
    <row r="10" spans="1:10" s="1" customFormat="1" ht="30" customHeight="1">
      <c r="A10" s="39" t="s">
        <v>60</v>
      </c>
      <c r="B10" s="24" t="s">
        <v>74</v>
      </c>
      <c r="C10" s="24" t="s">
        <v>61</v>
      </c>
      <c r="D10" s="60">
        <f>D11+D18+D21</f>
        <v>476998.527</v>
      </c>
      <c r="E10" s="60">
        <f>E11+E18+E21</f>
        <v>32737.807</v>
      </c>
      <c r="F10" s="60">
        <f>F11+F18+F21</f>
        <v>30964.987</v>
      </c>
      <c r="G10" s="60">
        <f>F10/E10*100</f>
        <v>94.58479304982157</v>
      </c>
      <c r="H10" s="60">
        <f t="shared" si="0"/>
        <v>6.491631576883256</v>
      </c>
      <c r="I10" s="79">
        <f aca="true" t="shared" si="1" ref="I10:I75">G10-95</f>
        <v>-0.4152069501784297</v>
      </c>
      <c r="J10" s="50"/>
    </row>
    <row r="11" spans="1:10" s="1" customFormat="1" ht="27.75" customHeight="1">
      <c r="A11" s="174"/>
      <c r="B11" s="175"/>
      <c r="C11" s="114" t="s">
        <v>66</v>
      </c>
      <c r="D11" s="82">
        <f>D12+D13+D14+D15+D16+D17</f>
        <v>329579.3</v>
      </c>
      <c r="E11" s="82">
        <f>E12+E13+E14+E15+E16+E17</f>
        <v>32692.507</v>
      </c>
      <c r="F11" s="82">
        <f>F12+F13+F14+F15+F16+F17</f>
        <v>30919.687</v>
      </c>
      <c r="G11" s="82">
        <f>F11/E11*100</f>
        <v>94.57728952998312</v>
      </c>
      <c r="H11" s="82">
        <f t="shared" si="0"/>
        <v>9.38156219155754</v>
      </c>
      <c r="I11" s="83">
        <f t="shared" si="1"/>
        <v>-0.4227104700168809</v>
      </c>
      <c r="J11" s="54"/>
    </row>
    <row r="12" spans="1:9" s="1" customFormat="1" ht="18.75" customHeight="1" hidden="1">
      <c r="A12" s="176"/>
      <c r="B12" s="177"/>
      <c r="C12" s="115" t="s">
        <v>100</v>
      </c>
      <c r="D12" s="74">
        <f>141819.6+6204.5</f>
        <v>148024.1</v>
      </c>
      <c r="E12" s="74">
        <f>16010.262+488.854</f>
        <v>16499.116</v>
      </c>
      <c r="F12" s="74">
        <f>14941.708+415.084</f>
        <v>15356.792000000001</v>
      </c>
      <c r="G12" s="74">
        <f>F12/E12*100</f>
        <v>93.07645330816511</v>
      </c>
      <c r="H12" s="74">
        <f t="shared" si="0"/>
        <v>10.374521446169915</v>
      </c>
      <c r="I12" s="61">
        <f t="shared" si="1"/>
        <v>-1.9235466918348862</v>
      </c>
    </row>
    <row r="13" spans="1:9" s="1" customFormat="1" ht="26.25" customHeight="1" hidden="1">
      <c r="A13" s="176"/>
      <c r="B13" s="177"/>
      <c r="C13" s="115" t="s">
        <v>104</v>
      </c>
      <c r="D13" s="74">
        <v>134805.9</v>
      </c>
      <c r="E13" s="74">
        <v>16067.364</v>
      </c>
      <c r="F13" s="74">
        <v>15436.868</v>
      </c>
      <c r="G13" s="74">
        <f>F13/E13*100</f>
        <v>96.07592135212721</v>
      </c>
      <c r="H13" s="74">
        <f>F13/D13*100</f>
        <v>11.45118129102658</v>
      </c>
      <c r="I13" s="61">
        <f>G13-95</f>
        <v>1.0759213521272102</v>
      </c>
    </row>
    <row r="14" spans="1:9" s="64" customFormat="1" ht="27" customHeight="1" hidden="1">
      <c r="A14" s="176"/>
      <c r="B14" s="177"/>
      <c r="C14" s="115" t="s">
        <v>113</v>
      </c>
      <c r="D14" s="78"/>
      <c r="E14" s="78"/>
      <c r="F14" s="78"/>
      <c r="G14" s="74" t="e">
        <f>F14/E14*100</f>
        <v>#DIV/0!</v>
      </c>
      <c r="H14" s="74"/>
      <c r="I14" s="61" t="e">
        <f>G14-95</f>
        <v>#DIV/0!</v>
      </c>
    </row>
    <row r="15" spans="1:9" s="1" customFormat="1" ht="27" customHeight="1" hidden="1">
      <c r="A15" s="176"/>
      <c r="B15" s="177"/>
      <c r="C15" s="115" t="s">
        <v>101</v>
      </c>
      <c r="D15" s="74">
        <v>2732.2</v>
      </c>
      <c r="E15" s="74">
        <v>0</v>
      </c>
      <c r="F15" s="74">
        <v>0</v>
      </c>
      <c r="G15" s="74"/>
      <c r="H15" s="74">
        <f t="shared" si="0"/>
        <v>0</v>
      </c>
      <c r="I15" s="61">
        <f t="shared" si="1"/>
        <v>-95</v>
      </c>
    </row>
    <row r="16" spans="1:9" s="1" customFormat="1" ht="27" customHeight="1" hidden="1">
      <c r="A16" s="176"/>
      <c r="B16" s="177"/>
      <c r="C16" s="115" t="s">
        <v>99</v>
      </c>
      <c r="D16" s="74">
        <v>44017.1</v>
      </c>
      <c r="E16" s="74">
        <v>126.027</v>
      </c>
      <c r="F16" s="74">
        <v>126.027</v>
      </c>
      <c r="G16" s="74">
        <f>F16/E16*100</f>
        <v>100</v>
      </c>
      <c r="H16" s="74">
        <f t="shared" si="0"/>
        <v>0.2863137280738622</v>
      </c>
      <c r="I16" s="61">
        <f t="shared" si="1"/>
        <v>5</v>
      </c>
    </row>
    <row r="17" spans="1:9" s="1" customFormat="1" ht="27" customHeight="1" hidden="1">
      <c r="A17" s="176"/>
      <c r="B17" s="177"/>
      <c r="C17" s="115" t="s">
        <v>103</v>
      </c>
      <c r="D17" s="78"/>
      <c r="E17" s="78"/>
      <c r="F17" s="78"/>
      <c r="G17" s="74" t="e">
        <f>F17/E17*100</f>
        <v>#DIV/0!</v>
      </c>
      <c r="H17" s="74"/>
      <c r="I17" s="61" t="e">
        <f t="shared" si="1"/>
        <v>#DIV/0!</v>
      </c>
    </row>
    <row r="18" spans="1:9" s="1" customFormat="1" ht="27" customHeight="1">
      <c r="A18" s="176"/>
      <c r="B18" s="177"/>
      <c r="C18" s="114" t="s">
        <v>82</v>
      </c>
      <c r="D18" s="82">
        <f>D19+D20</f>
        <v>147419.227</v>
      </c>
      <c r="E18" s="82">
        <f>E19+E20</f>
        <v>45.3</v>
      </c>
      <c r="F18" s="82">
        <f>F19+F20</f>
        <v>45.3</v>
      </c>
      <c r="G18" s="82">
        <f>F18/E18*100</f>
        <v>100</v>
      </c>
      <c r="H18" s="156">
        <f>F18/D18*100</f>
        <v>0.030728691855099736</v>
      </c>
      <c r="I18" s="83">
        <f t="shared" si="1"/>
        <v>5</v>
      </c>
    </row>
    <row r="19" spans="1:9" s="2" customFormat="1" ht="27.75" customHeight="1" hidden="1">
      <c r="A19" s="176"/>
      <c r="B19" s="177"/>
      <c r="C19" s="41" t="s">
        <v>103</v>
      </c>
      <c r="D19" s="74">
        <v>36983.762</v>
      </c>
      <c r="E19" s="74">
        <v>45.3</v>
      </c>
      <c r="F19" s="74">
        <v>45.3</v>
      </c>
      <c r="G19" s="74">
        <f>F19/E19*100</f>
        <v>100</v>
      </c>
      <c r="H19" s="74">
        <f t="shared" si="0"/>
        <v>0.12248618731647688</v>
      </c>
      <c r="I19" s="61">
        <f t="shared" si="1"/>
        <v>5</v>
      </c>
    </row>
    <row r="20" spans="1:9" s="2" customFormat="1" ht="18" customHeight="1" hidden="1">
      <c r="A20" s="176"/>
      <c r="B20" s="177"/>
      <c r="C20" s="41" t="s">
        <v>102</v>
      </c>
      <c r="D20" s="74">
        <v>110435.465</v>
      </c>
      <c r="E20" s="74">
        <v>0</v>
      </c>
      <c r="F20" s="74">
        <v>0</v>
      </c>
      <c r="G20" s="74"/>
      <c r="H20" s="74">
        <f t="shared" si="0"/>
        <v>0</v>
      </c>
      <c r="I20" s="61">
        <f t="shared" si="1"/>
        <v>-95</v>
      </c>
    </row>
    <row r="21" spans="1:9" s="59" customFormat="1" ht="30" customHeight="1" hidden="1">
      <c r="A21" s="178"/>
      <c r="B21" s="179"/>
      <c r="C21" s="41" t="s">
        <v>71</v>
      </c>
      <c r="D21" s="78"/>
      <c r="E21" s="78"/>
      <c r="F21" s="78"/>
      <c r="G21" s="74" t="e">
        <f aca="true" t="shared" si="2" ref="G21:G28">F21/E21*100</f>
        <v>#DIV/0!</v>
      </c>
      <c r="H21" s="74" t="e">
        <f t="shared" si="0"/>
        <v>#DIV/0!</v>
      </c>
      <c r="I21" s="61" t="e">
        <f t="shared" si="1"/>
        <v>#DIV/0!</v>
      </c>
    </row>
    <row r="22" spans="1:9" s="5" customFormat="1" ht="62.25" customHeight="1">
      <c r="A22" s="39" t="s">
        <v>80</v>
      </c>
      <c r="B22" s="24" t="s">
        <v>115</v>
      </c>
      <c r="C22" s="24" t="s">
        <v>81</v>
      </c>
      <c r="D22" s="60">
        <f>D23+D24+D25</f>
        <v>110654.8</v>
      </c>
      <c r="E22" s="60">
        <f>E23+E24+E25</f>
        <v>15670.611</v>
      </c>
      <c r="F22" s="60">
        <f>F23+F24+F25</f>
        <v>15669.992</v>
      </c>
      <c r="G22" s="60">
        <f t="shared" si="2"/>
        <v>99.9960499306632</v>
      </c>
      <c r="H22" s="60">
        <f t="shared" si="0"/>
        <v>14.161149810039872</v>
      </c>
      <c r="I22" s="79">
        <f t="shared" si="1"/>
        <v>4.9960499306632045</v>
      </c>
    </row>
    <row r="23" spans="1:9" s="2" customFormat="1" ht="17.25" customHeight="1">
      <c r="A23" s="174"/>
      <c r="B23" s="175"/>
      <c r="C23" s="40" t="s">
        <v>35</v>
      </c>
      <c r="D23" s="74">
        <v>110654.8</v>
      </c>
      <c r="E23" s="74">
        <v>15670.611</v>
      </c>
      <c r="F23" s="74">
        <v>15669.992</v>
      </c>
      <c r="G23" s="74">
        <f t="shared" si="2"/>
        <v>99.9960499306632</v>
      </c>
      <c r="H23" s="74">
        <f t="shared" si="0"/>
        <v>14.161149810039872</v>
      </c>
      <c r="I23" s="61">
        <f t="shared" si="1"/>
        <v>4.9960499306632045</v>
      </c>
    </row>
    <row r="24" spans="1:9" s="8" customFormat="1" ht="17.25" customHeight="1" hidden="1">
      <c r="A24" s="176"/>
      <c r="B24" s="177"/>
      <c r="C24" s="40" t="s">
        <v>36</v>
      </c>
      <c r="D24" s="78">
        <v>0</v>
      </c>
      <c r="E24" s="78">
        <v>0</v>
      </c>
      <c r="F24" s="78">
        <v>0</v>
      </c>
      <c r="G24" s="74" t="e">
        <f t="shared" si="2"/>
        <v>#DIV/0!</v>
      </c>
      <c r="H24" s="74" t="e">
        <f t="shared" si="0"/>
        <v>#DIV/0!</v>
      </c>
      <c r="I24" s="61" t="e">
        <f t="shared" si="1"/>
        <v>#DIV/0!</v>
      </c>
    </row>
    <row r="25" spans="1:9" s="8" customFormat="1" ht="26.25" customHeight="1" hidden="1">
      <c r="A25" s="178"/>
      <c r="B25" s="179"/>
      <c r="C25" s="41" t="s">
        <v>71</v>
      </c>
      <c r="D25" s="78"/>
      <c r="E25" s="78"/>
      <c r="F25" s="78"/>
      <c r="G25" s="74" t="e">
        <f t="shared" si="2"/>
        <v>#DIV/0!</v>
      </c>
      <c r="H25" s="74" t="e">
        <f>F25/D25*100</f>
        <v>#DIV/0!</v>
      </c>
      <c r="I25" s="61" t="e">
        <f>G25-95</f>
        <v>#DIV/0!</v>
      </c>
    </row>
    <row r="26" spans="1:9" s="8" customFormat="1" ht="48" customHeight="1">
      <c r="A26" s="42">
        <v>910</v>
      </c>
      <c r="B26" s="43" t="s">
        <v>90</v>
      </c>
      <c r="C26" s="24" t="s">
        <v>89</v>
      </c>
      <c r="D26" s="60">
        <f>D27+D28</f>
        <v>62746.8</v>
      </c>
      <c r="E26" s="60">
        <f>E27+E28</f>
        <v>7300</v>
      </c>
      <c r="F26" s="60">
        <f>F27+F28</f>
        <v>7005.757</v>
      </c>
      <c r="G26" s="60">
        <f t="shared" si="2"/>
        <v>95.96927397260274</v>
      </c>
      <c r="H26" s="60">
        <f>F26/D26*100</f>
        <v>11.165122364805853</v>
      </c>
      <c r="I26" s="79">
        <f t="shared" si="1"/>
        <v>0.9692739726027355</v>
      </c>
    </row>
    <row r="27" spans="1:9" s="8" customFormat="1" ht="18" customHeight="1">
      <c r="A27" s="170"/>
      <c r="B27" s="171"/>
      <c r="C27" s="40" t="s">
        <v>36</v>
      </c>
      <c r="D27" s="74">
        <v>62746.8</v>
      </c>
      <c r="E27" s="74">
        <v>7300</v>
      </c>
      <c r="F27" s="74">
        <v>7005.757</v>
      </c>
      <c r="G27" s="74">
        <f>F27/E27*100</f>
        <v>95.96927397260274</v>
      </c>
      <c r="H27" s="74">
        <f t="shared" si="0"/>
        <v>11.165122364805853</v>
      </c>
      <c r="I27" s="61">
        <f t="shared" si="1"/>
        <v>0.9692739726027355</v>
      </c>
    </row>
    <row r="28" spans="1:9" s="8" customFormat="1" ht="26.25" customHeight="1" hidden="1">
      <c r="A28" s="172"/>
      <c r="B28" s="173"/>
      <c r="C28" s="41" t="s">
        <v>71</v>
      </c>
      <c r="D28" s="78"/>
      <c r="E28" s="78"/>
      <c r="F28" s="78"/>
      <c r="G28" s="74" t="e">
        <f t="shared" si="2"/>
        <v>#DIV/0!</v>
      </c>
      <c r="H28" s="74" t="e">
        <f>F28/D28*100</f>
        <v>#DIV/0!</v>
      </c>
      <c r="I28" s="61" t="e">
        <f>G28-95</f>
        <v>#DIV/0!</v>
      </c>
    </row>
    <row r="29" spans="1:9" s="2" customFormat="1" ht="44.25" customHeight="1">
      <c r="A29" s="44" t="s">
        <v>1</v>
      </c>
      <c r="B29" s="45" t="s">
        <v>114</v>
      </c>
      <c r="C29" s="24" t="s">
        <v>38</v>
      </c>
      <c r="D29" s="60">
        <f>D30+D31+D32</f>
        <v>995179.5430000001</v>
      </c>
      <c r="E29" s="60">
        <f>E30+E31+E32</f>
        <v>27053.031</v>
      </c>
      <c r="F29" s="60">
        <f>F30+F31+F32</f>
        <v>22811.882</v>
      </c>
      <c r="G29" s="60">
        <f aca="true" t="shared" si="3" ref="G29:G41">F29/E29*100</f>
        <v>84.32283243973662</v>
      </c>
      <c r="H29" s="60">
        <f t="shared" si="0"/>
        <v>2.2922378339121465</v>
      </c>
      <c r="I29" s="79">
        <f t="shared" si="1"/>
        <v>-10.677167560263385</v>
      </c>
    </row>
    <row r="30" spans="1:9" s="7" customFormat="1" ht="17.25" customHeight="1">
      <c r="A30" s="164"/>
      <c r="B30" s="165"/>
      <c r="C30" s="41" t="s">
        <v>35</v>
      </c>
      <c r="D30" s="74">
        <v>549237.69</v>
      </c>
      <c r="E30" s="74">
        <v>25750.189</v>
      </c>
      <c r="F30" s="74">
        <v>22142.376</v>
      </c>
      <c r="G30" s="74">
        <f t="shared" si="3"/>
        <v>85.98917856486413</v>
      </c>
      <c r="H30" s="74">
        <f t="shared" si="0"/>
        <v>4.031474242053563</v>
      </c>
      <c r="I30" s="61">
        <f t="shared" si="1"/>
        <v>-9.010821435135867</v>
      </c>
    </row>
    <row r="31" spans="1:9" s="23" customFormat="1" ht="17.25" customHeight="1">
      <c r="A31" s="166"/>
      <c r="B31" s="167"/>
      <c r="C31" s="41" t="s">
        <v>36</v>
      </c>
      <c r="D31" s="74">
        <v>27720.3</v>
      </c>
      <c r="E31" s="74">
        <v>1281.875</v>
      </c>
      <c r="F31" s="74">
        <v>669.506</v>
      </c>
      <c r="G31" s="74">
        <f t="shared" si="3"/>
        <v>52.228649439297904</v>
      </c>
      <c r="H31" s="74">
        <f t="shared" si="0"/>
        <v>2.415219171509688</v>
      </c>
      <c r="I31" s="61">
        <f t="shared" si="1"/>
        <v>-42.771350560702096</v>
      </c>
    </row>
    <row r="32" spans="1:9" s="65" customFormat="1" ht="26.25" customHeight="1">
      <c r="A32" s="166"/>
      <c r="B32" s="167"/>
      <c r="C32" s="41" t="s">
        <v>71</v>
      </c>
      <c r="D32" s="74">
        <v>418221.553</v>
      </c>
      <c r="E32" s="74">
        <v>20.967</v>
      </c>
      <c r="F32" s="74">
        <v>0</v>
      </c>
      <c r="G32" s="74">
        <f t="shared" si="3"/>
        <v>0</v>
      </c>
      <c r="H32" s="74">
        <f t="shared" si="0"/>
        <v>0</v>
      </c>
      <c r="I32" s="61">
        <f>G32-95</f>
        <v>-95</v>
      </c>
    </row>
    <row r="33" spans="1:9" s="65" customFormat="1" ht="21.75" customHeight="1" hidden="1">
      <c r="A33" s="168"/>
      <c r="B33" s="169"/>
      <c r="C33" s="68" t="s">
        <v>95</v>
      </c>
      <c r="D33" s="145"/>
      <c r="E33" s="145"/>
      <c r="F33" s="146"/>
      <c r="G33" s="74" t="e">
        <f t="shared" si="3"/>
        <v>#DIV/0!</v>
      </c>
      <c r="H33" s="89" t="e">
        <f t="shared" si="0"/>
        <v>#DIV/0!</v>
      </c>
      <c r="I33" s="90" t="e">
        <f t="shared" si="1"/>
        <v>#DIV/0!</v>
      </c>
    </row>
    <row r="34" spans="1:9" s="2" customFormat="1" ht="48" customHeight="1">
      <c r="A34" s="87">
        <v>924</v>
      </c>
      <c r="B34" s="88" t="s">
        <v>85</v>
      </c>
      <c r="C34" s="24" t="s">
        <v>84</v>
      </c>
      <c r="D34" s="60">
        <f>D35+D36</f>
        <v>2160559.592</v>
      </c>
      <c r="E34" s="60">
        <f>E35+E36</f>
        <v>264244.326</v>
      </c>
      <c r="F34" s="60">
        <f>F35+F36</f>
        <v>246446.504</v>
      </c>
      <c r="G34" s="60">
        <f t="shared" si="3"/>
        <v>93.26463418556052</v>
      </c>
      <c r="H34" s="60">
        <f t="shared" si="0"/>
        <v>11.40660525692179</v>
      </c>
      <c r="I34" s="79">
        <f t="shared" si="1"/>
        <v>-1.7353658144394757</v>
      </c>
    </row>
    <row r="35" spans="1:9" s="2" customFormat="1" ht="16.5" customHeight="1">
      <c r="A35" s="181"/>
      <c r="B35" s="181"/>
      <c r="C35" s="41" t="s">
        <v>35</v>
      </c>
      <c r="D35" s="74">
        <v>2028020.318</v>
      </c>
      <c r="E35" s="74">
        <v>264244.326</v>
      </c>
      <c r="F35" s="74">
        <v>246446.504</v>
      </c>
      <c r="G35" s="74">
        <f t="shared" si="3"/>
        <v>93.26463418556052</v>
      </c>
      <c r="H35" s="74">
        <f t="shared" si="0"/>
        <v>12.152072728888704</v>
      </c>
      <c r="I35" s="61">
        <f t="shared" si="1"/>
        <v>-1.7353658144394757</v>
      </c>
    </row>
    <row r="36" spans="1:9" s="2" customFormat="1" ht="27.75" customHeight="1">
      <c r="A36" s="181"/>
      <c r="B36" s="181"/>
      <c r="C36" s="46" t="s">
        <v>71</v>
      </c>
      <c r="D36" s="74">
        <v>132539.274</v>
      </c>
      <c r="E36" s="74">
        <v>0</v>
      </c>
      <c r="F36" s="74">
        <v>0</v>
      </c>
      <c r="G36" s="74"/>
      <c r="H36" s="74">
        <f t="shared" si="0"/>
        <v>0</v>
      </c>
      <c r="I36" s="61">
        <f>G36-95</f>
        <v>-95</v>
      </c>
    </row>
    <row r="37" spans="1:9" s="2" customFormat="1" ht="21.75" customHeight="1" hidden="1">
      <c r="A37" s="112"/>
      <c r="B37" s="113"/>
      <c r="C37" s="70" t="s">
        <v>95</v>
      </c>
      <c r="D37" s="145">
        <v>0</v>
      </c>
      <c r="E37" s="145">
        <v>0</v>
      </c>
      <c r="F37" s="146">
        <v>0</v>
      </c>
      <c r="G37" s="77" t="e">
        <f t="shared" si="3"/>
        <v>#DIV/0!</v>
      </c>
      <c r="H37" s="77" t="e">
        <f>F37/D37*100</f>
        <v>#DIV/0!</v>
      </c>
      <c r="I37" s="69" t="e">
        <f>G37-95</f>
        <v>#DIV/0!</v>
      </c>
    </row>
    <row r="38" spans="1:9" s="2" customFormat="1" ht="30" customHeight="1">
      <c r="A38" s="72" t="s">
        <v>2</v>
      </c>
      <c r="B38" s="73" t="s">
        <v>75</v>
      </c>
      <c r="C38" s="24" t="s">
        <v>39</v>
      </c>
      <c r="D38" s="60">
        <f>D39+D40+D41</f>
        <v>19715692.061</v>
      </c>
      <c r="E38" s="60">
        <f>E39+E40+E41</f>
        <v>2534942.429</v>
      </c>
      <c r="F38" s="60">
        <f>F39+F40+F41</f>
        <v>2534488.498</v>
      </c>
      <c r="G38" s="157">
        <f t="shared" si="3"/>
        <v>99.98209304500146</v>
      </c>
      <c r="H38" s="60">
        <f t="shared" si="0"/>
        <v>12.855184033907294</v>
      </c>
      <c r="I38" s="161">
        <f t="shared" si="1"/>
        <v>4.982093045001463</v>
      </c>
    </row>
    <row r="39" spans="1:9" s="7" customFormat="1" ht="16.5" customHeight="1">
      <c r="A39" s="164"/>
      <c r="B39" s="165"/>
      <c r="C39" s="40" t="s">
        <v>35</v>
      </c>
      <c r="D39" s="74">
        <v>4821395.082</v>
      </c>
      <c r="E39" s="74">
        <v>661316.576</v>
      </c>
      <c r="F39" s="74">
        <v>660915.756</v>
      </c>
      <c r="G39" s="74">
        <f t="shared" si="3"/>
        <v>99.93939060133282</v>
      </c>
      <c r="H39" s="74">
        <f t="shared" si="0"/>
        <v>13.707977561669566</v>
      </c>
      <c r="I39" s="61">
        <f t="shared" si="1"/>
        <v>4.939390601332818</v>
      </c>
    </row>
    <row r="40" spans="1:9" s="2" customFormat="1" ht="18.75" customHeight="1">
      <c r="A40" s="166"/>
      <c r="B40" s="167"/>
      <c r="C40" s="40" t="s">
        <v>36</v>
      </c>
      <c r="D40" s="74">
        <v>13088857.5</v>
      </c>
      <c r="E40" s="74">
        <v>1736597</v>
      </c>
      <c r="F40" s="74">
        <v>1736543.889</v>
      </c>
      <c r="G40" s="74">
        <f>F40/E40*100</f>
        <v>99.99694166234308</v>
      </c>
      <c r="H40" s="74">
        <f t="shared" si="0"/>
        <v>13.267345060483699</v>
      </c>
      <c r="I40" s="61">
        <f t="shared" si="1"/>
        <v>4.996941662343076</v>
      </c>
    </row>
    <row r="41" spans="1:9" s="2" customFormat="1" ht="27" customHeight="1">
      <c r="A41" s="166"/>
      <c r="B41" s="167"/>
      <c r="C41" s="40" t="s">
        <v>71</v>
      </c>
      <c r="D41" s="74">
        <v>1805439.479</v>
      </c>
      <c r="E41" s="74">
        <v>137028.853</v>
      </c>
      <c r="F41" s="74">
        <v>137028.853</v>
      </c>
      <c r="G41" s="74">
        <f t="shared" si="3"/>
        <v>100</v>
      </c>
      <c r="H41" s="74">
        <f t="shared" si="0"/>
        <v>7.589778255868082</v>
      </c>
      <c r="I41" s="61">
        <f t="shared" si="1"/>
        <v>5</v>
      </c>
    </row>
    <row r="42" spans="1:9" s="2" customFormat="1" ht="21.75" customHeight="1">
      <c r="A42" s="168"/>
      <c r="B42" s="169"/>
      <c r="C42" s="68" t="s">
        <v>95</v>
      </c>
      <c r="D42" s="77">
        <v>56532.9</v>
      </c>
      <c r="E42" s="77">
        <v>0</v>
      </c>
      <c r="F42" s="77">
        <v>0</v>
      </c>
      <c r="G42" s="77"/>
      <c r="H42" s="77">
        <f t="shared" si="0"/>
        <v>0</v>
      </c>
      <c r="I42" s="69">
        <f t="shared" si="1"/>
        <v>-95</v>
      </c>
    </row>
    <row r="43" spans="1:9" s="2" customFormat="1" ht="30" customHeight="1">
      <c r="A43" s="39" t="s">
        <v>3</v>
      </c>
      <c r="B43" s="24" t="s">
        <v>4</v>
      </c>
      <c r="C43" s="24" t="s">
        <v>40</v>
      </c>
      <c r="D43" s="60">
        <f>D44+D45+D46</f>
        <v>89714.04199999999</v>
      </c>
      <c r="E43" s="60">
        <f>E44+E45+E46</f>
        <v>8969.686</v>
      </c>
      <c r="F43" s="60">
        <f>F44+F45+F46</f>
        <v>7621.723999999999</v>
      </c>
      <c r="G43" s="60">
        <f>F43/E43*100</f>
        <v>84.97202689146532</v>
      </c>
      <c r="H43" s="60">
        <f t="shared" si="0"/>
        <v>8.495575308043751</v>
      </c>
      <c r="I43" s="79">
        <f t="shared" si="1"/>
        <v>-10.027973108534681</v>
      </c>
    </row>
    <row r="44" spans="1:9" s="7" customFormat="1" ht="16.5" customHeight="1">
      <c r="A44" s="164"/>
      <c r="B44" s="165"/>
      <c r="C44" s="47" t="s">
        <v>35</v>
      </c>
      <c r="D44" s="74">
        <v>76853.548</v>
      </c>
      <c r="E44" s="74">
        <v>8451.079</v>
      </c>
      <c r="F44" s="74">
        <v>7243.333</v>
      </c>
      <c r="G44" s="74">
        <f>F44/E44*100</f>
        <v>85.70897278323868</v>
      </c>
      <c r="H44" s="74">
        <f t="shared" si="0"/>
        <v>9.424851797343175</v>
      </c>
      <c r="I44" s="61">
        <f t="shared" si="1"/>
        <v>-9.291027216761321</v>
      </c>
    </row>
    <row r="45" spans="1:9" s="2" customFormat="1" ht="16.5" customHeight="1">
      <c r="A45" s="166"/>
      <c r="B45" s="167"/>
      <c r="C45" s="40" t="s">
        <v>36</v>
      </c>
      <c r="D45" s="74">
        <v>3786.7</v>
      </c>
      <c r="E45" s="74">
        <v>518.607</v>
      </c>
      <c r="F45" s="74">
        <v>378.391</v>
      </c>
      <c r="G45" s="74">
        <f aca="true" t="shared" si="4" ref="G45:G55">F45/E45*100</f>
        <v>72.96295653548835</v>
      </c>
      <c r="H45" s="74">
        <f t="shared" si="0"/>
        <v>9.992632107111735</v>
      </c>
      <c r="I45" s="61">
        <f t="shared" si="1"/>
        <v>-22.037043464511655</v>
      </c>
    </row>
    <row r="46" spans="1:9" s="22" customFormat="1" ht="27" customHeight="1">
      <c r="A46" s="168"/>
      <c r="B46" s="169"/>
      <c r="C46" s="41" t="s">
        <v>71</v>
      </c>
      <c r="D46" s="74">
        <v>9073.794</v>
      </c>
      <c r="E46" s="74">
        <v>0</v>
      </c>
      <c r="F46" s="74">
        <v>0</v>
      </c>
      <c r="G46" s="74"/>
      <c r="H46" s="74">
        <f t="shared" si="0"/>
        <v>0</v>
      </c>
      <c r="I46" s="61">
        <f t="shared" si="1"/>
        <v>-95</v>
      </c>
    </row>
    <row r="47" spans="1:10" s="2" customFormat="1" ht="30" customHeight="1">
      <c r="A47" s="39" t="s">
        <v>5</v>
      </c>
      <c r="B47" s="24" t="s">
        <v>6</v>
      </c>
      <c r="C47" s="24" t="s">
        <v>41</v>
      </c>
      <c r="D47" s="60">
        <f>D48+D49+D50</f>
        <v>192450.239</v>
      </c>
      <c r="E47" s="60">
        <f>E48+E49+E50</f>
        <v>14234.953</v>
      </c>
      <c r="F47" s="60">
        <f>F48+F49+F50</f>
        <v>13997.232</v>
      </c>
      <c r="G47" s="60">
        <f t="shared" si="4"/>
        <v>98.33001907347358</v>
      </c>
      <c r="H47" s="60">
        <f t="shared" si="0"/>
        <v>7.273169455507925</v>
      </c>
      <c r="I47" s="79">
        <f>G47-95</f>
        <v>3.3300190734735793</v>
      </c>
      <c r="J47" s="50"/>
    </row>
    <row r="48" spans="1:9" s="7" customFormat="1" ht="16.5" customHeight="1">
      <c r="A48" s="164"/>
      <c r="B48" s="165"/>
      <c r="C48" s="40" t="s">
        <v>35</v>
      </c>
      <c r="D48" s="74">
        <v>146624.974</v>
      </c>
      <c r="E48" s="74">
        <v>12821.383</v>
      </c>
      <c r="F48" s="74">
        <v>12702.175</v>
      </c>
      <c r="G48" s="155">
        <f>F48/E48*100</f>
        <v>99.07024070648228</v>
      </c>
      <c r="H48" s="74">
        <f t="shared" si="0"/>
        <v>8.663036489268192</v>
      </c>
      <c r="I48" s="162">
        <f t="shared" si="1"/>
        <v>4.070240706482281</v>
      </c>
    </row>
    <row r="49" spans="1:9" s="2" customFormat="1" ht="16.5" customHeight="1">
      <c r="A49" s="166"/>
      <c r="B49" s="167"/>
      <c r="C49" s="40" t="s">
        <v>36</v>
      </c>
      <c r="D49" s="74">
        <v>10612</v>
      </c>
      <c r="E49" s="74">
        <v>1413.57</v>
      </c>
      <c r="F49" s="74">
        <v>1295.057</v>
      </c>
      <c r="G49" s="74">
        <f t="shared" si="4"/>
        <v>91.6160501425469</v>
      </c>
      <c r="H49" s="74">
        <f t="shared" si="0"/>
        <v>12.2037033546928</v>
      </c>
      <c r="I49" s="61">
        <f t="shared" si="1"/>
        <v>-3.3839498574531035</v>
      </c>
    </row>
    <row r="50" spans="1:9" s="22" customFormat="1" ht="27" customHeight="1">
      <c r="A50" s="168"/>
      <c r="B50" s="169"/>
      <c r="C50" s="41" t="s">
        <v>71</v>
      </c>
      <c r="D50" s="74">
        <v>35213.265</v>
      </c>
      <c r="E50" s="74">
        <v>0</v>
      </c>
      <c r="F50" s="74">
        <v>0</v>
      </c>
      <c r="G50" s="74"/>
      <c r="H50" s="74">
        <f t="shared" si="0"/>
        <v>0</v>
      </c>
      <c r="I50" s="61">
        <f t="shared" si="1"/>
        <v>-95</v>
      </c>
    </row>
    <row r="51" spans="1:9" s="2" customFormat="1" ht="30" customHeight="1">
      <c r="A51" s="39" t="s">
        <v>7</v>
      </c>
      <c r="B51" s="24" t="s">
        <v>8</v>
      </c>
      <c r="C51" s="24" t="s">
        <v>42</v>
      </c>
      <c r="D51" s="60">
        <f>D52+D53+D54</f>
        <v>187686.261</v>
      </c>
      <c r="E51" s="60">
        <f>E52+E53+E54</f>
        <v>18782.069</v>
      </c>
      <c r="F51" s="60">
        <f>F52+F53+F54</f>
        <v>11177.631</v>
      </c>
      <c r="G51" s="60">
        <f t="shared" si="4"/>
        <v>59.51224542940396</v>
      </c>
      <c r="H51" s="60">
        <f t="shared" si="0"/>
        <v>5.955487066791745</v>
      </c>
      <c r="I51" s="79">
        <f>G51-95</f>
        <v>-35.48775457059604</v>
      </c>
    </row>
    <row r="52" spans="1:9" s="7" customFormat="1" ht="16.5" customHeight="1">
      <c r="A52" s="164"/>
      <c r="B52" s="165"/>
      <c r="C52" s="40" t="s">
        <v>35</v>
      </c>
      <c r="D52" s="74">
        <v>146982.226</v>
      </c>
      <c r="E52" s="74">
        <v>17435.879</v>
      </c>
      <c r="F52" s="74">
        <v>9960.452</v>
      </c>
      <c r="G52" s="74">
        <f t="shared" si="4"/>
        <v>57.12618216724261</v>
      </c>
      <c r="H52" s="74">
        <f t="shared" si="0"/>
        <v>6.7766370608647595</v>
      </c>
      <c r="I52" s="61">
        <f t="shared" si="1"/>
        <v>-37.87381783275739</v>
      </c>
    </row>
    <row r="53" spans="1:9" s="2" customFormat="1" ht="16.5" customHeight="1">
      <c r="A53" s="166"/>
      <c r="B53" s="167"/>
      <c r="C53" s="40" t="s">
        <v>36</v>
      </c>
      <c r="D53" s="74">
        <v>10354.2</v>
      </c>
      <c r="E53" s="74">
        <v>1346.19</v>
      </c>
      <c r="F53" s="74">
        <v>1217.179</v>
      </c>
      <c r="G53" s="74">
        <f t="shared" si="4"/>
        <v>90.41658309748253</v>
      </c>
      <c r="H53" s="74">
        <f t="shared" si="0"/>
        <v>11.755413262251068</v>
      </c>
      <c r="I53" s="61">
        <f t="shared" si="1"/>
        <v>-4.58341690251747</v>
      </c>
    </row>
    <row r="54" spans="1:9" s="22" customFormat="1" ht="27.75" customHeight="1">
      <c r="A54" s="168"/>
      <c r="B54" s="169"/>
      <c r="C54" s="41" t="s">
        <v>71</v>
      </c>
      <c r="D54" s="74">
        <v>30349.835</v>
      </c>
      <c r="E54" s="74">
        <v>0</v>
      </c>
      <c r="F54" s="74">
        <v>0</v>
      </c>
      <c r="G54" s="74"/>
      <c r="H54" s="74">
        <f t="shared" si="0"/>
        <v>0</v>
      </c>
      <c r="I54" s="61">
        <f t="shared" si="1"/>
        <v>-95</v>
      </c>
    </row>
    <row r="55" spans="1:10" s="2" customFormat="1" ht="30" customHeight="1">
      <c r="A55" s="39" t="s">
        <v>9</v>
      </c>
      <c r="B55" s="24" t="s">
        <v>10</v>
      </c>
      <c r="C55" s="24" t="s">
        <v>46</v>
      </c>
      <c r="D55" s="60">
        <f>D56+D57+D58</f>
        <v>155921.503</v>
      </c>
      <c r="E55" s="60">
        <f>E56+E57+E58</f>
        <v>7959.61</v>
      </c>
      <c r="F55" s="60">
        <f>F56+F57+F58</f>
        <v>7800.553</v>
      </c>
      <c r="G55" s="60">
        <f t="shared" si="4"/>
        <v>98.00169857568399</v>
      </c>
      <c r="H55" s="60">
        <f t="shared" si="0"/>
        <v>5.002871861746997</v>
      </c>
      <c r="I55" s="79">
        <f t="shared" si="1"/>
        <v>3.0016985756839887</v>
      </c>
      <c r="J55" s="50"/>
    </row>
    <row r="56" spans="1:9" s="7" customFormat="1" ht="16.5" customHeight="1">
      <c r="A56" s="164"/>
      <c r="B56" s="165"/>
      <c r="C56" s="40" t="s">
        <v>35</v>
      </c>
      <c r="D56" s="74">
        <v>122148.828</v>
      </c>
      <c r="E56" s="74">
        <v>6959.647</v>
      </c>
      <c r="F56" s="74">
        <v>6901.234</v>
      </c>
      <c r="G56" s="74">
        <f aca="true" t="shared" si="5" ref="G56:G74">F56/E56*100</f>
        <v>99.16069019017776</v>
      </c>
      <c r="H56" s="74">
        <f t="shared" si="0"/>
        <v>5.649856910620543</v>
      </c>
      <c r="I56" s="61">
        <f t="shared" si="1"/>
        <v>4.16069019017776</v>
      </c>
    </row>
    <row r="57" spans="1:9" s="2" customFormat="1" ht="16.5" customHeight="1">
      <c r="A57" s="166"/>
      <c r="B57" s="167"/>
      <c r="C57" s="40" t="s">
        <v>36</v>
      </c>
      <c r="D57" s="74">
        <v>8831.9</v>
      </c>
      <c r="E57" s="74">
        <v>999.963</v>
      </c>
      <c r="F57" s="74">
        <v>899.319</v>
      </c>
      <c r="G57" s="74">
        <f t="shared" si="5"/>
        <v>89.93522760342132</v>
      </c>
      <c r="H57" s="74">
        <f t="shared" si="0"/>
        <v>10.182622085847893</v>
      </c>
      <c r="I57" s="61">
        <f t="shared" si="1"/>
        <v>-5.064772396578675</v>
      </c>
    </row>
    <row r="58" spans="1:9" s="22" customFormat="1" ht="27.75" customHeight="1">
      <c r="A58" s="168"/>
      <c r="B58" s="169"/>
      <c r="C58" s="41" t="s">
        <v>71</v>
      </c>
      <c r="D58" s="74">
        <v>24940.775</v>
      </c>
      <c r="E58" s="74">
        <v>0</v>
      </c>
      <c r="F58" s="74">
        <v>0</v>
      </c>
      <c r="G58" s="74"/>
      <c r="H58" s="74">
        <f t="shared" si="0"/>
        <v>0</v>
      </c>
      <c r="I58" s="61">
        <f t="shared" si="1"/>
        <v>-95</v>
      </c>
    </row>
    <row r="59" spans="1:10" s="2" customFormat="1" ht="30" customHeight="1">
      <c r="A59" s="39" t="s">
        <v>11</v>
      </c>
      <c r="B59" s="24" t="s">
        <v>12</v>
      </c>
      <c r="C59" s="24" t="s">
        <v>45</v>
      </c>
      <c r="D59" s="60">
        <f>D60+D61+D62</f>
        <v>169541.239</v>
      </c>
      <c r="E59" s="60">
        <f>E60+E61+E62</f>
        <v>12432.376</v>
      </c>
      <c r="F59" s="60">
        <f>F60+F61+F62</f>
        <v>12239.179</v>
      </c>
      <c r="G59" s="60">
        <f t="shared" si="5"/>
        <v>98.4460170767036</v>
      </c>
      <c r="H59" s="60">
        <f t="shared" si="0"/>
        <v>7.218998204914618</v>
      </c>
      <c r="I59" s="79">
        <f t="shared" si="1"/>
        <v>3.4460170767035976</v>
      </c>
      <c r="J59" s="50"/>
    </row>
    <row r="60" spans="1:9" s="7" customFormat="1" ht="16.5" customHeight="1">
      <c r="A60" s="164"/>
      <c r="B60" s="165"/>
      <c r="C60" s="40" t="s">
        <v>35</v>
      </c>
      <c r="D60" s="74">
        <v>134428.875</v>
      </c>
      <c r="E60" s="74">
        <v>11268.682</v>
      </c>
      <c r="F60" s="74">
        <v>11267.417</v>
      </c>
      <c r="G60" s="155">
        <f t="shared" si="5"/>
        <v>99.98877419737285</v>
      </c>
      <c r="H60" s="74">
        <f t="shared" si="0"/>
        <v>8.381694037088385</v>
      </c>
      <c r="I60" s="162">
        <f t="shared" si="1"/>
        <v>4.988774197372848</v>
      </c>
    </row>
    <row r="61" spans="1:9" s="2" customFormat="1" ht="16.5" customHeight="1">
      <c r="A61" s="166"/>
      <c r="B61" s="167"/>
      <c r="C61" s="40" t="s">
        <v>36</v>
      </c>
      <c r="D61" s="74">
        <v>9049.3</v>
      </c>
      <c r="E61" s="74">
        <v>1163.694</v>
      </c>
      <c r="F61" s="74">
        <v>971.762</v>
      </c>
      <c r="G61" s="74">
        <f>F61/E61*100</f>
        <v>83.5066606857129</v>
      </c>
      <c r="H61" s="74">
        <f t="shared" si="0"/>
        <v>10.738532262163925</v>
      </c>
      <c r="I61" s="61">
        <f t="shared" si="1"/>
        <v>-11.493339314287098</v>
      </c>
    </row>
    <row r="62" spans="1:9" s="22" customFormat="1" ht="27" customHeight="1">
      <c r="A62" s="168"/>
      <c r="B62" s="169"/>
      <c r="C62" s="41" t="s">
        <v>71</v>
      </c>
      <c r="D62" s="74">
        <v>26063.064</v>
      </c>
      <c r="E62" s="74">
        <v>0</v>
      </c>
      <c r="F62" s="74">
        <v>0</v>
      </c>
      <c r="G62" s="74"/>
      <c r="H62" s="74">
        <f t="shared" si="0"/>
        <v>0</v>
      </c>
      <c r="I62" s="61">
        <f t="shared" si="1"/>
        <v>-95</v>
      </c>
    </row>
    <row r="63" spans="1:10" s="2" customFormat="1" ht="30" customHeight="1">
      <c r="A63" s="39" t="s">
        <v>13</v>
      </c>
      <c r="B63" s="24" t="s">
        <v>14</v>
      </c>
      <c r="C63" s="24" t="s">
        <v>44</v>
      </c>
      <c r="D63" s="60">
        <f>D64+D65+D66</f>
        <v>139736.1</v>
      </c>
      <c r="E63" s="60">
        <f>E64+E65+E66</f>
        <v>9707.825</v>
      </c>
      <c r="F63" s="60">
        <f>F64+F65+F66</f>
        <v>8985.923</v>
      </c>
      <c r="G63" s="60">
        <f t="shared" si="5"/>
        <v>92.56371020285182</v>
      </c>
      <c r="H63" s="60">
        <f t="shared" si="0"/>
        <v>6.430638181543638</v>
      </c>
      <c r="I63" s="79">
        <f t="shared" si="1"/>
        <v>-2.436289797148177</v>
      </c>
      <c r="J63" s="50"/>
    </row>
    <row r="64" spans="1:9" s="7" customFormat="1" ht="16.5" customHeight="1">
      <c r="A64" s="164"/>
      <c r="B64" s="165"/>
      <c r="C64" s="40" t="s">
        <v>35</v>
      </c>
      <c r="D64" s="74">
        <v>111033.727</v>
      </c>
      <c r="E64" s="74">
        <v>8737.58</v>
      </c>
      <c r="F64" s="74">
        <v>8187.536</v>
      </c>
      <c r="G64" s="74">
        <f t="shared" si="5"/>
        <v>93.70484733759234</v>
      </c>
      <c r="H64" s="74">
        <f t="shared" si="0"/>
        <v>7.373918016820241</v>
      </c>
      <c r="I64" s="61">
        <f t="shared" si="1"/>
        <v>-1.2951526624076592</v>
      </c>
    </row>
    <row r="65" spans="1:9" s="2" customFormat="1" ht="16.5" customHeight="1">
      <c r="A65" s="166"/>
      <c r="B65" s="167"/>
      <c r="C65" s="40" t="s">
        <v>36</v>
      </c>
      <c r="D65" s="74">
        <v>8421</v>
      </c>
      <c r="E65" s="74">
        <v>970.245</v>
      </c>
      <c r="F65" s="74">
        <v>798.387</v>
      </c>
      <c r="G65" s="74">
        <f t="shared" si="5"/>
        <v>82.2871542754665</v>
      </c>
      <c r="H65" s="74">
        <f t="shared" si="0"/>
        <v>9.480904880655503</v>
      </c>
      <c r="I65" s="61">
        <f t="shared" si="1"/>
        <v>-12.712845724533494</v>
      </c>
    </row>
    <row r="66" spans="1:9" s="22" customFormat="1" ht="27" customHeight="1">
      <c r="A66" s="168"/>
      <c r="B66" s="169"/>
      <c r="C66" s="41" t="s">
        <v>71</v>
      </c>
      <c r="D66" s="74">
        <v>20281.373</v>
      </c>
      <c r="E66" s="74">
        <v>0</v>
      </c>
      <c r="F66" s="74">
        <v>0</v>
      </c>
      <c r="G66" s="74"/>
      <c r="H66" s="74">
        <f t="shared" si="0"/>
        <v>0</v>
      </c>
      <c r="I66" s="61">
        <f t="shared" si="1"/>
        <v>-95</v>
      </c>
    </row>
    <row r="67" spans="1:10" s="2" customFormat="1" ht="37.5" customHeight="1">
      <c r="A67" s="39" t="s">
        <v>15</v>
      </c>
      <c r="B67" s="24" t="s">
        <v>16</v>
      </c>
      <c r="C67" s="24" t="s">
        <v>68</v>
      </c>
      <c r="D67" s="60">
        <f>D68+D69+D70</f>
        <v>134778.361</v>
      </c>
      <c r="E67" s="60">
        <f>E68+E69+E70</f>
        <v>11083.572</v>
      </c>
      <c r="F67" s="60">
        <f>F68+F69+F70</f>
        <v>10575.345</v>
      </c>
      <c r="G67" s="60">
        <f t="shared" si="5"/>
        <v>95.41459197450062</v>
      </c>
      <c r="H67" s="60">
        <f t="shared" si="0"/>
        <v>7.8464709924763065</v>
      </c>
      <c r="I67" s="79">
        <f t="shared" si="1"/>
        <v>0.4145919745006239</v>
      </c>
      <c r="J67" s="50"/>
    </row>
    <row r="68" spans="1:9" s="7" customFormat="1" ht="16.5" customHeight="1">
      <c r="A68" s="164"/>
      <c r="B68" s="165"/>
      <c r="C68" s="40" t="s">
        <v>35</v>
      </c>
      <c r="D68" s="74">
        <v>114622.328</v>
      </c>
      <c r="E68" s="74">
        <v>10221.167</v>
      </c>
      <c r="F68" s="74">
        <v>9778.045</v>
      </c>
      <c r="G68" s="74">
        <f>F68/E68*100</f>
        <v>95.66466334030156</v>
      </c>
      <c r="H68" s="74">
        <f t="shared" si="0"/>
        <v>8.530663414897663</v>
      </c>
      <c r="I68" s="61">
        <f t="shared" si="1"/>
        <v>0.6646633403015585</v>
      </c>
    </row>
    <row r="69" spans="1:9" s="2" customFormat="1" ht="16.5" customHeight="1">
      <c r="A69" s="166"/>
      <c r="B69" s="167"/>
      <c r="C69" s="40" t="s">
        <v>36</v>
      </c>
      <c r="D69" s="74">
        <v>7418.3</v>
      </c>
      <c r="E69" s="74">
        <v>862.405</v>
      </c>
      <c r="F69" s="74">
        <v>797.3</v>
      </c>
      <c r="G69" s="74">
        <f t="shared" si="5"/>
        <v>92.45076269270238</v>
      </c>
      <c r="H69" s="74">
        <f t="shared" si="0"/>
        <v>10.747745440329993</v>
      </c>
      <c r="I69" s="61">
        <f t="shared" si="1"/>
        <v>-2.5492373072976164</v>
      </c>
    </row>
    <row r="70" spans="1:9" s="2" customFormat="1" ht="27.75" customHeight="1">
      <c r="A70" s="168"/>
      <c r="B70" s="169"/>
      <c r="C70" s="41" t="s">
        <v>71</v>
      </c>
      <c r="D70" s="74">
        <v>12737.733</v>
      </c>
      <c r="E70" s="74">
        <v>0</v>
      </c>
      <c r="F70" s="74">
        <v>0</v>
      </c>
      <c r="G70" s="74"/>
      <c r="H70" s="74">
        <f t="shared" si="0"/>
        <v>0</v>
      </c>
      <c r="I70" s="61">
        <f t="shared" si="1"/>
        <v>-95</v>
      </c>
    </row>
    <row r="71" spans="1:9" s="2" customFormat="1" ht="30" customHeight="1">
      <c r="A71" s="39" t="s">
        <v>17</v>
      </c>
      <c r="B71" s="24" t="s">
        <v>18</v>
      </c>
      <c r="C71" s="24" t="s">
        <v>43</v>
      </c>
      <c r="D71" s="60">
        <f>D72+D73+D74</f>
        <v>27081.2</v>
      </c>
      <c r="E71" s="60">
        <f>E72+E73+E74</f>
        <v>2489.795</v>
      </c>
      <c r="F71" s="60">
        <f>F72+F73+F74</f>
        <v>2226.1490000000003</v>
      </c>
      <c r="G71" s="60">
        <f t="shared" si="5"/>
        <v>89.4109354384598</v>
      </c>
      <c r="H71" s="60">
        <f t="shared" si="0"/>
        <v>8.220274581628585</v>
      </c>
      <c r="I71" s="79">
        <f t="shared" si="1"/>
        <v>-5.589064561540198</v>
      </c>
    </row>
    <row r="72" spans="1:9" s="7" customFormat="1" ht="16.5" customHeight="1">
      <c r="A72" s="164"/>
      <c r="B72" s="165"/>
      <c r="C72" s="40" t="s">
        <v>35</v>
      </c>
      <c r="D72" s="74">
        <v>26320.5</v>
      </c>
      <c r="E72" s="74">
        <v>2415.589</v>
      </c>
      <c r="F72" s="74">
        <v>2158.052</v>
      </c>
      <c r="G72" s="74">
        <f>F72/E72*100</f>
        <v>89.33854227685258</v>
      </c>
      <c r="H72" s="74">
        <f>F72/D72*100</f>
        <v>8.199129955737924</v>
      </c>
      <c r="I72" s="61">
        <f t="shared" si="1"/>
        <v>-5.6614577231474215</v>
      </c>
    </row>
    <row r="73" spans="1:9" s="2" customFormat="1" ht="16.5" customHeight="1">
      <c r="A73" s="166"/>
      <c r="B73" s="167"/>
      <c r="C73" s="40" t="s">
        <v>36</v>
      </c>
      <c r="D73" s="74">
        <v>760.7</v>
      </c>
      <c r="E73" s="74">
        <v>74.206</v>
      </c>
      <c r="F73" s="74">
        <v>68.097</v>
      </c>
      <c r="G73" s="74">
        <f t="shared" si="5"/>
        <v>91.76751206101932</v>
      </c>
      <c r="H73" s="74">
        <f t="shared" si="0"/>
        <v>8.951886420402259</v>
      </c>
      <c r="I73" s="61">
        <f t="shared" si="1"/>
        <v>-3.2324879389806824</v>
      </c>
    </row>
    <row r="74" spans="1:9" s="2" customFormat="1" ht="27.75" customHeight="1" hidden="1">
      <c r="A74" s="168"/>
      <c r="B74" s="169"/>
      <c r="C74" s="41" t="s">
        <v>71</v>
      </c>
      <c r="D74" s="78">
        <v>0</v>
      </c>
      <c r="E74" s="78">
        <v>0</v>
      </c>
      <c r="F74" s="78">
        <v>0</v>
      </c>
      <c r="G74" s="74" t="e">
        <f t="shared" si="5"/>
        <v>#DIV/0!</v>
      </c>
      <c r="H74" s="74" t="e">
        <f t="shared" si="0"/>
        <v>#DIV/0!</v>
      </c>
      <c r="I74" s="61" t="e">
        <f t="shared" si="1"/>
        <v>#DIV/0!</v>
      </c>
    </row>
    <row r="75" spans="1:9" s="2" customFormat="1" ht="48" customHeight="1">
      <c r="A75" s="39" t="s">
        <v>86</v>
      </c>
      <c r="B75" s="24" t="s">
        <v>88</v>
      </c>
      <c r="C75" s="24" t="s">
        <v>87</v>
      </c>
      <c r="D75" s="60">
        <f>D76+D77+D78</f>
        <v>1129083.3650000002</v>
      </c>
      <c r="E75" s="60">
        <f>E76+E77+E78</f>
        <v>121462.22</v>
      </c>
      <c r="F75" s="60">
        <f>F76+F77+F78</f>
        <v>26308.81</v>
      </c>
      <c r="G75" s="60">
        <f aca="true" t="shared" si="6" ref="G75:G84">F75/E75*100</f>
        <v>21.66007668886671</v>
      </c>
      <c r="H75" s="60">
        <f t="shared" si="0"/>
        <v>2.330103410920415</v>
      </c>
      <c r="I75" s="79">
        <f t="shared" si="1"/>
        <v>-73.33992331113329</v>
      </c>
    </row>
    <row r="76" spans="1:9" s="2" customFormat="1" ht="16.5" customHeight="1">
      <c r="A76" s="174"/>
      <c r="B76" s="175"/>
      <c r="C76" s="41" t="s">
        <v>35</v>
      </c>
      <c r="D76" s="74">
        <v>1114609.905</v>
      </c>
      <c r="E76" s="74">
        <v>121112.22</v>
      </c>
      <c r="F76" s="74">
        <v>26308.151</v>
      </c>
      <c r="G76" s="74">
        <f t="shared" si="6"/>
        <v>21.722127626758063</v>
      </c>
      <c r="H76" s="74">
        <f aca="true" t="shared" si="7" ref="H76:H145">F76/D76*100</f>
        <v>2.360301203316509</v>
      </c>
      <c r="I76" s="61">
        <f aca="true" t="shared" si="8" ref="I76:I145">G76-95</f>
        <v>-73.27787237324193</v>
      </c>
    </row>
    <row r="77" spans="1:9" s="10" customFormat="1" ht="16.5" customHeight="1">
      <c r="A77" s="176"/>
      <c r="B77" s="177"/>
      <c r="C77" s="41" t="s">
        <v>36</v>
      </c>
      <c r="D77" s="74">
        <v>3616.083</v>
      </c>
      <c r="E77" s="74">
        <v>350</v>
      </c>
      <c r="F77" s="74">
        <v>0.659</v>
      </c>
      <c r="G77" s="74">
        <f t="shared" si="6"/>
        <v>0.1882857142857143</v>
      </c>
      <c r="H77" s="155">
        <f t="shared" si="7"/>
        <v>0.018224139213618713</v>
      </c>
      <c r="I77" s="61">
        <f t="shared" si="8"/>
        <v>-94.81171428571429</v>
      </c>
    </row>
    <row r="78" spans="1:9" s="67" customFormat="1" ht="27.75" customHeight="1">
      <c r="A78" s="176"/>
      <c r="B78" s="177"/>
      <c r="C78" s="41" t="s">
        <v>71</v>
      </c>
      <c r="D78" s="74">
        <v>10857.377</v>
      </c>
      <c r="E78" s="74">
        <v>0</v>
      </c>
      <c r="F78" s="74">
        <v>0</v>
      </c>
      <c r="G78" s="74"/>
      <c r="H78" s="74">
        <f t="shared" si="7"/>
        <v>0</v>
      </c>
      <c r="I78" s="61">
        <f t="shared" si="8"/>
        <v>-95</v>
      </c>
    </row>
    <row r="79" spans="1:10" s="22" customFormat="1" ht="21" customHeight="1">
      <c r="A79" s="178"/>
      <c r="B79" s="179"/>
      <c r="C79" s="70" t="s">
        <v>95</v>
      </c>
      <c r="D79" s="77">
        <v>10268</v>
      </c>
      <c r="E79" s="77">
        <v>0</v>
      </c>
      <c r="F79" s="77">
        <v>0</v>
      </c>
      <c r="G79" s="77"/>
      <c r="H79" s="77">
        <f t="shared" si="7"/>
        <v>0</v>
      </c>
      <c r="I79" s="69">
        <f t="shared" si="8"/>
        <v>-95</v>
      </c>
      <c r="J79" s="54"/>
    </row>
    <row r="80" spans="1:9" s="2" customFormat="1" ht="44.25" customHeight="1">
      <c r="A80" s="44" t="s">
        <v>92</v>
      </c>
      <c r="B80" s="45" t="s">
        <v>93</v>
      </c>
      <c r="C80" s="24" t="s">
        <v>91</v>
      </c>
      <c r="D80" s="60">
        <f>D81+D82</f>
        <v>2921162.208</v>
      </c>
      <c r="E80" s="60">
        <f>E81+E82</f>
        <v>102586.619</v>
      </c>
      <c r="F80" s="60">
        <f>F81+F82</f>
        <v>90077.516</v>
      </c>
      <c r="G80" s="60">
        <f t="shared" si="6"/>
        <v>87.80630152164387</v>
      </c>
      <c r="H80" s="60">
        <f>F80/D80*100</f>
        <v>3.0836191072618453</v>
      </c>
      <c r="I80" s="79">
        <f t="shared" si="8"/>
        <v>-7.193698478356126</v>
      </c>
    </row>
    <row r="81" spans="1:9" s="2" customFormat="1" ht="16.5" customHeight="1">
      <c r="A81" s="174"/>
      <c r="B81" s="175"/>
      <c r="C81" s="41" t="s">
        <v>35</v>
      </c>
      <c r="D81" s="74">
        <v>1568360.942</v>
      </c>
      <c r="E81" s="74">
        <v>96466.638</v>
      </c>
      <c r="F81" s="74">
        <v>83957.535</v>
      </c>
      <c r="G81" s="74">
        <f t="shared" si="6"/>
        <v>87.032715911588</v>
      </c>
      <c r="H81" s="74">
        <f t="shared" si="7"/>
        <v>5.353202362520961</v>
      </c>
      <c r="I81" s="61">
        <f t="shared" si="8"/>
        <v>-7.967284088412001</v>
      </c>
    </row>
    <row r="82" spans="1:9" s="22" customFormat="1" ht="27" customHeight="1">
      <c r="A82" s="176"/>
      <c r="B82" s="177"/>
      <c r="C82" s="41" t="s">
        <v>71</v>
      </c>
      <c r="D82" s="74">
        <v>1352801.266</v>
      </c>
      <c r="E82" s="74">
        <v>6119.981</v>
      </c>
      <c r="F82" s="74">
        <v>6119.981</v>
      </c>
      <c r="G82" s="74">
        <f t="shared" si="6"/>
        <v>100</v>
      </c>
      <c r="H82" s="74">
        <f t="shared" si="7"/>
        <v>0.4523932046645497</v>
      </c>
      <c r="I82" s="61">
        <f t="shared" si="8"/>
        <v>5</v>
      </c>
    </row>
    <row r="83" spans="1:10" s="22" customFormat="1" ht="21" customHeight="1">
      <c r="A83" s="176"/>
      <c r="B83" s="177"/>
      <c r="C83" s="71" t="s">
        <v>95</v>
      </c>
      <c r="D83" s="77">
        <v>2833980.307</v>
      </c>
      <c r="E83" s="77">
        <v>94180.558</v>
      </c>
      <c r="F83" s="77">
        <v>81747.997</v>
      </c>
      <c r="G83" s="77">
        <f t="shared" si="6"/>
        <v>86.79922771321868</v>
      </c>
      <c r="H83" s="77">
        <f t="shared" si="7"/>
        <v>2.8845647514938784</v>
      </c>
      <c r="I83" s="69">
        <f t="shared" si="8"/>
        <v>-8.200772286781316</v>
      </c>
      <c r="J83" s="55"/>
    </row>
    <row r="84" spans="1:9" s="2" customFormat="1" ht="45" customHeight="1">
      <c r="A84" s="39" t="s">
        <v>19</v>
      </c>
      <c r="B84" s="24" t="s">
        <v>110</v>
      </c>
      <c r="C84" s="24" t="s">
        <v>47</v>
      </c>
      <c r="D84" s="60">
        <f>D86+D87+D88</f>
        <v>8508285.866</v>
      </c>
      <c r="E84" s="60">
        <f>E86+E87+E88</f>
        <v>442894.055</v>
      </c>
      <c r="F84" s="60">
        <f>F86+F87+F88</f>
        <v>424710.763</v>
      </c>
      <c r="G84" s="60">
        <f t="shared" si="6"/>
        <v>95.89443755346862</v>
      </c>
      <c r="H84" s="60">
        <f t="shared" si="7"/>
        <v>4.991731233399063</v>
      </c>
      <c r="I84" s="79">
        <f t="shared" si="8"/>
        <v>0.8944375534686202</v>
      </c>
    </row>
    <row r="85" spans="1:9" s="2" customFormat="1" ht="45" customHeight="1" hidden="1">
      <c r="A85" s="164"/>
      <c r="B85" s="165"/>
      <c r="C85" s="24" t="s">
        <v>122</v>
      </c>
      <c r="D85" s="60">
        <f>D86+D87+D89</f>
        <v>5336008.836</v>
      </c>
      <c r="E85" s="144">
        <f>E86+E87+E89</f>
        <v>442894.055</v>
      </c>
      <c r="F85" s="60">
        <f>F86+F87+F89</f>
        <v>424710.763</v>
      </c>
      <c r="G85" s="60">
        <f aca="true" t="shared" si="9" ref="G85:G96">F85/E85*100</f>
        <v>95.89443755346862</v>
      </c>
      <c r="H85" s="60">
        <f>F85/D85*100</f>
        <v>7.9593339526471505</v>
      </c>
      <c r="I85" s="79">
        <f t="shared" si="8"/>
        <v>0.8944375534686202</v>
      </c>
    </row>
    <row r="86" spans="1:9" s="7" customFormat="1" ht="16.5" customHeight="1">
      <c r="A86" s="166"/>
      <c r="B86" s="167"/>
      <c r="C86" s="40" t="s">
        <v>35</v>
      </c>
      <c r="D86" s="74">
        <v>5326862.136</v>
      </c>
      <c r="E86" s="74">
        <v>442555.875</v>
      </c>
      <c r="F86" s="74">
        <v>424568.251</v>
      </c>
      <c r="G86" s="74">
        <f>F86/E86*100</f>
        <v>95.9355134535272</v>
      </c>
      <c r="H86" s="74">
        <f t="shared" si="7"/>
        <v>7.970325496706265</v>
      </c>
      <c r="I86" s="143">
        <f t="shared" si="8"/>
        <v>0.935513453527193</v>
      </c>
    </row>
    <row r="87" spans="1:9" s="7" customFormat="1" ht="16.5" customHeight="1">
      <c r="A87" s="166"/>
      <c r="B87" s="167"/>
      <c r="C87" s="40" t="s">
        <v>36</v>
      </c>
      <c r="D87" s="74">
        <v>9146.7</v>
      </c>
      <c r="E87" s="74">
        <v>338.18</v>
      </c>
      <c r="F87" s="74">
        <v>142.512</v>
      </c>
      <c r="G87" s="74">
        <f t="shared" si="9"/>
        <v>42.1408717251168</v>
      </c>
      <c r="H87" s="74">
        <f t="shared" si="7"/>
        <v>1.5580701236511527</v>
      </c>
      <c r="I87" s="61">
        <f t="shared" si="8"/>
        <v>-52.8591282748832</v>
      </c>
    </row>
    <row r="88" spans="1:9" s="2" customFormat="1" ht="27" customHeight="1">
      <c r="A88" s="166"/>
      <c r="B88" s="167"/>
      <c r="C88" s="40" t="s">
        <v>71</v>
      </c>
      <c r="D88" s="74">
        <v>3172277.03</v>
      </c>
      <c r="E88" s="74">
        <v>0</v>
      </c>
      <c r="F88" s="74">
        <v>0</v>
      </c>
      <c r="G88" s="74"/>
      <c r="H88" s="74">
        <f t="shared" si="7"/>
        <v>0</v>
      </c>
      <c r="I88" s="61">
        <f>G88-95</f>
        <v>-95</v>
      </c>
    </row>
    <row r="89" spans="1:9" s="2" customFormat="1" ht="44.25" customHeight="1" hidden="1">
      <c r="A89" s="166"/>
      <c r="B89" s="167"/>
      <c r="C89" s="91" t="s">
        <v>123</v>
      </c>
      <c r="D89" s="78"/>
      <c r="E89" s="78"/>
      <c r="F89" s="74"/>
      <c r="G89" s="74" t="e">
        <f t="shared" si="9"/>
        <v>#DIV/0!</v>
      </c>
      <c r="H89" s="74" t="e">
        <f>F89/D89*100</f>
        <v>#DIV/0!</v>
      </c>
      <c r="I89" s="61" t="e">
        <f t="shared" si="8"/>
        <v>#DIV/0!</v>
      </c>
    </row>
    <row r="90" spans="1:10" s="2" customFormat="1" ht="21" customHeight="1">
      <c r="A90" s="166"/>
      <c r="B90" s="167"/>
      <c r="C90" s="68" t="s">
        <v>95</v>
      </c>
      <c r="D90" s="77">
        <v>664527.021</v>
      </c>
      <c r="E90" s="77">
        <v>0</v>
      </c>
      <c r="F90" s="77">
        <v>0</v>
      </c>
      <c r="G90" s="77"/>
      <c r="H90" s="77">
        <f t="shared" si="7"/>
        <v>0</v>
      </c>
      <c r="I90" s="69">
        <f>G90-95</f>
        <v>-95</v>
      </c>
      <c r="J90" s="54"/>
    </row>
    <row r="91" spans="1:10" s="2" customFormat="1" ht="40.5" customHeight="1" hidden="1">
      <c r="A91" s="168"/>
      <c r="B91" s="169"/>
      <c r="C91" s="68" t="s">
        <v>121</v>
      </c>
      <c r="D91" s="145"/>
      <c r="E91" s="145"/>
      <c r="F91" s="146"/>
      <c r="G91" s="77" t="e">
        <f t="shared" si="9"/>
        <v>#DIV/0!</v>
      </c>
      <c r="H91" s="77" t="e">
        <f>F91/D91*100</f>
        <v>#DIV/0!</v>
      </c>
      <c r="I91" s="69" t="e">
        <f>G91-95</f>
        <v>#DIV/0!</v>
      </c>
      <c r="J91" s="54"/>
    </row>
    <row r="92" spans="1:9" s="2" customFormat="1" ht="30" customHeight="1">
      <c r="A92" s="39" t="s">
        <v>20</v>
      </c>
      <c r="B92" s="24" t="s">
        <v>111</v>
      </c>
      <c r="C92" s="24" t="s">
        <v>48</v>
      </c>
      <c r="D92" s="60">
        <f>D93+D94+D95</f>
        <v>9752515.841</v>
      </c>
      <c r="E92" s="60">
        <f>E93+E94+E95</f>
        <v>1351792.539</v>
      </c>
      <c r="F92" s="60">
        <f>F93+F94+F95</f>
        <v>940820.3400000001</v>
      </c>
      <c r="G92" s="60">
        <f t="shared" si="9"/>
        <v>69.59798288988782</v>
      </c>
      <c r="H92" s="60">
        <f t="shared" si="7"/>
        <v>9.646950134084895</v>
      </c>
      <c r="I92" s="79">
        <f t="shared" si="8"/>
        <v>-25.402017110112183</v>
      </c>
    </row>
    <row r="93" spans="1:9" s="7" customFormat="1" ht="16.5" customHeight="1">
      <c r="A93" s="164"/>
      <c r="B93" s="165"/>
      <c r="C93" s="48" t="s">
        <v>35</v>
      </c>
      <c r="D93" s="74">
        <v>7741033.014</v>
      </c>
      <c r="E93" s="74">
        <v>1302550.472</v>
      </c>
      <c r="F93" s="74">
        <v>891578.273</v>
      </c>
      <c r="G93" s="74">
        <f t="shared" si="9"/>
        <v>68.44865455624355</v>
      </c>
      <c r="H93" s="74">
        <f t="shared" si="7"/>
        <v>11.517561950550286</v>
      </c>
      <c r="I93" s="61">
        <f t="shared" si="8"/>
        <v>-26.551345443756446</v>
      </c>
    </row>
    <row r="94" spans="1:9" s="2" customFormat="1" ht="16.5" customHeight="1">
      <c r="A94" s="166"/>
      <c r="B94" s="167"/>
      <c r="C94" s="41" t="s">
        <v>36</v>
      </c>
      <c r="D94" s="74">
        <v>339068.201</v>
      </c>
      <c r="E94" s="74">
        <v>0</v>
      </c>
      <c r="F94" s="74">
        <v>0</v>
      </c>
      <c r="G94" s="74"/>
      <c r="H94" s="74">
        <f t="shared" si="7"/>
        <v>0</v>
      </c>
      <c r="I94" s="61">
        <f t="shared" si="8"/>
        <v>-95</v>
      </c>
    </row>
    <row r="95" spans="1:9" s="2" customFormat="1" ht="27" customHeight="1">
      <c r="A95" s="166"/>
      <c r="B95" s="167"/>
      <c r="C95" s="41" t="s">
        <v>71</v>
      </c>
      <c r="D95" s="74">
        <v>1672414.626</v>
      </c>
      <c r="E95" s="74">
        <v>49242.067</v>
      </c>
      <c r="F95" s="74">
        <v>49242.067</v>
      </c>
      <c r="G95" s="74">
        <f t="shared" si="9"/>
        <v>100</v>
      </c>
      <c r="H95" s="74">
        <f t="shared" si="7"/>
        <v>2.9443695501381013</v>
      </c>
      <c r="I95" s="61">
        <f t="shared" si="8"/>
        <v>5</v>
      </c>
    </row>
    <row r="96" spans="1:9" s="2" customFormat="1" ht="21" customHeight="1" hidden="1">
      <c r="A96" s="168"/>
      <c r="B96" s="169"/>
      <c r="C96" s="68" t="s">
        <v>95</v>
      </c>
      <c r="D96" s="146"/>
      <c r="E96" s="146"/>
      <c r="F96" s="146"/>
      <c r="G96" s="77" t="e">
        <f t="shared" si="9"/>
        <v>#DIV/0!</v>
      </c>
      <c r="H96" s="77" t="e">
        <f>F96/D96*100</f>
        <v>#DIV/0!</v>
      </c>
      <c r="I96" s="69" t="e">
        <f>G96-95</f>
        <v>#DIV/0!</v>
      </c>
    </row>
    <row r="97" spans="1:9" s="2" customFormat="1" ht="30" customHeight="1">
      <c r="A97" s="44" t="s">
        <v>106</v>
      </c>
      <c r="B97" s="45" t="s">
        <v>108</v>
      </c>
      <c r="C97" s="62" t="s">
        <v>107</v>
      </c>
      <c r="D97" s="60">
        <f>D98+D99+D100</f>
        <v>120694.3</v>
      </c>
      <c r="E97" s="60">
        <f>E98+E99+E100</f>
        <v>13402.52</v>
      </c>
      <c r="F97" s="60">
        <f>F98+F99+F100</f>
        <v>11104.912</v>
      </c>
      <c r="G97" s="60">
        <f aca="true" t="shared" si="10" ref="G97:G103">F97/E97*100</f>
        <v>82.85689556889302</v>
      </c>
      <c r="H97" s="60">
        <f t="shared" si="7"/>
        <v>9.200858698380951</v>
      </c>
      <c r="I97" s="79">
        <f>G97-95</f>
        <v>-12.143104431106977</v>
      </c>
    </row>
    <row r="98" spans="1:9" s="2" customFormat="1" ht="16.5" customHeight="1">
      <c r="A98" s="164"/>
      <c r="B98" s="165"/>
      <c r="C98" s="41" t="s">
        <v>35</v>
      </c>
      <c r="D98" s="74">
        <v>120346</v>
      </c>
      <c r="E98" s="74">
        <v>13344.5</v>
      </c>
      <c r="F98" s="74">
        <v>11098.896</v>
      </c>
      <c r="G98" s="74">
        <f t="shared" si="10"/>
        <v>83.17206339690509</v>
      </c>
      <c r="H98" s="74">
        <f t="shared" si="7"/>
        <v>9.22248849151613</v>
      </c>
      <c r="I98" s="61">
        <f t="shared" si="8"/>
        <v>-11.827936603094912</v>
      </c>
    </row>
    <row r="99" spans="1:9" s="2" customFormat="1" ht="16.5" customHeight="1">
      <c r="A99" s="166"/>
      <c r="B99" s="167"/>
      <c r="C99" s="41" t="s">
        <v>36</v>
      </c>
      <c r="D99" s="74">
        <v>348.3</v>
      </c>
      <c r="E99" s="74">
        <v>58.02</v>
      </c>
      <c r="F99" s="74">
        <v>6.016</v>
      </c>
      <c r="G99" s="74">
        <f t="shared" si="10"/>
        <v>10.368838331609789</v>
      </c>
      <c r="H99" s="74">
        <f t="shared" si="7"/>
        <v>1.7272466264714328</v>
      </c>
      <c r="I99" s="61">
        <f t="shared" si="8"/>
        <v>-84.6311616683902</v>
      </c>
    </row>
    <row r="100" spans="1:9" s="2" customFormat="1" ht="26.25" customHeight="1" hidden="1">
      <c r="A100" s="168"/>
      <c r="B100" s="169"/>
      <c r="C100" s="40" t="s">
        <v>71</v>
      </c>
      <c r="D100" s="78"/>
      <c r="E100" s="78"/>
      <c r="F100" s="78"/>
      <c r="G100" s="74" t="e">
        <f t="shared" si="10"/>
        <v>#DIV/0!</v>
      </c>
      <c r="H100" s="74" t="e">
        <f>F100/D100*100</f>
        <v>#DIV/0!</v>
      </c>
      <c r="I100" s="61" t="e">
        <f>G100-95</f>
        <v>#DIV/0!</v>
      </c>
    </row>
    <row r="101" spans="1:9" s="2" customFormat="1" ht="45" customHeight="1">
      <c r="A101" s="39" t="s">
        <v>21</v>
      </c>
      <c r="B101" s="24" t="s">
        <v>117</v>
      </c>
      <c r="C101" s="24" t="s">
        <v>49</v>
      </c>
      <c r="D101" s="60">
        <f>D102+D103</f>
        <v>86694.2</v>
      </c>
      <c r="E101" s="60">
        <f>E102+E103</f>
        <v>7741.153</v>
      </c>
      <c r="F101" s="60">
        <f>F102+F103</f>
        <v>7741.057</v>
      </c>
      <c r="G101" s="60">
        <f t="shared" si="10"/>
        <v>99.9987598746595</v>
      </c>
      <c r="H101" s="60">
        <f t="shared" si="7"/>
        <v>8.929152123210088</v>
      </c>
      <c r="I101" s="79">
        <f t="shared" si="8"/>
        <v>4.998759874659498</v>
      </c>
    </row>
    <row r="102" spans="1:9" s="7" customFormat="1" ht="18" customHeight="1">
      <c r="A102" s="164"/>
      <c r="B102" s="165"/>
      <c r="C102" s="40" t="s">
        <v>35</v>
      </c>
      <c r="D102" s="74">
        <v>86694.2</v>
      </c>
      <c r="E102" s="74">
        <v>7741.153</v>
      </c>
      <c r="F102" s="74">
        <v>7741.057</v>
      </c>
      <c r="G102" s="74">
        <f t="shared" si="10"/>
        <v>99.9987598746595</v>
      </c>
      <c r="H102" s="74">
        <f t="shared" si="7"/>
        <v>8.929152123210088</v>
      </c>
      <c r="I102" s="61">
        <f t="shared" si="8"/>
        <v>4.998759874659498</v>
      </c>
    </row>
    <row r="103" spans="1:10" s="22" customFormat="1" ht="27" customHeight="1" hidden="1">
      <c r="A103" s="168"/>
      <c r="B103" s="169"/>
      <c r="C103" s="40" t="s">
        <v>71</v>
      </c>
      <c r="D103" s="78"/>
      <c r="E103" s="78"/>
      <c r="F103" s="78"/>
      <c r="G103" s="74" t="e">
        <f t="shared" si="10"/>
        <v>#DIV/0!</v>
      </c>
      <c r="H103" s="74" t="e">
        <f t="shared" si="7"/>
        <v>#DIV/0!</v>
      </c>
      <c r="I103" s="61" t="e">
        <f t="shared" si="8"/>
        <v>#DIV/0!</v>
      </c>
      <c r="J103" s="2"/>
    </row>
    <row r="104" spans="1:9" s="2" customFormat="1" ht="44.25" customHeight="1">
      <c r="A104" s="44" t="s">
        <v>22</v>
      </c>
      <c r="B104" s="45" t="s">
        <v>94</v>
      </c>
      <c r="C104" s="24" t="s">
        <v>50</v>
      </c>
      <c r="D104" s="60">
        <f>D105+D106+D107</f>
        <v>784413.838</v>
      </c>
      <c r="E104" s="60">
        <f>E105+E106+E107</f>
        <v>56728.612</v>
      </c>
      <c r="F104" s="60">
        <f>F105+F106+F107</f>
        <v>53701.714</v>
      </c>
      <c r="G104" s="60">
        <f aca="true" t="shared" si="11" ref="G104:G124">F104/E104*100</f>
        <v>94.66424808701471</v>
      </c>
      <c r="H104" s="60">
        <f t="shared" si="7"/>
        <v>6.846094675856547</v>
      </c>
      <c r="I104" s="79">
        <f t="shared" si="8"/>
        <v>-0.3357519129852875</v>
      </c>
    </row>
    <row r="105" spans="1:9" s="7" customFormat="1" ht="17.25" customHeight="1">
      <c r="A105" s="164"/>
      <c r="B105" s="165"/>
      <c r="C105" s="41" t="s">
        <v>35</v>
      </c>
      <c r="D105" s="74">
        <v>413069.538</v>
      </c>
      <c r="E105" s="74">
        <v>56151.689</v>
      </c>
      <c r="F105" s="74">
        <v>53192.156</v>
      </c>
      <c r="G105" s="74">
        <f t="shared" si="11"/>
        <v>94.72939629652103</v>
      </c>
      <c r="H105" s="74">
        <f t="shared" si="7"/>
        <v>12.877288472431486</v>
      </c>
      <c r="I105" s="61">
        <f t="shared" si="8"/>
        <v>-0.2706037034789688</v>
      </c>
    </row>
    <row r="106" spans="1:9" s="14" customFormat="1" ht="18" customHeight="1">
      <c r="A106" s="166"/>
      <c r="B106" s="167"/>
      <c r="C106" s="41" t="s">
        <v>36</v>
      </c>
      <c r="D106" s="74">
        <v>253247.1</v>
      </c>
      <c r="E106" s="74">
        <v>576.923</v>
      </c>
      <c r="F106" s="74">
        <v>509.558</v>
      </c>
      <c r="G106" s="74">
        <f t="shared" si="11"/>
        <v>88.3233984431198</v>
      </c>
      <c r="H106" s="74">
        <f>F106/D106*100</f>
        <v>0.20120980654862383</v>
      </c>
      <c r="I106" s="61">
        <f>G106-95</f>
        <v>-6.6766015568802</v>
      </c>
    </row>
    <row r="107" spans="1:10" s="22" customFormat="1" ht="28.5" customHeight="1">
      <c r="A107" s="168"/>
      <c r="B107" s="169"/>
      <c r="C107" s="41" t="s">
        <v>71</v>
      </c>
      <c r="D107" s="74">
        <v>118097.2</v>
      </c>
      <c r="E107" s="74">
        <v>0</v>
      </c>
      <c r="F107" s="74">
        <v>0</v>
      </c>
      <c r="G107" s="74"/>
      <c r="H107" s="74">
        <f>F107/D107*100</f>
        <v>0</v>
      </c>
      <c r="I107" s="61">
        <f>G107-95</f>
        <v>-95</v>
      </c>
      <c r="J107" s="2"/>
    </row>
    <row r="108" spans="1:9" s="2" customFormat="1" ht="44.25" customHeight="1">
      <c r="A108" s="39" t="s">
        <v>23</v>
      </c>
      <c r="B108" s="24" t="s">
        <v>76</v>
      </c>
      <c r="C108" s="24" t="s">
        <v>51</v>
      </c>
      <c r="D108" s="60">
        <f>D109+D110+D111</f>
        <v>230767.196</v>
      </c>
      <c r="E108" s="60">
        <f>E109+E110+E111</f>
        <v>28021.094</v>
      </c>
      <c r="F108" s="60">
        <f>F109+F110+F111</f>
        <v>22493.443</v>
      </c>
      <c r="G108" s="60">
        <f t="shared" si="11"/>
        <v>80.27325057330023</v>
      </c>
      <c r="H108" s="60">
        <f t="shared" si="7"/>
        <v>9.747244578037858</v>
      </c>
      <c r="I108" s="79">
        <f t="shared" si="8"/>
        <v>-14.726749426699769</v>
      </c>
    </row>
    <row r="109" spans="1:9" s="7" customFormat="1" ht="17.25" customHeight="1">
      <c r="A109" s="164"/>
      <c r="B109" s="165"/>
      <c r="C109" s="41" t="s">
        <v>35</v>
      </c>
      <c r="D109" s="74">
        <v>229117.096</v>
      </c>
      <c r="E109" s="74">
        <v>28021.094</v>
      </c>
      <c r="F109" s="74">
        <v>22493.443</v>
      </c>
      <c r="G109" s="74">
        <f t="shared" si="11"/>
        <v>80.27325057330023</v>
      </c>
      <c r="H109" s="74">
        <f t="shared" si="7"/>
        <v>9.817444177103223</v>
      </c>
      <c r="I109" s="61">
        <f t="shared" si="8"/>
        <v>-14.726749426699769</v>
      </c>
    </row>
    <row r="110" spans="1:9" s="7" customFormat="1" ht="17.25" customHeight="1">
      <c r="A110" s="166"/>
      <c r="B110" s="167"/>
      <c r="C110" s="40" t="s">
        <v>36</v>
      </c>
      <c r="D110" s="74">
        <v>202.2</v>
      </c>
      <c r="E110" s="74">
        <v>0</v>
      </c>
      <c r="F110" s="74">
        <v>0</v>
      </c>
      <c r="G110" s="74"/>
      <c r="H110" s="74">
        <f t="shared" si="7"/>
        <v>0</v>
      </c>
      <c r="I110" s="61">
        <f t="shared" si="8"/>
        <v>-95</v>
      </c>
    </row>
    <row r="111" spans="1:9" s="7" customFormat="1" ht="28.5" customHeight="1">
      <c r="A111" s="166"/>
      <c r="B111" s="167"/>
      <c r="C111" s="40" t="s">
        <v>71</v>
      </c>
      <c r="D111" s="74">
        <v>1447.9</v>
      </c>
      <c r="E111" s="74">
        <v>0</v>
      </c>
      <c r="F111" s="74">
        <v>0</v>
      </c>
      <c r="G111" s="74"/>
      <c r="H111" s="74">
        <f t="shared" si="7"/>
        <v>0</v>
      </c>
      <c r="I111" s="61">
        <f t="shared" si="8"/>
        <v>-95</v>
      </c>
    </row>
    <row r="112" spans="1:9" s="11" customFormat="1" ht="21" customHeight="1" hidden="1">
      <c r="A112" s="168"/>
      <c r="B112" s="169"/>
      <c r="C112" s="68" t="s">
        <v>95</v>
      </c>
      <c r="D112" s="145"/>
      <c r="E112" s="145"/>
      <c r="F112" s="146"/>
      <c r="G112" s="74" t="e">
        <f t="shared" si="11"/>
        <v>#DIV/0!</v>
      </c>
      <c r="H112" s="77" t="e">
        <f t="shared" si="7"/>
        <v>#DIV/0!</v>
      </c>
      <c r="I112" s="69" t="e">
        <f t="shared" si="8"/>
        <v>#DIV/0!</v>
      </c>
    </row>
    <row r="113" spans="1:9" s="2" customFormat="1" ht="27.75" customHeight="1">
      <c r="A113" s="39" t="s">
        <v>24</v>
      </c>
      <c r="B113" s="24" t="s">
        <v>25</v>
      </c>
      <c r="C113" s="24" t="s">
        <v>52</v>
      </c>
      <c r="D113" s="60">
        <f>D114+D115+D116</f>
        <v>865496.3</v>
      </c>
      <c r="E113" s="60">
        <f>E114+E115+E116</f>
        <v>95181.861</v>
      </c>
      <c r="F113" s="60">
        <f>F114+F115+F116</f>
        <v>94295.457</v>
      </c>
      <c r="G113" s="60">
        <f t="shared" si="11"/>
        <v>99.06872592037257</v>
      </c>
      <c r="H113" s="60">
        <f t="shared" si="7"/>
        <v>10.894957840952063</v>
      </c>
      <c r="I113" s="79">
        <f t="shared" si="8"/>
        <v>4.068725920372572</v>
      </c>
    </row>
    <row r="114" spans="1:9" s="7" customFormat="1" ht="18" customHeight="1">
      <c r="A114" s="164"/>
      <c r="B114" s="165"/>
      <c r="C114" s="41" t="s">
        <v>35</v>
      </c>
      <c r="D114" s="74">
        <v>865496.3</v>
      </c>
      <c r="E114" s="74">
        <v>95181.861</v>
      </c>
      <c r="F114" s="74">
        <v>94295.457</v>
      </c>
      <c r="G114" s="160">
        <f t="shared" si="11"/>
        <v>99.06872592037257</v>
      </c>
      <c r="H114" s="74">
        <f t="shared" si="7"/>
        <v>10.894957840952063</v>
      </c>
      <c r="I114" s="163">
        <f>G114-95</f>
        <v>4.068725920372572</v>
      </c>
    </row>
    <row r="115" spans="1:9" s="22" customFormat="1" ht="16.5" customHeight="1" hidden="1">
      <c r="A115" s="166"/>
      <c r="B115" s="167"/>
      <c r="C115" s="41" t="s">
        <v>36</v>
      </c>
      <c r="D115" s="78"/>
      <c r="E115" s="78"/>
      <c r="F115" s="78"/>
      <c r="G115" s="74" t="e">
        <f t="shared" si="11"/>
        <v>#DIV/0!</v>
      </c>
      <c r="H115" s="78" t="e">
        <f t="shared" si="7"/>
        <v>#DIV/0!</v>
      </c>
      <c r="I115" s="61" t="e">
        <f t="shared" si="8"/>
        <v>#DIV/0!</v>
      </c>
    </row>
    <row r="116" spans="1:9" s="2" customFormat="1" ht="27.75" customHeight="1" hidden="1">
      <c r="A116" s="168"/>
      <c r="B116" s="169"/>
      <c r="C116" s="41" t="s">
        <v>71</v>
      </c>
      <c r="D116" s="78"/>
      <c r="E116" s="78"/>
      <c r="F116" s="78"/>
      <c r="G116" s="74" t="e">
        <f t="shared" si="11"/>
        <v>#DIV/0!</v>
      </c>
      <c r="H116" s="74" t="e">
        <f t="shared" si="7"/>
        <v>#DIV/0!</v>
      </c>
      <c r="I116" s="61" t="e">
        <f t="shared" si="8"/>
        <v>#DIV/0!</v>
      </c>
    </row>
    <row r="117" spans="1:9" s="2" customFormat="1" ht="45" customHeight="1">
      <c r="A117" s="39" t="s">
        <v>26</v>
      </c>
      <c r="B117" s="24" t="s">
        <v>77</v>
      </c>
      <c r="C117" s="24" t="s">
        <v>53</v>
      </c>
      <c r="D117" s="60">
        <f>D118+D119+D120</f>
        <v>1252517.5899999999</v>
      </c>
      <c r="E117" s="60">
        <f>E118+E119+E120</f>
        <v>181313.494</v>
      </c>
      <c r="F117" s="60">
        <f>F118+F119+F120</f>
        <v>180927.699</v>
      </c>
      <c r="G117" s="60">
        <f t="shared" si="11"/>
        <v>99.78722212479121</v>
      </c>
      <c r="H117" s="60">
        <f t="shared" si="7"/>
        <v>14.44512240343068</v>
      </c>
      <c r="I117" s="79">
        <f t="shared" si="8"/>
        <v>4.787222124791214</v>
      </c>
    </row>
    <row r="118" spans="1:9" s="7" customFormat="1" ht="18" customHeight="1">
      <c r="A118" s="164"/>
      <c r="B118" s="165"/>
      <c r="C118" s="41" t="s">
        <v>35</v>
      </c>
      <c r="D118" s="74">
        <v>1221678.812</v>
      </c>
      <c r="E118" s="74">
        <v>181313.494</v>
      </c>
      <c r="F118" s="74">
        <v>180927.699</v>
      </c>
      <c r="G118" s="74">
        <f t="shared" si="11"/>
        <v>99.78722212479121</v>
      </c>
      <c r="H118" s="74">
        <f t="shared" si="7"/>
        <v>14.809759915849307</v>
      </c>
      <c r="I118" s="61">
        <f t="shared" si="8"/>
        <v>4.787222124791214</v>
      </c>
    </row>
    <row r="119" spans="1:9" s="9" customFormat="1" ht="17.25" customHeight="1" hidden="1">
      <c r="A119" s="166"/>
      <c r="B119" s="167"/>
      <c r="C119" s="41" t="s">
        <v>36</v>
      </c>
      <c r="D119" s="74"/>
      <c r="E119" s="74"/>
      <c r="F119" s="74"/>
      <c r="G119" s="74" t="e">
        <f t="shared" si="11"/>
        <v>#DIV/0!</v>
      </c>
      <c r="H119" s="78" t="e">
        <f t="shared" si="7"/>
        <v>#DIV/0!</v>
      </c>
      <c r="I119" s="84" t="e">
        <f t="shared" si="8"/>
        <v>#DIV/0!</v>
      </c>
    </row>
    <row r="120" spans="1:9" s="2" customFormat="1" ht="27" customHeight="1">
      <c r="A120" s="166"/>
      <c r="B120" s="167"/>
      <c r="C120" s="41" t="s">
        <v>71</v>
      </c>
      <c r="D120" s="74">
        <v>30838.778</v>
      </c>
      <c r="E120" s="74">
        <v>0</v>
      </c>
      <c r="F120" s="74">
        <v>0</v>
      </c>
      <c r="G120" s="74"/>
      <c r="H120" s="74">
        <f t="shared" si="7"/>
        <v>0</v>
      </c>
      <c r="I120" s="61">
        <f t="shared" si="8"/>
        <v>-95</v>
      </c>
    </row>
    <row r="121" spans="1:10" s="2" customFormat="1" ht="21" customHeight="1" hidden="1">
      <c r="A121" s="168"/>
      <c r="B121" s="169"/>
      <c r="C121" s="70" t="s">
        <v>95</v>
      </c>
      <c r="D121" s="146"/>
      <c r="E121" s="146"/>
      <c r="F121" s="146"/>
      <c r="G121" s="77" t="e">
        <f t="shared" si="11"/>
        <v>#DIV/0!</v>
      </c>
      <c r="H121" s="77" t="e">
        <f t="shared" si="7"/>
        <v>#DIV/0!</v>
      </c>
      <c r="I121" s="69" t="e">
        <f t="shared" si="8"/>
        <v>#DIV/0!</v>
      </c>
      <c r="J121" s="54"/>
    </row>
    <row r="122" spans="1:9" s="2" customFormat="1" ht="30" customHeight="1">
      <c r="A122" s="39" t="s">
        <v>27</v>
      </c>
      <c r="B122" s="24" t="s">
        <v>28</v>
      </c>
      <c r="C122" s="24" t="s">
        <v>54</v>
      </c>
      <c r="D122" s="60">
        <f>D123</f>
        <v>57702.2</v>
      </c>
      <c r="E122" s="60">
        <f>E123</f>
        <v>6608</v>
      </c>
      <c r="F122" s="60">
        <f>F123</f>
        <v>5217.423</v>
      </c>
      <c r="G122" s="60">
        <f t="shared" si="11"/>
        <v>78.95615920096853</v>
      </c>
      <c r="H122" s="60">
        <f t="shared" si="7"/>
        <v>9.041982801348995</v>
      </c>
      <c r="I122" s="79">
        <f t="shared" si="8"/>
        <v>-16.04384079903147</v>
      </c>
    </row>
    <row r="123" spans="1:9" s="7" customFormat="1" ht="18" customHeight="1">
      <c r="A123" s="164"/>
      <c r="B123" s="165"/>
      <c r="C123" s="41" t="s">
        <v>35</v>
      </c>
      <c r="D123" s="74">
        <v>57702.2</v>
      </c>
      <c r="E123" s="74">
        <v>6608</v>
      </c>
      <c r="F123" s="74">
        <v>5217.423</v>
      </c>
      <c r="G123" s="74">
        <f t="shared" si="11"/>
        <v>78.95615920096853</v>
      </c>
      <c r="H123" s="74">
        <f t="shared" si="7"/>
        <v>9.041982801348995</v>
      </c>
      <c r="I123" s="61">
        <f t="shared" si="8"/>
        <v>-16.04384079903147</v>
      </c>
    </row>
    <row r="124" spans="1:9" s="11" customFormat="1" ht="28.5" customHeight="1" hidden="1">
      <c r="A124" s="168"/>
      <c r="B124" s="169"/>
      <c r="C124" s="41" t="s">
        <v>71</v>
      </c>
      <c r="D124" s="78">
        <v>0</v>
      </c>
      <c r="E124" s="78">
        <v>0</v>
      </c>
      <c r="F124" s="78">
        <v>0</v>
      </c>
      <c r="G124" s="74" t="e">
        <f t="shared" si="11"/>
        <v>#DIV/0!</v>
      </c>
      <c r="H124" s="78" t="e">
        <f t="shared" si="7"/>
        <v>#DIV/0!</v>
      </c>
      <c r="I124" s="84" t="e">
        <f t="shared" si="8"/>
        <v>#DIV/0!</v>
      </c>
    </row>
    <row r="125" spans="1:9" s="2" customFormat="1" ht="30" customHeight="1" hidden="1">
      <c r="A125" s="39" t="s">
        <v>29</v>
      </c>
      <c r="B125" s="24" t="s">
        <v>30</v>
      </c>
      <c r="C125" s="24" t="s">
        <v>55</v>
      </c>
      <c r="D125" s="144">
        <f>D126</f>
        <v>0</v>
      </c>
      <c r="E125" s="144">
        <f>E126</f>
        <v>0</v>
      </c>
      <c r="F125" s="144">
        <f>F126</f>
        <v>0</v>
      </c>
      <c r="G125" s="60"/>
      <c r="H125" s="60"/>
      <c r="I125" s="79">
        <f t="shared" si="8"/>
        <v>-95</v>
      </c>
    </row>
    <row r="126" spans="1:9" s="7" customFormat="1" ht="18" customHeight="1" hidden="1">
      <c r="A126" s="201"/>
      <c r="B126" s="192"/>
      <c r="C126" s="40" t="s">
        <v>35</v>
      </c>
      <c r="D126" s="78">
        <v>0</v>
      </c>
      <c r="E126" s="78">
        <v>0</v>
      </c>
      <c r="F126" s="78">
        <v>0</v>
      </c>
      <c r="G126" s="74"/>
      <c r="H126" s="74"/>
      <c r="I126" s="61">
        <f t="shared" si="8"/>
        <v>-95</v>
      </c>
    </row>
    <row r="127" spans="1:9" s="2" customFormat="1" ht="25.5" customHeight="1">
      <c r="A127" s="39" t="s">
        <v>31</v>
      </c>
      <c r="B127" s="24" t="s">
        <v>32</v>
      </c>
      <c r="C127" s="24" t="s">
        <v>83</v>
      </c>
      <c r="D127" s="60">
        <f>D128+D129</f>
        <v>256253</v>
      </c>
      <c r="E127" s="60">
        <f>E128+E129</f>
        <v>24208.6</v>
      </c>
      <c r="F127" s="60">
        <f>F128+F129</f>
        <v>17360.522</v>
      </c>
      <c r="G127" s="60">
        <f aca="true" t="shared" si="12" ref="G127:G136">F127/E127*100</f>
        <v>71.71220971059871</v>
      </c>
      <c r="H127" s="60">
        <f t="shared" si="7"/>
        <v>6.774758539412222</v>
      </c>
      <c r="I127" s="79">
        <f t="shared" si="8"/>
        <v>-23.287790289401286</v>
      </c>
    </row>
    <row r="128" spans="1:9" s="7" customFormat="1" ht="18" customHeight="1">
      <c r="A128" s="164"/>
      <c r="B128" s="165"/>
      <c r="C128" s="40" t="s">
        <v>35</v>
      </c>
      <c r="D128" s="74">
        <v>256253</v>
      </c>
      <c r="E128" s="74">
        <v>24208.6</v>
      </c>
      <c r="F128" s="74">
        <v>17360.522</v>
      </c>
      <c r="G128" s="74">
        <f t="shared" si="12"/>
        <v>71.71220971059871</v>
      </c>
      <c r="H128" s="74">
        <f t="shared" si="7"/>
        <v>6.774758539412222</v>
      </c>
      <c r="I128" s="61">
        <f t="shared" si="8"/>
        <v>-23.287790289401286</v>
      </c>
    </row>
    <row r="129" spans="1:9" s="66" customFormat="1" ht="27" customHeight="1" hidden="1">
      <c r="A129" s="168"/>
      <c r="B129" s="169"/>
      <c r="C129" s="40" t="s">
        <v>71</v>
      </c>
      <c r="D129" s="78">
        <v>0</v>
      </c>
      <c r="E129" s="78">
        <v>0</v>
      </c>
      <c r="F129" s="78">
        <v>0</v>
      </c>
      <c r="G129" s="74" t="e">
        <f t="shared" si="12"/>
        <v>#DIV/0!</v>
      </c>
      <c r="H129" s="78" t="e">
        <f t="shared" si="7"/>
        <v>#DIV/0!</v>
      </c>
      <c r="I129" s="84" t="e">
        <f t="shared" si="8"/>
        <v>#DIV/0!</v>
      </c>
    </row>
    <row r="130" spans="1:9" s="3" customFormat="1" ht="44.25" customHeight="1">
      <c r="A130" s="39" t="s">
        <v>33</v>
      </c>
      <c r="B130" s="24" t="s">
        <v>78</v>
      </c>
      <c r="C130" s="24" t="s">
        <v>57</v>
      </c>
      <c r="D130" s="60">
        <f>D131+D132+D133</f>
        <v>1440594.6720000003</v>
      </c>
      <c r="E130" s="60">
        <f>E131+E132+E133</f>
        <v>168768.555</v>
      </c>
      <c r="F130" s="60">
        <f>F131+F132+F133</f>
        <v>167103.55</v>
      </c>
      <c r="G130" s="60">
        <f t="shared" si="12"/>
        <v>99.0134388482499</v>
      </c>
      <c r="H130" s="60">
        <f t="shared" si="7"/>
        <v>11.59962293682563</v>
      </c>
      <c r="I130" s="79">
        <f>G130-95</f>
        <v>4.013438848249905</v>
      </c>
    </row>
    <row r="131" spans="1:9" s="7" customFormat="1" ht="17.25" customHeight="1">
      <c r="A131" s="164"/>
      <c r="B131" s="165"/>
      <c r="C131" s="41" t="s">
        <v>35</v>
      </c>
      <c r="D131" s="74">
        <v>568485.486</v>
      </c>
      <c r="E131" s="74">
        <v>156371.53</v>
      </c>
      <c r="F131" s="74">
        <v>155430.525</v>
      </c>
      <c r="G131" s="74">
        <f t="shared" si="12"/>
        <v>99.39822485589288</v>
      </c>
      <c r="H131" s="74">
        <f t="shared" si="7"/>
        <v>27.341159770611977</v>
      </c>
      <c r="I131" s="61">
        <f t="shared" si="8"/>
        <v>4.398224855892877</v>
      </c>
    </row>
    <row r="132" spans="1:9" s="2" customFormat="1" ht="17.25" customHeight="1">
      <c r="A132" s="166"/>
      <c r="B132" s="167"/>
      <c r="C132" s="41" t="s">
        <v>36</v>
      </c>
      <c r="D132" s="74">
        <v>503101.907</v>
      </c>
      <c r="E132" s="74">
        <v>3913.403</v>
      </c>
      <c r="F132" s="74">
        <v>3189.403</v>
      </c>
      <c r="G132" s="74">
        <f>F132/E132*100</f>
        <v>81.49947756466686</v>
      </c>
      <c r="H132" s="74">
        <f t="shared" si="7"/>
        <v>0.6339477063441145</v>
      </c>
      <c r="I132" s="61">
        <f t="shared" si="8"/>
        <v>-13.500522435333139</v>
      </c>
    </row>
    <row r="133" spans="1:9" s="2" customFormat="1" ht="27" customHeight="1">
      <c r="A133" s="166"/>
      <c r="B133" s="167"/>
      <c r="C133" s="41" t="s">
        <v>71</v>
      </c>
      <c r="D133" s="74">
        <v>369007.279</v>
      </c>
      <c r="E133" s="74">
        <v>8483.622</v>
      </c>
      <c r="F133" s="74">
        <v>8483.622</v>
      </c>
      <c r="G133" s="74">
        <f t="shared" si="12"/>
        <v>100</v>
      </c>
      <c r="H133" s="74">
        <f t="shared" si="7"/>
        <v>2.299039201337814</v>
      </c>
      <c r="I133" s="61">
        <f>G133-95</f>
        <v>5</v>
      </c>
    </row>
    <row r="134" spans="1:10" s="2" customFormat="1" ht="21" customHeight="1">
      <c r="A134" s="168"/>
      <c r="B134" s="169"/>
      <c r="C134" s="70" t="s">
        <v>95</v>
      </c>
      <c r="D134" s="77">
        <v>1192162.179</v>
      </c>
      <c r="E134" s="77">
        <v>108295.533</v>
      </c>
      <c r="F134" s="77">
        <v>108179.887</v>
      </c>
      <c r="G134" s="77">
        <f t="shared" si="12"/>
        <v>99.89321258523194</v>
      </c>
      <c r="H134" s="77">
        <f t="shared" si="7"/>
        <v>9.074259266532225</v>
      </c>
      <c r="I134" s="69">
        <f>G134-95</f>
        <v>4.893212585231936</v>
      </c>
      <c r="J134" s="54"/>
    </row>
    <row r="135" spans="1:9" s="2" customFormat="1" ht="45" customHeight="1">
      <c r="A135" s="44" t="s">
        <v>34</v>
      </c>
      <c r="B135" s="45" t="s">
        <v>79</v>
      </c>
      <c r="C135" s="24" t="s">
        <v>56</v>
      </c>
      <c r="D135" s="60">
        <f>D136+D137</f>
        <v>153331.442</v>
      </c>
      <c r="E135" s="60">
        <f>E136+E137</f>
        <v>21946.429</v>
      </c>
      <c r="F135" s="60">
        <f>F136+F137</f>
        <v>14957.239</v>
      </c>
      <c r="G135" s="60">
        <f t="shared" si="12"/>
        <v>68.15340664305796</v>
      </c>
      <c r="H135" s="75">
        <f t="shared" si="7"/>
        <v>9.754841410804707</v>
      </c>
      <c r="I135" s="80">
        <f>G135-95</f>
        <v>-26.846593356942037</v>
      </c>
    </row>
    <row r="136" spans="1:9" s="7" customFormat="1" ht="18" customHeight="1">
      <c r="A136" s="164"/>
      <c r="B136" s="165"/>
      <c r="C136" s="41" t="s">
        <v>35</v>
      </c>
      <c r="D136" s="74">
        <v>149970.027</v>
      </c>
      <c r="E136" s="74">
        <v>21946.429</v>
      </c>
      <c r="F136" s="74">
        <v>14957.239</v>
      </c>
      <c r="G136" s="74">
        <f t="shared" si="12"/>
        <v>68.15340664305796</v>
      </c>
      <c r="H136" s="74">
        <f t="shared" si="7"/>
        <v>9.973485568552974</v>
      </c>
      <c r="I136" s="61">
        <f>G136-95</f>
        <v>-26.846593356942037</v>
      </c>
    </row>
    <row r="137" spans="1:9" s="7" customFormat="1" ht="28.5" customHeight="1" thickBot="1">
      <c r="A137" s="166"/>
      <c r="B137" s="167"/>
      <c r="C137" s="41" t="s">
        <v>71</v>
      </c>
      <c r="D137" s="74">
        <v>3361.415</v>
      </c>
      <c r="E137" s="74">
        <v>0</v>
      </c>
      <c r="F137" s="74">
        <v>0</v>
      </c>
      <c r="G137" s="74"/>
      <c r="H137" s="74">
        <f t="shared" si="7"/>
        <v>0</v>
      </c>
      <c r="I137" s="61">
        <f>G137-95</f>
        <v>-95</v>
      </c>
    </row>
    <row r="138" spans="1:9" s="7" customFormat="1" ht="21" customHeight="1" hidden="1" thickBot="1">
      <c r="A138" s="168"/>
      <c r="B138" s="169"/>
      <c r="C138" s="70" t="s">
        <v>95</v>
      </c>
      <c r="D138" s="145"/>
      <c r="E138" s="145"/>
      <c r="F138" s="146"/>
      <c r="G138" s="77"/>
      <c r="H138" s="77"/>
      <c r="I138" s="69"/>
    </row>
    <row r="139" spans="1:9" s="59" customFormat="1" ht="18" customHeight="1" hidden="1">
      <c r="A139" s="168" t="s">
        <v>72</v>
      </c>
      <c r="B139" s="191"/>
      <c r="C139" s="192"/>
      <c r="D139" s="148">
        <v>0</v>
      </c>
      <c r="E139" s="148" t="s">
        <v>67</v>
      </c>
      <c r="F139" s="148" t="s">
        <v>67</v>
      </c>
      <c r="G139" s="74" t="e">
        <f>F139/E139*100</f>
        <v>#VALUE!</v>
      </c>
      <c r="H139" s="74"/>
      <c r="I139" s="61"/>
    </row>
    <row r="140" spans="1:9" s="59" customFormat="1" ht="27.75" customHeight="1" hidden="1" thickBot="1">
      <c r="A140" s="166" t="s">
        <v>105</v>
      </c>
      <c r="B140" s="193"/>
      <c r="C140" s="165"/>
      <c r="D140" s="149">
        <v>0</v>
      </c>
      <c r="E140" s="149">
        <v>0</v>
      </c>
      <c r="F140" s="149">
        <v>0</v>
      </c>
      <c r="G140" s="97" t="e">
        <f>F140/E140*100</f>
        <v>#DIV/0!</v>
      </c>
      <c r="H140" s="97"/>
      <c r="I140" s="98"/>
    </row>
    <row r="141" spans="1:10" s="1" customFormat="1" ht="26.25" customHeight="1" thickBot="1">
      <c r="A141" s="197" t="s">
        <v>65</v>
      </c>
      <c r="B141" s="198"/>
      <c r="C141" s="198"/>
      <c r="D141" s="110">
        <f>D144+D145+D146</f>
        <v>52261592.845</v>
      </c>
      <c r="E141" s="110">
        <f>E144+E145+E146</f>
        <v>5614067.761</v>
      </c>
      <c r="F141" s="110">
        <f>F144+F145+F146</f>
        <v>5010170.971000001</v>
      </c>
      <c r="G141" s="110">
        <f>F141/E141*100</f>
        <v>89.24315103221286</v>
      </c>
      <c r="H141" s="110">
        <f t="shared" si="7"/>
        <v>9.586716933522123</v>
      </c>
      <c r="I141" s="111">
        <f t="shared" si="8"/>
        <v>-5.7568489677871355</v>
      </c>
      <c r="J141" s="50"/>
    </row>
    <row r="142" spans="1:10" s="1" customFormat="1" ht="36.75" customHeight="1" hidden="1">
      <c r="A142" s="202" t="s">
        <v>118</v>
      </c>
      <c r="B142" s="202"/>
      <c r="C142" s="202"/>
      <c r="D142" s="150">
        <f>D144+D145+D147</f>
        <v>49799096.45899999</v>
      </c>
      <c r="E142" s="158">
        <f>E144+E145+E147</f>
        <v>5614067.761</v>
      </c>
      <c r="F142" s="151">
        <f>F144+F145+F147</f>
        <v>5010170.971000001</v>
      </c>
      <c r="G142" s="108">
        <f>F142/E142*100</f>
        <v>89.24315103221286</v>
      </c>
      <c r="H142" s="108">
        <f>F142/D142*100</f>
        <v>10.060766815568464</v>
      </c>
      <c r="I142" s="109">
        <f>G142-95</f>
        <v>-5.7568489677871355</v>
      </c>
      <c r="J142" s="50"/>
    </row>
    <row r="143" spans="1:9" s="1" customFormat="1" ht="15.75" customHeight="1">
      <c r="A143" s="182"/>
      <c r="B143" s="182"/>
      <c r="C143" s="24" t="s">
        <v>63</v>
      </c>
      <c r="D143" s="148"/>
      <c r="E143" s="75"/>
      <c r="F143" s="148"/>
      <c r="G143" s="74"/>
      <c r="H143" s="74"/>
      <c r="I143" s="61"/>
    </row>
    <row r="144" spans="1:9" s="1" customFormat="1" ht="20.25" customHeight="1">
      <c r="A144" s="182"/>
      <c r="B144" s="182"/>
      <c r="C144" s="24" t="s">
        <v>35</v>
      </c>
      <c r="D144" s="75">
        <f>D7+D11+D23+D30+D35+D39+D44+D48+D52+D56+D60+D64+D68+D72+D76+D81+D86+D98+D93+D102+D105+D109+D114+D118+D123+D126+D128+D131+D136</f>
        <v>28668340.638</v>
      </c>
      <c r="E144" s="75">
        <f>E7+E11+E23+E30+E35+E39+E44+E48+E52+E56+E60+E64+E68+E72+E76+E81+E86+E93+E98+E102+E105+E109+E114+E118+E123+E126+E128+E131+E136</f>
        <v>3655407.9899999998</v>
      </c>
      <c r="F144" s="75">
        <f>F7+F11+F23+F30+F35+F39+F44+F48+F52+F56+F60+F64+F68+F72+F76+F81+F86+F93+F98+F102+F105+F109+F114+F118+F123+F126+F128+F131+F136</f>
        <v>3054803.656</v>
      </c>
      <c r="G144" s="75">
        <f>F144/E144*100</f>
        <v>83.56943094606521</v>
      </c>
      <c r="H144" s="75">
        <f t="shared" si="7"/>
        <v>10.655669592368543</v>
      </c>
      <c r="I144" s="80">
        <f t="shared" si="8"/>
        <v>-11.43056905393479</v>
      </c>
    </row>
    <row r="145" spans="1:9" s="1" customFormat="1" ht="20.25" customHeight="1">
      <c r="A145" s="182"/>
      <c r="B145" s="182"/>
      <c r="C145" s="24" t="s">
        <v>36</v>
      </c>
      <c r="D145" s="75">
        <f>D27+D31+D40+D45+D49+D53+D57+D61+D65+D69+D73+D77+D87+D94+D106+D110+D132+D99</f>
        <v>14347289.190999998</v>
      </c>
      <c r="E145" s="75">
        <f>E27+E31+E40+E45+E49+E53+E57+E61+E65+E69+E73+E77+E87+E94+E106+E110+E132+E99</f>
        <v>1757764.281</v>
      </c>
      <c r="F145" s="75">
        <f>F27+F31+F40+F45+F49+F53+F57+F61+F65+F69+F73+F77+F87+F94+F106+F110+F132+F99</f>
        <v>1754492.7920000004</v>
      </c>
      <c r="G145" s="75">
        <f>F145/E145*100</f>
        <v>99.8138835203695</v>
      </c>
      <c r="H145" s="75">
        <f t="shared" si="7"/>
        <v>12.228740695493803</v>
      </c>
      <c r="I145" s="80">
        <f t="shared" si="8"/>
        <v>4.813883520369501</v>
      </c>
    </row>
    <row r="146" spans="1:9" s="1" customFormat="1" ht="30" customHeight="1" thickBot="1">
      <c r="A146" s="182"/>
      <c r="B146" s="182"/>
      <c r="C146" s="25" t="s">
        <v>71</v>
      </c>
      <c r="D146" s="75">
        <f>D8+D32+D36+D41+D46+D50+D54+D58+D62+D66+D70+D74+D78+D82+D88+D95+D111+D116+D120+D129+D133+D137+D139+D107+D28+D21+D25+D100+D103</f>
        <v>9245963.015999999</v>
      </c>
      <c r="E146" s="75">
        <f>E8+E32+E36+E41+E46+E50+E54+E58+E62+E66+E70+E74+E78+E82+E88+E95+E111+E116+E120+E129+E133+E137+E107+E28+E21+E25+E100+E103</f>
        <v>200895.49000000002</v>
      </c>
      <c r="F146" s="75">
        <f>F8+F32+F36+F41+F46+F50+F54+F58+F62+F66+F70+F74+F78+F82+F88+F95+F111+F116+F120+F129+F133+F137+F107+F28+F21+F25+F100+F103</f>
        <v>200874.52300000002</v>
      </c>
      <c r="G146" s="75">
        <f>F146/E146*100</f>
        <v>99.98956323011532</v>
      </c>
      <c r="H146" s="75">
        <f aca="true" t="shared" si="13" ref="H146:H153">F146/D146*100</f>
        <v>2.1725646387768336</v>
      </c>
      <c r="I146" s="80">
        <f aca="true" t="shared" si="14" ref="I146:I153">G146-95</f>
        <v>4.989563230115323</v>
      </c>
    </row>
    <row r="147" spans="1:9" s="85" customFormat="1" ht="56.25" customHeight="1" hidden="1">
      <c r="A147" s="183"/>
      <c r="B147" s="183"/>
      <c r="C147" s="103" t="s">
        <v>120</v>
      </c>
      <c r="D147" s="149">
        <f>D146-2462496.386</f>
        <v>6783466.629999999</v>
      </c>
      <c r="E147" s="159">
        <f>E146</f>
        <v>200895.49000000002</v>
      </c>
      <c r="F147" s="149">
        <f>F146</f>
        <v>200874.52300000002</v>
      </c>
      <c r="G147" s="104">
        <f>F147/E147*100</f>
        <v>99.98956323011532</v>
      </c>
      <c r="H147" s="104">
        <f>F147/D147*100</f>
        <v>2.9612369892354</v>
      </c>
      <c r="I147" s="105">
        <f>G147-95</f>
        <v>4.989563230115323</v>
      </c>
    </row>
    <row r="148" spans="1:9" s="1" customFormat="1" ht="26.25" customHeight="1" thickBot="1">
      <c r="A148" s="189" t="s">
        <v>64</v>
      </c>
      <c r="B148" s="190"/>
      <c r="C148" s="190"/>
      <c r="D148" s="106">
        <f>D151+D152+D153</f>
        <v>52409012.072</v>
      </c>
      <c r="E148" s="106">
        <f>E151+E152+E153</f>
        <v>5614113.061</v>
      </c>
      <c r="F148" s="106">
        <f>F151+F152+F153</f>
        <v>5010216.271</v>
      </c>
      <c r="G148" s="106">
        <f aca="true" t="shared" si="15" ref="G148:G153">F148/E148*100</f>
        <v>89.24323782869395</v>
      </c>
      <c r="H148" s="106">
        <f t="shared" si="13"/>
        <v>9.559837274011036</v>
      </c>
      <c r="I148" s="107">
        <f t="shared" si="14"/>
        <v>-5.75676217130605</v>
      </c>
    </row>
    <row r="149" spans="1:9" s="1" customFormat="1" ht="36.75" customHeight="1" hidden="1">
      <c r="A149" s="184" t="s">
        <v>119</v>
      </c>
      <c r="B149" s="184"/>
      <c r="C149" s="184"/>
      <c r="D149" s="152">
        <f>D151+D152+D154</f>
        <v>49946515.686000004</v>
      </c>
      <c r="E149" s="152">
        <f>E151+E152+E154</f>
        <v>5614113.061</v>
      </c>
      <c r="F149" s="153">
        <f>F151+F152+F154</f>
        <v>5010216.271</v>
      </c>
      <c r="G149" s="94">
        <f>F149/E149*100</f>
        <v>89.24323782869395</v>
      </c>
      <c r="H149" s="94">
        <f>F149/D149*100</f>
        <v>10.03116273915452</v>
      </c>
      <c r="I149" s="95">
        <f>G149-95</f>
        <v>-5.75676217130605</v>
      </c>
    </row>
    <row r="150" spans="1:9" s="1" customFormat="1" ht="15.75" customHeight="1">
      <c r="A150" s="180"/>
      <c r="B150" s="180"/>
      <c r="C150" s="38" t="s">
        <v>63</v>
      </c>
      <c r="D150" s="147"/>
      <c r="E150" s="147"/>
      <c r="F150" s="147"/>
      <c r="G150" s="74"/>
      <c r="H150" s="74"/>
      <c r="I150" s="61"/>
    </row>
    <row r="151" spans="1:9" s="1" customFormat="1" ht="30.75" customHeight="1">
      <c r="A151" s="180"/>
      <c r="B151" s="180"/>
      <c r="C151" s="26" t="s">
        <v>70</v>
      </c>
      <c r="D151" s="76">
        <f>D144+D18</f>
        <v>28815759.865000002</v>
      </c>
      <c r="E151" s="76">
        <f>E144+E18</f>
        <v>3655453.2899999996</v>
      </c>
      <c r="F151" s="76">
        <f>F144+F18</f>
        <v>3054848.956</v>
      </c>
      <c r="G151" s="76">
        <f t="shared" si="15"/>
        <v>83.56963456097124</v>
      </c>
      <c r="H151" s="76">
        <f t="shared" si="13"/>
        <v>10.601313206078105</v>
      </c>
      <c r="I151" s="81">
        <f t="shared" si="14"/>
        <v>-11.430365439028762</v>
      </c>
    </row>
    <row r="152" spans="1:9" s="1" customFormat="1" ht="20.25" customHeight="1">
      <c r="A152" s="180"/>
      <c r="B152" s="180"/>
      <c r="C152" s="26" t="s">
        <v>36</v>
      </c>
      <c r="D152" s="76">
        <f>D145</f>
        <v>14347289.190999998</v>
      </c>
      <c r="E152" s="76">
        <f>E145</f>
        <v>1757764.281</v>
      </c>
      <c r="F152" s="76">
        <f aca="true" t="shared" si="16" ref="D152:F154">F145</f>
        <v>1754492.7920000004</v>
      </c>
      <c r="G152" s="76">
        <f t="shared" si="15"/>
        <v>99.8138835203695</v>
      </c>
      <c r="H152" s="76">
        <f t="shared" si="13"/>
        <v>12.228740695493803</v>
      </c>
      <c r="I152" s="81">
        <f t="shared" si="14"/>
        <v>4.813883520369501</v>
      </c>
    </row>
    <row r="153" spans="1:9" s="1" customFormat="1" ht="31.5" customHeight="1">
      <c r="A153" s="180"/>
      <c r="B153" s="180"/>
      <c r="C153" s="27" t="s">
        <v>71</v>
      </c>
      <c r="D153" s="76">
        <f>D146</f>
        <v>9245963.015999999</v>
      </c>
      <c r="E153" s="76">
        <f>E146</f>
        <v>200895.49000000002</v>
      </c>
      <c r="F153" s="76">
        <f>F146</f>
        <v>200874.52300000002</v>
      </c>
      <c r="G153" s="76">
        <f t="shared" si="15"/>
        <v>99.98956323011532</v>
      </c>
      <c r="H153" s="76">
        <f t="shared" si="13"/>
        <v>2.1725646387768336</v>
      </c>
      <c r="I153" s="81">
        <f t="shared" si="14"/>
        <v>4.989563230115323</v>
      </c>
    </row>
    <row r="154" spans="1:9" s="1" customFormat="1" ht="56.25" customHeight="1" hidden="1">
      <c r="A154" s="180"/>
      <c r="B154" s="180"/>
      <c r="C154" s="27" t="s">
        <v>120</v>
      </c>
      <c r="D154" s="154">
        <f t="shared" si="16"/>
        <v>6783466.629999999</v>
      </c>
      <c r="E154" s="154">
        <f t="shared" si="16"/>
        <v>200895.49000000002</v>
      </c>
      <c r="F154" s="154">
        <f t="shared" si="16"/>
        <v>200874.52300000002</v>
      </c>
      <c r="G154" s="76">
        <f>F154/E154*100</f>
        <v>99.98956323011532</v>
      </c>
      <c r="H154" s="76">
        <f>F154/D154*100</f>
        <v>2.9612369892354</v>
      </c>
      <c r="I154" s="101">
        <f>G154-95</f>
        <v>4.989563230115323</v>
      </c>
    </row>
    <row r="155" spans="1:9" s="2" customFormat="1" ht="21.75" customHeight="1">
      <c r="A155" s="180"/>
      <c r="B155" s="180"/>
      <c r="C155" s="102" t="s">
        <v>95</v>
      </c>
      <c r="D155" s="99">
        <f>D9+D33+D42+D79+D83+D90+D112+D121+D134+D138+D37+D96</f>
        <v>4757470.407</v>
      </c>
      <c r="E155" s="99">
        <f>E9+E33+E42+E79+E83+E90+E112+E121+E134+E138+E37+E96</f>
        <v>202476.09100000001</v>
      </c>
      <c r="F155" s="99">
        <f>F9+F33+F42+F79+F83+F90+F112+F121+F134+F138+F37+F96</f>
        <v>189927.88400000002</v>
      </c>
      <c r="G155" s="99">
        <f>F155/E155*100</f>
        <v>93.80262284893676</v>
      </c>
      <c r="H155" s="99">
        <f>F155/D155*100</f>
        <v>3.9922031615907865</v>
      </c>
      <c r="I155" s="100">
        <f>G155-95</f>
        <v>-1.197377151063236</v>
      </c>
    </row>
    <row r="156" spans="1:9" s="2" customFormat="1" ht="45" customHeight="1" hidden="1">
      <c r="A156" s="92"/>
      <c r="B156" s="93"/>
      <c r="C156" s="96" t="s">
        <v>121</v>
      </c>
      <c r="D156" s="119">
        <f>D155-D90+D91</f>
        <v>4092943.386</v>
      </c>
      <c r="E156" s="119">
        <f>E155-E90+E91</f>
        <v>202476.09100000001</v>
      </c>
      <c r="F156" s="94">
        <f>F155-F90+F91</f>
        <v>189927.88400000002</v>
      </c>
      <c r="G156" s="94">
        <f>F156/E156*100</f>
        <v>93.80262284893676</v>
      </c>
      <c r="H156" s="94">
        <f>F156/D156*100</f>
        <v>4.640374080170578</v>
      </c>
      <c r="I156" s="95">
        <f>G156-95</f>
        <v>-1.197377151063236</v>
      </c>
    </row>
    <row r="157" spans="1:8" ht="12" customHeight="1">
      <c r="A157" s="36"/>
      <c r="B157" s="37" t="s">
        <v>98</v>
      </c>
      <c r="C157" s="37"/>
      <c r="D157" s="120"/>
      <c r="E157" s="121"/>
      <c r="F157" s="135"/>
      <c r="G157" s="17"/>
      <c r="H157" s="17"/>
    </row>
    <row r="158" spans="1:9" s="13" customFormat="1" ht="27.75" customHeight="1" hidden="1">
      <c r="A158" s="199" t="s">
        <v>116</v>
      </c>
      <c r="B158" s="200"/>
      <c r="C158" s="200"/>
      <c r="D158" s="200"/>
      <c r="E158" s="200"/>
      <c r="F158" s="200"/>
      <c r="G158" s="200"/>
      <c r="H158" s="200"/>
      <c r="I158" s="3"/>
    </row>
    <row r="159" spans="1:8" s="6" customFormat="1" ht="17.25" customHeight="1">
      <c r="A159" s="195" t="s">
        <v>129</v>
      </c>
      <c r="B159" s="196"/>
      <c r="C159" s="196"/>
      <c r="D159" s="196"/>
      <c r="E159" s="196"/>
      <c r="F159" s="196"/>
      <c r="G159" s="196"/>
      <c r="H159" s="196"/>
    </row>
    <row r="160" spans="1:9" s="4" customFormat="1" ht="12.75" hidden="1">
      <c r="A160" s="19"/>
      <c r="B160" s="20"/>
      <c r="C160" s="20"/>
      <c r="D160" s="122"/>
      <c r="E160" s="122"/>
      <c r="F160" s="136"/>
      <c r="G160" s="18"/>
      <c r="H160" s="18"/>
      <c r="I160" s="58"/>
    </row>
    <row r="161" spans="1:9" s="4" customFormat="1" ht="15" hidden="1">
      <c r="A161" s="19"/>
      <c r="B161" s="20"/>
      <c r="C161" s="20"/>
      <c r="D161" s="124"/>
      <c r="E161" s="124"/>
      <c r="F161" s="136"/>
      <c r="G161" s="18"/>
      <c r="H161" s="18"/>
      <c r="I161" s="58"/>
    </row>
    <row r="162" spans="1:9" s="4" customFormat="1" ht="12.75" hidden="1">
      <c r="A162" s="33"/>
      <c r="B162" s="34"/>
      <c r="C162" s="34"/>
      <c r="D162" s="125"/>
      <c r="E162" s="126"/>
      <c r="F162" s="137"/>
      <c r="G162" s="35"/>
      <c r="H162" s="35"/>
      <c r="I162" s="58"/>
    </row>
    <row r="163" spans="1:9" s="4" customFormat="1" ht="32.25" customHeight="1" hidden="1">
      <c r="A163" s="16" t="s">
        <v>0</v>
      </c>
      <c r="B163" s="16" t="s">
        <v>62</v>
      </c>
      <c r="C163" s="16" t="s">
        <v>69</v>
      </c>
      <c r="D163" s="128"/>
      <c r="E163" s="127"/>
      <c r="F163" s="137"/>
      <c r="G163" s="35"/>
      <c r="H163" s="35"/>
      <c r="I163" s="58"/>
    </row>
    <row r="164" spans="1:9" s="4" customFormat="1" ht="15.75" hidden="1">
      <c r="A164" s="186" t="s">
        <v>64</v>
      </c>
      <c r="B164" s="187"/>
      <c r="C164" s="188"/>
      <c r="D164" s="129">
        <f>D166+D167+D168</f>
        <v>24525968.417999998</v>
      </c>
      <c r="E164" s="129">
        <f>E166+E167+E168</f>
        <v>21619356.084</v>
      </c>
      <c r="F164" s="138">
        <f>F166+F167+F168</f>
        <v>20841969.650000002</v>
      </c>
      <c r="G164" s="28">
        <f>F164/E164*100</f>
        <v>96.40421097196635</v>
      </c>
      <c r="H164" s="28">
        <f>F164/D164*100</f>
        <v>84.97919142187165</v>
      </c>
      <c r="I164" s="58"/>
    </row>
    <row r="165" spans="1:9" s="4" customFormat="1" ht="13.5" hidden="1">
      <c r="A165" s="194"/>
      <c r="B165" s="194"/>
      <c r="C165" s="29" t="s">
        <v>63</v>
      </c>
      <c r="D165" s="130"/>
      <c r="E165" s="130"/>
      <c r="F165" s="139"/>
      <c r="G165" s="30"/>
      <c r="H165" s="30"/>
      <c r="I165" s="58"/>
    </row>
    <row r="166" spans="1:9" s="4" customFormat="1" ht="27" hidden="1">
      <c r="A166" s="194"/>
      <c r="B166" s="194"/>
      <c r="C166" s="31" t="s">
        <v>70</v>
      </c>
      <c r="D166" s="131">
        <v>14805057.912999997</v>
      </c>
      <c r="E166" s="131">
        <v>13268979.204</v>
      </c>
      <c r="F166" s="140">
        <v>12716245.471</v>
      </c>
      <c r="G166" s="28">
        <v>95.83439144411821</v>
      </c>
      <c r="H166" s="28">
        <v>85.89122410547374</v>
      </c>
      <c r="I166" s="58"/>
    </row>
    <row r="167" spans="1:9" s="4" customFormat="1" ht="13.5" hidden="1">
      <c r="A167" s="194"/>
      <c r="B167" s="194"/>
      <c r="C167" s="31" t="s">
        <v>36</v>
      </c>
      <c r="D167" s="131">
        <v>7926615.303999999</v>
      </c>
      <c r="E167" s="131">
        <v>7092166.329999999</v>
      </c>
      <c r="F167" s="140">
        <v>6886598.409</v>
      </c>
      <c r="G167" s="28">
        <v>97.10147913296332</v>
      </c>
      <c r="H167" s="28">
        <v>86.87943270723412</v>
      </c>
      <c r="I167" s="58"/>
    </row>
    <row r="168" spans="1:9" s="4" customFormat="1" ht="27" hidden="1">
      <c r="A168" s="194"/>
      <c r="B168" s="194"/>
      <c r="C168" s="32" t="s">
        <v>71</v>
      </c>
      <c r="D168" s="131">
        <v>1794295.2010000001</v>
      </c>
      <c r="E168" s="131">
        <v>1258210.55</v>
      </c>
      <c r="F168" s="140">
        <v>1239125.77</v>
      </c>
      <c r="G168" s="28">
        <v>98.4831807363243</v>
      </c>
      <c r="H168" s="28">
        <v>69.05919211673798</v>
      </c>
      <c r="I168" s="58"/>
    </row>
    <row r="169" spans="1:9" s="4" customFormat="1" ht="12.75" hidden="1">
      <c r="A169" s="19"/>
      <c r="B169" s="20"/>
      <c r="C169" s="20"/>
      <c r="D169" s="122"/>
      <c r="E169" s="122"/>
      <c r="F169" s="136"/>
      <c r="G169" s="18"/>
      <c r="H169" s="18"/>
      <c r="I169" s="58"/>
    </row>
    <row r="170" spans="1:9" s="4" customFormat="1" ht="15">
      <c r="A170" s="19"/>
      <c r="B170" s="20"/>
      <c r="C170" s="116"/>
      <c r="D170" s="124"/>
      <c r="E170" s="124"/>
      <c r="F170" s="136"/>
      <c r="G170" s="18"/>
      <c r="H170" s="18"/>
      <c r="I170" s="58"/>
    </row>
    <row r="171" spans="1:9" s="4" customFormat="1" ht="12.75">
      <c r="A171" s="19"/>
      <c r="B171" s="20"/>
      <c r="C171" s="20"/>
      <c r="D171" s="122"/>
      <c r="E171" s="122"/>
      <c r="F171" s="136"/>
      <c r="G171" s="18"/>
      <c r="H171" s="18"/>
      <c r="I171" s="58"/>
    </row>
    <row r="172" spans="1:9" s="4" customFormat="1" ht="12.75">
      <c r="A172" s="19"/>
      <c r="B172" s="20"/>
      <c r="C172" s="20"/>
      <c r="D172" s="122"/>
      <c r="E172" s="122"/>
      <c r="F172" s="136"/>
      <c r="G172" s="18"/>
      <c r="H172" s="18"/>
      <c r="I172" s="58"/>
    </row>
    <row r="173" spans="1:9" s="4" customFormat="1" ht="12.75">
      <c r="A173" s="19"/>
      <c r="B173" s="20"/>
      <c r="C173" s="20"/>
      <c r="D173" s="123"/>
      <c r="E173" s="123"/>
      <c r="F173" s="141"/>
      <c r="G173" s="18"/>
      <c r="H173" s="18"/>
      <c r="I173" s="58"/>
    </row>
    <row r="174" spans="1:9" s="4" customFormat="1" ht="12.75">
      <c r="A174" s="19"/>
      <c r="B174" s="20"/>
      <c r="C174" s="20"/>
      <c r="D174" s="122"/>
      <c r="E174" s="122"/>
      <c r="F174" s="136"/>
      <c r="G174" s="18"/>
      <c r="H174" s="18"/>
      <c r="I174" s="58"/>
    </row>
    <row r="175" spans="1:9" s="4" customFormat="1" ht="12.75">
      <c r="A175" s="19"/>
      <c r="B175" s="20"/>
      <c r="C175" s="20"/>
      <c r="D175" s="122"/>
      <c r="E175" s="122"/>
      <c r="F175" s="136"/>
      <c r="G175" s="18"/>
      <c r="H175" s="18"/>
      <c r="I175" s="58"/>
    </row>
    <row r="176" spans="1:9" s="4" customFormat="1" ht="12.75">
      <c r="A176" s="19"/>
      <c r="B176" s="20"/>
      <c r="C176" s="20"/>
      <c r="D176" s="122"/>
      <c r="E176" s="122"/>
      <c r="F176" s="136"/>
      <c r="G176" s="18"/>
      <c r="H176" s="18"/>
      <c r="I176" s="58"/>
    </row>
    <row r="177" spans="1:9" s="4" customFormat="1" ht="12.75">
      <c r="A177" s="19"/>
      <c r="B177" s="20"/>
      <c r="C177" s="20"/>
      <c r="D177" s="122"/>
      <c r="E177" s="122"/>
      <c r="F177" s="136"/>
      <c r="G177" s="18"/>
      <c r="H177" s="18"/>
      <c r="I177" s="58"/>
    </row>
    <row r="178" spans="1:9" s="4" customFormat="1" ht="12.75">
      <c r="A178" s="19"/>
      <c r="B178" s="20"/>
      <c r="C178" s="20"/>
      <c r="D178" s="122"/>
      <c r="E178" s="122"/>
      <c r="F178" s="136"/>
      <c r="G178" s="18"/>
      <c r="H178" s="18"/>
      <c r="I178" s="58"/>
    </row>
    <row r="179" spans="1:9" s="4" customFormat="1" ht="12.75">
      <c r="A179" s="19"/>
      <c r="B179" s="20"/>
      <c r="C179" s="20"/>
      <c r="D179" s="122"/>
      <c r="E179" s="122"/>
      <c r="F179" s="136"/>
      <c r="G179" s="18"/>
      <c r="H179" s="18"/>
      <c r="I179" s="58"/>
    </row>
    <row r="180" spans="1:9" s="4" customFormat="1" ht="12.75">
      <c r="A180" s="19"/>
      <c r="B180" s="20"/>
      <c r="C180" s="20"/>
      <c r="D180" s="122"/>
      <c r="E180" s="122"/>
      <c r="F180" s="136"/>
      <c r="G180" s="18"/>
      <c r="H180" s="18"/>
      <c r="I180" s="58"/>
    </row>
    <row r="181" spans="1:9" s="4" customFormat="1" ht="12.75">
      <c r="A181" s="19"/>
      <c r="B181" s="20"/>
      <c r="C181" s="20"/>
      <c r="D181" s="122"/>
      <c r="E181" s="122"/>
      <c r="F181" s="136"/>
      <c r="G181" s="18"/>
      <c r="H181" s="18"/>
      <c r="I181" s="58"/>
    </row>
    <row r="182" spans="1:9" s="4" customFormat="1" ht="12.75">
      <c r="A182" s="19"/>
      <c r="B182" s="20"/>
      <c r="C182" s="20"/>
      <c r="D182" s="122"/>
      <c r="E182" s="122"/>
      <c r="F182" s="136"/>
      <c r="G182" s="18"/>
      <c r="H182" s="18"/>
      <c r="I182" s="58"/>
    </row>
    <row r="183" spans="1:9" s="4" customFormat="1" ht="12.75">
      <c r="A183" s="19"/>
      <c r="B183" s="20"/>
      <c r="C183" s="20"/>
      <c r="D183" s="122"/>
      <c r="E183" s="122"/>
      <c r="F183" s="136"/>
      <c r="G183" s="18"/>
      <c r="H183" s="18"/>
      <c r="I183" s="58"/>
    </row>
    <row r="184" spans="1:9" s="4" customFormat="1" ht="12.75">
      <c r="A184" s="19"/>
      <c r="B184" s="20"/>
      <c r="C184" s="20"/>
      <c r="D184" s="122"/>
      <c r="E184" s="122"/>
      <c r="F184" s="136"/>
      <c r="G184" s="18"/>
      <c r="H184" s="18"/>
      <c r="I184" s="58"/>
    </row>
    <row r="185" spans="1:9" s="4" customFormat="1" ht="12.75">
      <c r="A185" s="19"/>
      <c r="B185" s="20"/>
      <c r="C185" s="20"/>
      <c r="D185" s="122"/>
      <c r="E185" s="122"/>
      <c r="F185" s="136"/>
      <c r="G185" s="18"/>
      <c r="H185" s="18"/>
      <c r="I185" s="58"/>
    </row>
    <row r="186" spans="1:9" s="4" customFormat="1" ht="12.75">
      <c r="A186" s="19"/>
      <c r="B186" s="20"/>
      <c r="C186" s="20"/>
      <c r="D186" s="122"/>
      <c r="E186" s="122"/>
      <c r="F186" s="136"/>
      <c r="G186" s="18"/>
      <c r="H186" s="18"/>
      <c r="I186" s="58"/>
    </row>
    <row r="187" spans="1:9" s="4" customFormat="1" ht="12.75">
      <c r="A187" s="19"/>
      <c r="B187" s="20"/>
      <c r="C187" s="20"/>
      <c r="D187" s="122"/>
      <c r="E187" s="122"/>
      <c r="F187" s="136"/>
      <c r="G187" s="18"/>
      <c r="H187" s="18"/>
      <c r="I187" s="58"/>
    </row>
    <row r="188" spans="1:9" s="4" customFormat="1" ht="12.75">
      <c r="A188" s="19"/>
      <c r="B188" s="20"/>
      <c r="C188" s="20"/>
      <c r="D188" s="122"/>
      <c r="E188" s="122"/>
      <c r="F188" s="136"/>
      <c r="G188" s="18"/>
      <c r="H188" s="18"/>
      <c r="I188" s="58"/>
    </row>
    <row r="189" spans="1:9" s="4" customFormat="1" ht="12.75">
      <c r="A189" s="19"/>
      <c r="B189" s="20"/>
      <c r="C189" s="20"/>
      <c r="D189" s="122"/>
      <c r="E189" s="122"/>
      <c r="F189" s="136"/>
      <c r="G189" s="18"/>
      <c r="H189" s="18"/>
      <c r="I189" s="58"/>
    </row>
    <row r="190" spans="1:9" s="4" customFormat="1" ht="12.75">
      <c r="A190" s="19"/>
      <c r="B190" s="20"/>
      <c r="C190" s="20"/>
      <c r="D190" s="122"/>
      <c r="E190" s="122"/>
      <c r="F190" s="136"/>
      <c r="G190" s="18"/>
      <c r="H190" s="18"/>
      <c r="I190" s="58"/>
    </row>
    <row r="191" spans="1:9" s="4" customFormat="1" ht="12.75">
      <c r="A191" s="19"/>
      <c r="B191" s="20"/>
      <c r="C191" s="20"/>
      <c r="D191" s="122"/>
      <c r="E191" s="122"/>
      <c r="F191" s="136"/>
      <c r="G191" s="18"/>
      <c r="H191" s="18"/>
      <c r="I191" s="58"/>
    </row>
    <row r="192" spans="1:9" s="4" customFormat="1" ht="12.75">
      <c r="A192" s="19"/>
      <c r="B192" s="20"/>
      <c r="C192" s="20"/>
      <c r="D192" s="122"/>
      <c r="E192" s="122"/>
      <c r="F192" s="136"/>
      <c r="G192" s="18"/>
      <c r="H192" s="18"/>
      <c r="I192" s="58"/>
    </row>
    <row r="193" spans="1:9" s="4" customFormat="1" ht="12.75">
      <c r="A193" s="19"/>
      <c r="B193" s="20"/>
      <c r="C193" s="20"/>
      <c r="D193" s="122"/>
      <c r="E193" s="122"/>
      <c r="F193" s="136"/>
      <c r="G193" s="18"/>
      <c r="H193" s="18"/>
      <c r="I193" s="58"/>
    </row>
    <row r="194" spans="1:9" s="4" customFormat="1" ht="12.75">
      <c r="A194" s="19"/>
      <c r="B194" s="20"/>
      <c r="C194" s="20"/>
      <c r="D194" s="122"/>
      <c r="E194" s="122"/>
      <c r="F194" s="136"/>
      <c r="G194" s="18"/>
      <c r="H194" s="18"/>
      <c r="I194" s="58"/>
    </row>
    <row r="195" spans="1:9" s="4" customFormat="1" ht="12.75">
      <c r="A195" s="19"/>
      <c r="B195" s="20"/>
      <c r="C195" s="20"/>
      <c r="D195" s="122"/>
      <c r="E195" s="122"/>
      <c r="F195" s="136"/>
      <c r="G195" s="18"/>
      <c r="H195" s="18"/>
      <c r="I195" s="58"/>
    </row>
    <row r="196" spans="1:9" s="4" customFormat="1" ht="12.75">
      <c r="A196" s="19"/>
      <c r="B196" s="20"/>
      <c r="C196" s="20"/>
      <c r="D196" s="122"/>
      <c r="E196" s="122"/>
      <c r="F196" s="136"/>
      <c r="G196" s="18"/>
      <c r="H196" s="18"/>
      <c r="I196" s="58"/>
    </row>
    <row r="197" spans="1:9" s="4" customFormat="1" ht="12.75">
      <c r="A197" s="19"/>
      <c r="B197" s="20"/>
      <c r="C197" s="20"/>
      <c r="D197" s="122"/>
      <c r="E197" s="122"/>
      <c r="F197" s="136"/>
      <c r="G197" s="18"/>
      <c r="H197" s="18"/>
      <c r="I197" s="58"/>
    </row>
    <row r="198" spans="1:9" s="4" customFormat="1" ht="12.75">
      <c r="A198" s="19"/>
      <c r="B198" s="20"/>
      <c r="C198" s="20"/>
      <c r="D198" s="122"/>
      <c r="E198" s="122"/>
      <c r="F198" s="136"/>
      <c r="G198" s="18"/>
      <c r="H198" s="18"/>
      <c r="I198" s="58"/>
    </row>
    <row r="199" spans="1:9" s="4" customFormat="1" ht="12.75">
      <c r="A199" s="19"/>
      <c r="B199" s="20"/>
      <c r="C199" s="20"/>
      <c r="D199" s="122"/>
      <c r="E199" s="122"/>
      <c r="F199" s="136"/>
      <c r="G199" s="18"/>
      <c r="H199" s="18"/>
      <c r="I199" s="58"/>
    </row>
    <row r="200" spans="1:9" s="4" customFormat="1" ht="12.75">
      <c r="A200" s="19"/>
      <c r="B200" s="20"/>
      <c r="C200" s="20"/>
      <c r="D200" s="122"/>
      <c r="E200" s="122"/>
      <c r="F200" s="136"/>
      <c r="G200" s="18"/>
      <c r="H200" s="18"/>
      <c r="I200" s="58"/>
    </row>
    <row r="201" spans="1:9" s="4" customFormat="1" ht="12.75">
      <c r="A201" s="19"/>
      <c r="B201" s="20"/>
      <c r="C201" s="20"/>
      <c r="D201" s="122"/>
      <c r="E201" s="122"/>
      <c r="F201" s="136"/>
      <c r="G201" s="18"/>
      <c r="H201" s="18"/>
      <c r="I201" s="58"/>
    </row>
    <row r="202" spans="1:9" s="4" customFormat="1" ht="12.75">
      <c r="A202" s="19"/>
      <c r="B202" s="20"/>
      <c r="C202" s="20"/>
      <c r="D202" s="122"/>
      <c r="E202" s="122"/>
      <c r="F202" s="136"/>
      <c r="G202" s="18"/>
      <c r="H202" s="18"/>
      <c r="I202" s="58"/>
    </row>
    <row r="203" spans="1:9" s="4" customFormat="1" ht="12.75">
      <c r="A203" s="19"/>
      <c r="B203" s="20"/>
      <c r="C203" s="20"/>
      <c r="D203" s="122"/>
      <c r="E203" s="122"/>
      <c r="F203" s="136"/>
      <c r="G203" s="18"/>
      <c r="H203" s="18"/>
      <c r="I203" s="58"/>
    </row>
    <row r="204" spans="1:9" s="4" customFormat="1" ht="12.75">
      <c r="A204" s="19"/>
      <c r="B204" s="20"/>
      <c r="C204" s="20"/>
      <c r="D204" s="122"/>
      <c r="E204" s="122"/>
      <c r="F204" s="136"/>
      <c r="G204" s="18"/>
      <c r="H204" s="18"/>
      <c r="I204" s="58"/>
    </row>
    <row r="205" spans="1:9" s="4" customFormat="1" ht="12.75">
      <c r="A205" s="19"/>
      <c r="B205" s="20"/>
      <c r="C205" s="20"/>
      <c r="D205" s="122"/>
      <c r="E205" s="122"/>
      <c r="F205" s="136"/>
      <c r="G205" s="18"/>
      <c r="H205" s="18"/>
      <c r="I205" s="58"/>
    </row>
    <row r="206" spans="1:9" s="4" customFormat="1" ht="12.75">
      <c r="A206" s="19"/>
      <c r="B206" s="20"/>
      <c r="C206" s="20"/>
      <c r="D206" s="122"/>
      <c r="E206" s="122"/>
      <c r="F206" s="136"/>
      <c r="G206" s="18"/>
      <c r="H206" s="18"/>
      <c r="I206" s="58"/>
    </row>
    <row r="207" spans="1:9" s="4" customFormat="1" ht="12.75">
      <c r="A207" s="19"/>
      <c r="B207" s="20"/>
      <c r="C207" s="20"/>
      <c r="D207" s="122"/>
      <c r="E207" s="122"/>
      <c r="F207" s="136"/>
      <c r="G207" s="18"/>
      <c r="H207" s="18"/>
      <c r="I207" s="58"/>
    </row>
    <row r="208" spans="1:9" s="4" customFormat="1" ht="12.75">
      <c r="A208" s="19"/>
      <c r="B208" s="20"/>
      <c r="C208" s="20"/>
      <c r="D208" s="122"/>
      <c r="E208" s="122"/>
      <c r="F208" s="136"/>
      <c r="G208" s="18"/>
      <c r="H208" s="18"/>
      <c r="I208" s="58"/>
    </row>
    <row r="209" spans="1:9" s="4" customFormat="1" ht="12.75">
      <c r="A209" s="19"/>
      <c r="B209" s="20"/>
      <c r="C209" s="20"/>
      <c r="D209" s="122"/>
      <c r="E209" s="122"/>
      <c r="F209" s="136"/>
      <c r="G209" s="18"/>
      <c r="H209" s="18"/>
      <c r="I209" s="58"/>
    </row>
    <row r="210" spans="1:9" s="4" customFormat="1" ht="12.75">
      <c r="A210" s="19"/>
      <c r="B210" s="20"/>
      <c r="C210" s="20"/>
      <c r="D210" s="122"/>
      <c r="E210" s="122"/>
      <c r="F210" s="136"/>
      <c r="G210" s="18"/>
      <c r="H210" s="18"/>
      <c r="I210" s="58"/>
    </row>
    <row r="211" spans="1:9" s="4" customFormat="1" ht="12.75">
      <c r="A211" s="19"/>
      <c r="B211" s="20"/>
      <c r="C211" s="20"/>
      <c r="D211" s="122"/>
      <c r="E211" s="122"/>
      <c r="F211" s="136"/>
      <c r="G211" s="18"/>
      <c r="H211" s="18"/>
      <c r="I211" s="58"/>
    </row>
    <row r="212" spans="1:9" s="4" customFormat="1" ht="12.75">
      <c r="A212" s="19"/>
      <c r="B212" s="20"/>
      <c r="C212" s="20"/>
      <c r="D212" s="122"/>
      <c r="E212" s="122"/>
      <c r="F212" s="136"/>
      <c r="G212" s="18"/>
      <c r="H212" s="18"/>
      <c r="I212" s="58"/>
    </row>
    <row r="213" spans="1:9" s="4" customFormat="1" ht="12.75">
      <c r="A213" s="19"/>
      <c r="B213" s="20"/>
      <c r="C213" s="20"/>
      <c r="D213" s="122"/>
      <c r="E213" s="122"/>
      <c r="F213" s="136"/>
      <c r="G213" s="18"/>
      <c r="H213" s="18"/>
      <c r="I213" s="58"/>
    </row>
    <row r="214" spans="1:9" s="4" customFormat="1" ht="12.75">
      <c r="A214" s="19"/>
      <c r="B214" s="20"/>
      <c r="C214" s="20"/>
      <c r="D214" s="122"/>
      <c r="E214" s="122"/>
      <c r="F214" s="136"/>
      <c r="G214" s="18"/>
      <c r="H214" s="18"/>
      <c r="I214" s="58"/>
    </row>
    <row r="215" spans="1:9" s="4" customFormat="1" ht="12.75">
      <c r="A215" s="19"/>
      <c r="B215" s="20"/>
      <c r="C215" s="20"/>
      <c r="D215" s="122"/>
      <c r="E215" s="122"/>
      <c r="F215" s="136"/>
      <c r="G215" s="18"/>
      <c r="H215" s="18"/>
      <c r="I215" s="58"/>
    </row>
    <row r="216" spans="4:8" ht="12.75">
      <c r="D216" s="122"/>
      <c r="E216" s="122"/>
      <c r="F216" s="136"/>
      <c r="G216" s="18"/>
      <c r="H216" s="18"/>
    </row>
    <row r="217" spans="1:8" ht="12.75">
      <c r="A217" s="21"/>
      <c r="B217" s="21"/>
      <c r="C217" s="21"/>
      <c r="D217" s="122"/>
      <c r="E217" s="122"/>
      <c r="F217" s="136"/>
      <c r="G217" s="18"/>
      <c r="H217" s="18"/>
    </row>
    <row r="218" spans="1:8" ht="12.75">
      <c r="A218" s="21"/>
      <c r="B218" s="21"/>
      <c r="C218" s="21"/>
      <c r="D218" s="122"/>
      <c r="E218" s="122"/>
      <c r="F218" s="136"/>
      <c r="G218" s="18"/>
      <c r="H218" s="18"/>
    </row>
    <row r="219" spans="1:8" ht="12.75">
      <c r="A219" s="21"/>
      <c r="B219" s="21"/>
      <c r="C219" s="21"/>
      <c r="D219" s="122"/>
      <c r="E219" s="122"/>
      <c r="F219" s="136"/>
      <c r="G219" s="18"/>
      <c r="H219" s="18"/>
    </row>
    <row r="220" spans="1:8" ht="12.75">
      <c r="A220" s="21"/>
      <c r="B220" s="21"/>
      <c r="C220" s="21"/>
      <c r="D220" s="122"/>
      <c r="E220" s="122"/>
      <c r="F220" s="136"/>
      <c r="G220" s="18"/>
      <c r="H220" s="18"/>
    </row>
    <row r="221" spans="1:8" ht="12.75">
      <c r="A221" s="21"/>
      <c r="B221" s="21"/>
      <c r="C221" s="21"/>
      <c r="D221" s="122"/>
      <c r="E221" s="122"/>
      <c r="F221" s="136"/>
      <c r="G221" s="18"/>
      <c r="H221" s="18"/>
    </row>
    <row r="222" spans="1:8" ht="12.75">
      <c r="A222" s="21"/>
      <c r="B222" s="21"/>
      <c r="C222" s="21"/>
      <c r="D222" s="122"/>
      <c r="E222" s="122"/>
      <c r="F222" s="136"/>
      <c r="G222" s="18"/>
      <c r="H222" s="18"/>
    </row>
  </sheetData>
  <sheetProtection password="CE2E" sheet="1" objects="1" scenarios="1"/>
  <autoFilter ref="A5:I5"/>
  <mergeCells count="43">
    <mergeCell ref="A136:B138"/>
    <mergeCell ref="A131:B134"/>
    <mergeCell ref="A123:B124"/>
    <mergeCell ref="A165:B168"/>
    <mergeCell ref="A159:H159"/>
    <mergeCell ref="A141:C141"/>
    <mergeCell ref="A158:H158"/>
    <mergeCell ref="A126:B126"/>
    <mergeCell ref="A128:B129"/>
    <mergeCell ref="A142:C142"/>
    <mergeCell ref="A68:B70"/>
    <mergeCell ref="A143:B147"/>
    <mergeCell ref="A149:C149"/>
    <mergeCell ref="A3:I3"/>
    <mergeCell ref="A164:C164"/>
    <mergeCell ref="A148:C148"/>
    <mergeCell ref="A139:C139"/>
    <mergeCell ref="A140:C140"/>
    <mergeCell ref="A118:B121"/>
    <mergeCell ref="A102:B103"/>
    <mergeCell ref="A109:B112"/>
    <mergeCell ref="A76:B79"/>
    <mergeCell ref="A72:B74"/>
    <mergeCell ref="A81:B83"/>
    <mergeCell ref="A93:B96"/>
    <mergeCell ref="A98:B100"/>
    <mergeCell ref="A64:B66"/>
    <mergeCell ref="A60:B62"/>
    <mergeCell ref="A56:B58"/>
    <mergeCell ref="A150:B155"/>
    <mergeCell ref="A52:B54"/>
    <mergeCell ref="A11:B21"/>
    <mergeCell ref="A85:B91"/>
    <mergeCell ref="A35:B36"/>
    <mergeCell ref="A114:B116"/>
    <mergeCell ref="A105:B107"/>
    <mergeCell ref="A7:B9"/>
    <mergeCell ref="A48:B50"/>
    <mergeCell ref="A44:B46"/>
    <mergeCell ref="A39:B42"/>
    <mergeCell ref="A30:B33"/>
    <mergeCell ref="A27:B28"/>
    <mergeCell ref="A23:B25"/>
  </mergeCells>
  <printOptions/>
  <pageMargins left="0.3937007874015748" right="0.2755905511811024" top="0.3937007874015748" bottom="0.3937007874015748" header="0.1968503937007874" footer="0.1968503937007874"/>
  <pageSetup fitToHeight="0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2024-03-07T06:15:57Z</cp:lastPrinted>
  <dcterms:created xsi:type="dcterms:W3CDTF">2002-03-11T10:22:12Z</dcterms:created>
  <dcterms:modified xsi:type="dcterms:W3CDTF">2024-03-12T05:06:52Z</dcterms:modified>
  <cp:category/>
  <cp:version/>
  <cp:contentType/>
  <cp:contentStatus/>
</cp:coreProperties>
</file>