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источникам'!$A$1:$I$144</definedName>
  </definedNames>
  <calcPr fullCalcOnLoad="1"/>
</workbook>
</file>

<file path=xl/sharedStrings.xml><?xml version="1.0" encoding="utf-8"?>
<sst xmlns="http://schemas.openxmlformats.org/spreadsheetml/2006/main" count="250" uniqueCount="125">
  <si>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</si>
  <si>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</si>
  <si>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</si>
  <si>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</si>
  <si>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</si>
  <si>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</si>
  <si>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</si>
  <si>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</si>
  <si>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</si>
  <si>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</si>
  <si>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</si>
  <si>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</si>
  <si>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</si>
  <si>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</si>
  <si>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</si>
  <si>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</si>
  <si>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</si>
  <si>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</si>
  <si>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</si>
  <si>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</si>
  <si>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</si>
  <si>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</si>
  <si>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</si>
  <si>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</si>
  <si>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</si>
  <si>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</si>
  <si>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</si>
  <si>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</si>
  <si>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</si>
  <si>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</si>
  <si>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</si>
  <si>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</si>
  <si>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</si>
  <si>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</si>
  <si>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</si>
  <si>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</si>
  <si>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</si>
  <si>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</si>
  <si>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</si>
  <si>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</si>
  <si>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</si>
  <si>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</si>
  <si>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</si>
  <si>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</si>
  <si>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</si>
  <si>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</si>
  <si>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</si>
  <si>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</si>
  <si>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</si>
  <si>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</si>
  <si>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</si>
  <si>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</si>
  <si>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</si>
  <si>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</si>
  <si>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</si>
  <si>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</si>
  <si>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</si>
  <si>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</si>
  <si>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</si>
  <si>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</si>
  <si>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</si>
  <si>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</si>
  <si>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</si>
  <si>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</si>
  <si>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</si>
  <si>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</si>
  <si>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</si>
  <si>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</si>
  <si>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</si>
  <si>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</si>
  <si>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</si>
  <si>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</si>
  <si>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</si>
  <si>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</si>
  <si>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</si>
  <si>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</si>
  <si>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</si>
  <si>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</si>
  <si>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</si>
  <si>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</si>
  <si>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</si>
  <si>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</si>
  <si>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</si>
  <si>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</si>
  <si>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</si>
  <si>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</si>
  <si>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</si>
  <si>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</si>
  <si>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</si>
  <si>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</si>
  <si>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</si>
  <si>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</si>
  <si>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</si>
  <si>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</si>
  <si>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</si>
  <si>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</si>
  <si>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</si>
  <si>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</si>
  <si>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</si>
  <si>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</si>
  <si>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</si>
  <si>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</si>
  <si>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</si>
  <si>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</si>
  <si>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</si>
  <si>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</si>
  <si>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</si>
  <si>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</si>
  <si>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</si>
  <si>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</si>
  <si>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</si>
  <si>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</si>
  <si>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</si>
  <si>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</si>
  <si>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градостроительства                и архитектуры администрации города Перми</t>
  </si>
  <si>
    <t>Управление по экологии        и природопользованию администрации г. Перми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</si>
  <si>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</si>
  <si>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</si>
  <si>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</si>
  <si>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Ассигнования 2020 года</t>
  </si>
  <si>
    <t>Оперативный анализ исполнения бюджета города Перми по расходам на 1 апреля 2020 года</t>
  </si>
  <si>
    <t>Кассовый план 1 квартала 2020 года</t>
  </si>
  <si>
    <t>Кассовый расход на 01.04.2020</t>
  </si>
  <si>
    <t>% выпол-нения кассового плана 1 квартала 2020 года</t>
  </si>
  <si>
    <t xml:space="preserve"> *   расчётный уровень установлен исходя из 95,0 % исполнения кассового плана по расходам за 1 квартал 2020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</si>
</sst>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i/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23" fillId="33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174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 applyProtection="1">
      <alignment horizontal="center" vertical="center" wrapText="1"/>
      <protection/>
    </xf>
    <xf numFmtId="179" fontId="13" fillId="33" borderId="10" xfId="0" applyNumberFormat="1" applyFont="1" applyFill="1" applyBorder="1" applyAlignment="1">
      <alignment vertical="center"/>
    </xf>
    <xf numFmtId="179" fontId="13" fillId="35" borderId="10" xfId="0" applyNumberFormat="1" applyFont="1" applyFill="1" applyBorder="1" applyAlignment="1" applyProtection="1">
      <alignment horizontal="center" vertical="center" wrapText="1"/>
      <protection/>
    </xf>
    <xf numFmtId="179" fontId="13" fillId="35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8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9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179" fontId="16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179" fontId="30" fillId="0" borderId="10" xfId="0" applyNumberFormat="1" applyFont="1" applyFill="1" applyBorder="1" applyAlignment="1" applyProtection="1">
      <alignment horizontal="center" vertical="center" wrapText="1"/>
      <protection/>
    </xf>
    <xf numFmtId="179" fontId="31" fillId="33" borderId="10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17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179" fontId="16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179" fontId="16" fillId="33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179" fontId="8" fillId="36" borderId="10" xfId="0" applyNumberFormat="1" applyFont="1" applyFill="1" applyBorder="1" applyAlignment="1">
      <alignment vertical="center"/>
    </xf>
    <xf numFmtId="49" fontId="21" fillId="36" borderId="14" xfId="0" applyNumberFormat="1" applyFont="1" applyFill="1" applyBorder="1" applyAlignment="1">
      <alignment horizontal="left" vertical="center" wrapText="1"/>
    </xf>
    <xf numFmtId="49" fontId="21" fillId="36" borderId="16" xfId="0" applyNumberFormat="1" applyFont="1" applyFill="1" applyBorder="1" applyAlignment="1">
      <alignment horizontal="left" vertical="center" wrapText="1"/>
    </xf>
    <xf numFmtId="49" fontId="8" fillId="36" borderId="14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179" fontId="29" fillId="36" borderId="10" xfId="0" applyNumberFormat="1" applyFont="1" applyFill="1" applyBorder="1" applyAlignment="1" applyProtection="1">
      <alignment horizontal="center" vertical="center" wrapText="1"/>
      <protection/>
    </xf>
    <xf numFmtId="179" fontId="29" fillId="36" borderId="10" xfId="0" applyNumberFormat="1" applyFont="1" applyFill="1" applyBorder="1" applyAlignment="1">
      <alignment vertical="center"/>
    </xf>
    <xf numFmtId="179" fontId="70" fillId="0" borderId="10" xfId="0" applyNumberFormat="1" applyFont="1" applyFill="1" applyBorder="1" applyAlignment="1" applyProtection="1">
      <alignment horizontal="center" vertical="center" wrapText="1"/>
      <protection/>
    </xf>
    <xf numFmtId="179" fontId="71" fillId="0" borderId="10" xfId="0" applyNumberFormat="1" applyFont="1" applyFill="1" applyBorder="1" applyAlignment="1" applyProtection="1">
      <alignment horizontal="center" vertical="center" wrapText="1"/>
      <protection/>
    </xf>
    <xf numFmtId="179" fontId="72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37" borderId="10" xfId="0" applyNumberFormat="1" applyFont="1" applyFill="1" applyBorder="1" applyAlignment="1" applyProtection="1">
      <alignment horizontal="center" vertical="center" wrapText="1"/>
      <protection/>
    </xf>
    <xf numFmtId="179" fontId="29" fillId="37" borderId="10" xfId="0" applyNumberFormat="1" applyFont="1" applyFill="1" applyBorder="1" applyAlignment="1" applyProtection="1">
      <alignment horizontal="center" vertical="center" wrapText="1"/>
      <protection/>
    </xf>
    <xf numFmtId="179" fontId="3" fillId="37" borderId="10" xfId="0" applyNumberFormat="1" applyFont="1" applyFill="1" applyBorder="1" applyAlignment="1" applyProtection="1">
      <alignment horizontal="center" vertical="center" wrapText="1"/>
      <protection/>
    </xf>
    <xf numFmtId="179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73" fillId="33" borderId="0" xfId="0" applyFont="1" applyFill="1" applyAlignment="1">
      <alignment/>
    </xf>
    <xf numFmtId="179" fontId="74" fillId="33" borderId="0" xfId="0" applyNumberFormat="1" applyFont="1" applyFill="1" applyAlignment="1">
      <alignment horizontal="right"/>
    </xf>
    <xf numFmtId="179" fontId="74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0" borderId="10" xfId="0" applyNumberFormat="1" applyFont="1" applyFill="1" applyBorder="1" applyAlignment="1" applyProtection="1">
      <alignment horizontal="center" vertical="center" wrapText="1"/>
      <protection/>
    </xf>
    <xf numFmtId="179" fontId="76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35" borderId="10" xfId="0" applyNumberFormat="1" applyFont="1" applyFill="1" applyBorder="1" applyAlignment="1" applyProtection="1">
      <alignment horizontal="center" vertical="center" wrapText="1"/>
      <protection/>
    </xf>
    <xf numFmtId="179" fontId="74" fillId="33" borderId="11" xfId="0" applyNumberFormat="1" applyFont="1" applyFill="1" applyBorder="1" applyAlignment="1">
      <alignment horizontal="left"/>
    </xf>
    <xf numFmtId="0" fontId="73" fillId="33" borderId="0" xfId="0" applyFont="1" applyFill="1" applyBorder="1" applyAlignment="1" applyProtection="1">
      <alignment/>
      <protection/>
    </xf>
    <xf numFmtId="179" fontId="73" fillId="33" borderId="10" xfId="0" applyNumberFormat="1" applyFont="1" applyFill="1" applyBorder="1" applyAlignment="1" applyProtection="1">
      <alignment/>
      <protection/>
    </xf>
    <xf numFmtId="0" fontId="73" fillId="33" borderId="10" xfId="0" applyFont="1" applyFill="1" applyBorder="1" applyAlignment="1" applyProtection="1">
      <alignment/>
      <protection/>
    </xf>
    <xf numFmtId="179" fontId="77" fillId="34" borderId="10" xfId="0" applyNumberFormat="1" applyFont="1" applyFill="1" applyBorder="1" applyAlignment="1">
      <alignment horizontal="right" vertical="center"/>
    </xf>
    <xf numFmtId="179" fontId="73" fillId="34" borderId="13" xfId="0" applyNumberFormat="1" applyFont="1" applyFill="1" applyBorder="1" applyAlignment="1">
      <alignment horizontal="left"/>
    </xf>
    <xf numFmtId="179" fontId="77" fillId="34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5" fillId="33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00390625" style="196" customWidth="1"/>
    <col min="5" max="5" width="13.00390625" style="5" customWidth="1"/>
    <col min="6" max="6" width="13.00390625" style="24" customWidth="1"/>
    <col min="7" max="7" width="9.421875" style="5" customWidth="1"/>
    <col min="8" max="8" width="8.7109375" style="5" customWidth="1"/>
    <col min="9" max="9" width="11.421875" style="3" customWidth="1"/>
    <col min="13" max="13" width="11.7109375" style="0" bestFit="1" customWidth="1"/>
  </cols>
  <sheetData>
    <row r="1" ht="13.5" customHeight="1">
      <c r="I1" s="102" t="s">
        <v>98</v>
      </c>
    </row>
    <row r="2" ht="13.5" customHeight="1">
      <c r="I2" s="102" t="s">
        <v>99</v>
      </c>
    </row>
    <row r="3" spans="1:9" s="1" customFormat="1" ht="19.5" customHeight="1">
      <c r="A3" s="237" t="s">
        <v>120</v>
      </c>
      <c r="B3" s="237"/>
      <c r="C3" s="237"/>
      <c r="D3" s="237"/>
      <c r="E3" s="237"/>
      <c r="F3" s="237"/>
      <c r="G3" s="237"/>
      <c r="H3" s="237"/>
      <c r="I3" s="237"/>
    </row>
    <row r="4" spans="1:9" s="1" customFormat="1" ht="15" customHeight="1">
      <c r="A4" s="15"/>
      <c r="B4" s="158"/>
      <c r="C4" s="16"/>
      <c r="D4" s="197"/>
      <c r="E4" s="17"/>
      <c r="F4" s="25"/>
      <c r="G4" s="2"/>
      <c r="H4" s="2"/>
      <c r="I4" s="110" t="s">
        <v>58</v>
      </c>
    </row>
    <row r="5" spans="1:9" s="1" customFormat="1" ht="78.75" customHeight="1">
      <c r="A5" s="104" t="s">
        <v>0</v>
      </c>
      <c r="B5" s="104" t="s">
        <v>62</v>
      </c>
      <c r="C5" s="104" t="s">
        <v>69</v>
      </c>
      <c r="D5" s="211" t="s">
        <v>119</v>
      </c>
      <c r="E5" s="147" t="s">
        <v>121</v>
      </c>
      <c r="F5" s="111" t="s">
        <v>122</v>
      </c>
      <c r="G5" s="111" t="s">
        <v>123</v>
      </c>
      <c r="H5" s="105" t="s">
        <v>101</v>
      </c>
      <c r="I5" s="106" t="s">
        <v>113</v>
      </c>
    </row>
    <row r="6" spans="1:11" s="2" customFormat="1" ht="42.75" customHeight="1">
      <c r="A6" s="51" t="s">
        <v>59</v>
      </c>
      <c r="B6" s="30" t="s">
        <v>73</v>
      </c>
      <c r="C6" s="30" t="s">
        <v>37</v>
      </c>
      <c r="D6" s="129">
        <f>D7+D8</f>
        <v>1610073.676</v>
      </c>
      <c r="E6" s="129">
        <f>E7+E8</f>
        <v>39042.991</v>
      </c>
      <c r="F6" s="129">
        <f>F7+F8</f>
        <v>34912.657999999996</v>
      </c>
      <c r="G6" s="129">
        <f>F6/E6*100</f>
        <v>89.42106407780078</v>
      </c>
      <c r="H6" s="129">
        <f>F6/D6*100</f>
        <v>2.1683888458281952</v>
      </c>
      <c r="I6" s="133" t="s">
        <v>67</v>
      </c>
      <c r="J6" s="103"/>
      <c r="K6" s="103"/>
    </row>
    <row r="7" spans="1:9" s="7" customFormat="1" ht="16.5" customHeight="1">
      <c r="A7" s="57"/>
      <c r="B7" s="58"/>
      <c r="C7" s="59" t="s">
        <v>35</v>
      </c>
      <c r="D7" s="128">
        <v>465739.082</v>
      </c>
      <c r="E7" s="128">
        <v>39042.991</v>
      </c>
      <c r="F7" s="128">
        <v>34912.657999999996</v>
      </c>
      <c r="G7" s="212">
        <f>F7/E7*100</f>
        <v>89.42106407780078</v>
      </c>
      <c r="H7" s="128">
        <f aca="true" t="shared" si="0" ref="H7:H72">F7/D7*100</f>
        <v>7.49618388263152</v>
      </c>
      <c r="I7" s="134">
        <f>G7-95</f>
        <v>-5.578935922199221</v>
      </c>
    </row>
    <row r="8" spans="1:9" s="12" customFormat="1" ht="27" customHeight="1">
      <c r="A8" s="247"/>
      <c r="B8" s="248"/>
      <c r="C8" s="59" t="s">
        <v>71</v>
      </c>
      <c r="D8" s="128">
        <v>1144334.594</v>
      </c>
      <c r="E8" s="128">
        <v>0</v>
      </c>
      <c r="F8" s="128">
        <v>0</v>
      </c>
      <c r="G8" s="128"/>
      <c r="H8" s="128">
        <f t="shared" si="0"/>
        <v>0</v>
      </c>
      <c r="I8" s="134">
        <f>G8-95</f>
        <v>-95</v>
      </c>
    </row>
    <row r="9" spans="1:9" s="174" customFormat="1" ht="21.75" customHeight="1">
      <c r="A9" s="249"/>
      <c r="B9" s="250"/>
      <c r="C9" s="179" t="s">
        <v>97</v>
      </c>
      <c r="D9" s="180">
        <v>285000</v>
      </c>
      <c r="E9" s="180">
        <v>0</v>
      </c>
      <c r="F9" s="180">
        <v>0</v>
      </c>
      <c r="G9" s="195"/>
      <c r="H9" s="180">
        <f t="shared" si="0"/>
        <v>0</v>
      </c>
      <c r="I9" s="181">
        <f>G9-95</f>
        <v>-95</v>
      </c>
    </row>
    <row r="10" spans="1:10" s="1" customFormat="1" ht="28.5" customHeight="1">
      <c r="A10" s="51" t="s">
        <v>60</v>
      </c>
      <c r="B10" s="30" t="s">
        <v>74</v>
      </c>
      <c r="C10" s="30" t="s">
        <v>61</v>
      </c>
      <c r="D10" s="129">
        <f>D11+D17+D20</f>
        <v>295796.684</v>
      </c>
      <c r="E10" s="129">
        <f>E11+E17+E20</f>
        <v>38864.196</v>
      </c>
      <c r="F10" s="129">
        <f>F11+F17+F20</f>
        <v>38556.552</v>
      </c>
      <c r="G10" s="129">
        <f aca="true" t="shared" si="1" ref="G10:G40">F10/E10*100</f>
        <v>99.20841280236442</v>
      </c>
      <c r="H10" s="129">
        <f t="shared" si="0"/>
        <v>13.034815495091893</v>
      </c>
      <c r="I10" s="133" t="s">
        <v>67</v>
      </c>
      <c r="J10" s="103"/>
    </row>
    <row r="11" spans="1:10" s="1" customFormat="1" ht="27.75" customHeight="1">
      <c r="A11" s="225"/>
      <c r="B11" s="226"/>
      <c r="C11" s="150" t="s">
        <v>66</v>
      </c>
      <c r="D11" s="130">
        <f>D12+D15+D13+D14+D16</f>
        <v>236808.059</v>
      </c>
      <c r="E11" s="130">
        <f>E12+E15+E13+E14+E16</f>
        <v>36939.884000000005</v>
      </c>
      <c r="F11" s="130">
        <f>F12+F15+F13+F14+F16</f>
        <v>36632.240000000005</v>
      </c>
      <c r="G11" s="213">
        <f t="shared" si="1"/>
        <v>99.16717659427408</v>
      </c>
      <c r="H11" s="130">
        <f t="shared" si="0"/>
        <v>15.46916948464157</v>
      </c>
      <c r="I11" s="151">
        <f aca="true" t="shared" si="2" ref="I11:I20">G11-95</f>
        <v>4.167176594274082</v>
      </c>
      <c r="J11" s="108"/>
    </row>
    <row r="12" spans="1:9" s="1" customFormat="1" ht="20.25" customHeight="1" hidden="1">
      <c r="A12" s="62"/>
      <c r="B12" s="63"/>
      <c r="C12" s="59" t="s">
        <v>103</v>
      </c>
      <c r="D12" s="128">
        <f>115033.6+6415.8</f>
        <v>121449.40000000001</v>
      </c>
      <c r="E12" s="128">
        <v>24857.469</v>
      </c>
      <c r="F12" s="128">
        <v>24611.418</v>
      </c>
      <c r="G12" s="128">
        <f t="shared" si="1"/>
        <v>99.0101526426524</v>
      </c>
      <c r="H12" s="128">
        <f t="shared" si="0"/>
        <v>20.264750587487466</v>
      </c>
      <c r="I12" s="138">
        <f t="shared" si="2"/>
        <v>4.0101526426524</v>
      </c>
    </row>
    <row r="13" spans="1:9" s="1" customFormat="1" ht="27" customHeight="1" hidden="1">
      <c r="A13" s="62"/>
      <c r="B13" s="63"/>
      <c r="C13" s="59" t="s">
        <v>108</v>
      </c>
      <c r="D13" s="128">
        <v>96970.959</v>
      </c>
      <c r="E13" s="128">
        <v>11399.375</v>
      </c>
      <c r="F13" s="128">
        <v>11340.822</v>
      </c>
      <c r="G13" s="128">
        <f t="shared" si="1"/>
        <v>99.48634903229345</v>
      </c>
      <c r="H13" s="128">
        <f>F13/D13*100</f>
        <v>11.695070479812415</v>
      </c>
      <c r="I13" s="138">
        <f>G13-95</f>
        <v>4.486349032293447</v>
      </c>
    </row>
    <row r="14" spans="1:9" s="165" customFormat="1" ht="17.25" customHeight="1" hidden="1">
      <c r="A14" s="161"/>
      <c r="B14" s="162"/>
      <c r="C14" s="163" t="s">
        <v>107</v>
      </c>
      <c r="D14" s="198">
        <v>0</v>
      </c>
      <c r="E14" s="128">
        <v>0</v>
      </c>
      <c r="F14" s="128">
        <v>0</v>
      </c>
      <c r="G14" s="128" t="e">
        <f t="shared" si="1"/>
        <v>#DIV/0!</v>
      </c>
      <c r="H14" s="159" t="e">
        <f>F14/D14*100</f>
        <v>#DIV/0!</v>
      </c>
      <c r="I14" s="164" t="e">
        <f>G14-95</f>
        <v>#DIV/0!</v>
      </c>
    </row>
    <row r="15" spans="1:9" s="1" customFormat="1" ht="27" customHeight="1" hidden="1">
      <c r="A15" s="62"/>
      <c r="B15" s="63"/>
      <c r="C15" s="59" t="s">
        <v>104</v>
      </c>
      <c r="D15" s="128">
        <v>13137.9</v>
      </c>
      <c r="E15" s="128">
        <v>683.04</v>
      </c>
      <c r="F15" s="128">
        <v>680</v>
      </c>
      <c r="G15" s="128">
        <f t="shared" si="1"/>
        <v>99.55493089716562</v>
      </c>
      <c r="H15" s="128">
        <f>F15/D15*100</f>
        <v>5.175865244826038</v>
      </c>
      <c r="I15" s="138">
        <f>G15-95</f>
        <v>4.554930897165619</v>
      </c>
    </row>
    <row r="16" spans="1:9" s="1" customFormat="1" ht="27" customHeight="1" hidden="1">
      <c r="A16" s="62"/>
      <c r="B16" s="63"/>
      <c r="C16" s="59" t="s">
        <v>102</v>
      </c>
      <c r="D16" s="128">
        <v>5249.8</v>
      </c>
      <c r="E16" s="128">
        <v>0</v>
      </c>
      <c r="F16" s="128">
        <v>0</v>
      </c>
      <c r="G16" s="128" t="e">
        <f t="shared" si="1"/>
        <v>#DIV/0!</v>
      </c>
      <c r="H16" s="128">
        <f>F16/D16*100</f>
        <v>0</v>
      </c>
      <c r="I16" s="138" t="e">
        <f>G16-95</f>
        <v>#DIV/0!</v>
      </c>
    </row>
    <row r="17" spans="1:13" s="1" customFormat="1" ht="27.75" customHeight="1">
      <c r="A17" s="62"/>
      <c r="B17" s="63"/>
      <c r="C17" s="150" t="s">
        <v>82</v>
      </c>
      <c r="D17" s="130">
        <f>D18+D19</f>
        <v>58988.625</v>
      </c>
      <c r="E17" s="130">
        <f>E18+E19</f>
        <v>1924.312</v>
      </c>
      <c r="F17" s="130">
        <f>F18+F19</f>
        <v>1924.312</v>
      </c>
      <c r="G17" s="130">
        <f t="shared" si="1"/>
        <v>100</v>
      </c>
      <c r="H17" s="130">
        <f t="shared" si="0"/>
        <v>3.2621746989356</v>
      </c>
      <c r="I17" s="151">
        <f t="shared" si="2"/>
        <v>5</v>
      </c>
      <c r="M17" s="55"/>
    </row>
    <row r="18" spans="1:9" s="2" customFormat="1" ht="27.75" customHeight="1" hidden="1">
      <c r="A18" s="64"/>
      <c r="B18" s="63"/>
      <c r="C18" s="59" t="s">
        <v>106</v>
      </c>
      <c r="D18" s="128">
        <v>3263.244</v>
      </c>
      <c r="E18" s="128">
        <v>1924.312</v>
      </c>
      <c r="F18" s="128">
        <v>1924.312</v>
      </c>
      <c r="G18" s="128">
        <f t="shared" si="1"/>
        <v>100</v>
      </c>
      <c r="H18" s="128">
        <f t="shared" si="0"/>
        <v>58.96929558439393</v>
      </c>
      <c r="I18" s="138">
        <f t="shared" si="2"/>
        <v>5</v>
      </c>
    </row>
    <row r="19" spans="1:9" s="2" customFormat="1" ht="18" customHeight="1" hidden="1">
      <c r="A19" s="64"/>
      <c r="B19" s="63"/>
      <c r="C19" s="59" t="s">
        <v>105</v>
      </c>
      <c r="D19" s="128">
        <v>55725.381</v>
      </c>
      <c r="E19" s="128">
        <v>0</v>
      </c>
      <c r="F19" s="128">
        <v>0</v>
      </c>
      <c r="G19" s="128" t="e">
        <f t="shared" si="1"/>
        <v>#DIV/0!</v>
      </c>
      <c r="H19" s="128">
        <f t="shared" si="0"/>
        <v>0</v>
      </c>
      <c r="I19" s="138" t="e">
        <f t="shared" si="2"/>
        <v>#DIV/0!</v>
      </c>
    </row>
    <row r="20" spans="1:9" s="118" customFormat="1" ht="30" customHeight="1" hidden="1">
      <c r="A20" s="115"/>
      <c r="B20" s="116"/>
      <c r="C20" s="117" t="s">
        <v>96</v>
      </c>
      <c r="D20" s="198">
        <v>0</v>
      </c>
      <c r="E20" s="128">
        <v>0</v>
      </c>
      <c r="F20" s="128">
        <v>0</v>
      </c>
      <c r="G20" s="128" t="e">
        <f t="shared" si="1"/>
        <v>#DIV/0!</v>
      </c>
      <c r="H20" s="121" t="e">
        <f t="shared" si="0"/>
        <v>#DIV/0!</v>
      </c>
      <c r="I20" s="122" t="e">
        <f t="shared" si="2"/>
        <v>#DIV/0!</v>
      </c>
    </row>
    <row r="21" spans="1:9" s="5" customFormat="1" ht="66.75" customHeight="1">
      <c r="A21" s="51" t="s">
        <v>80</v>
      </c>
      <c r="B21" s="30" t="s">
        <v>114</v>
      </c>
      <c r="C21" s="30" t="s">
        <v>81</v>
      </c>
      <c r="D21" s="129">
        <f>D22</f>
        <v>162274.12</v>
      </c>
      <c r="E21" s="129">
        <f>E22</f>
        <v>21499.874</v>
      </c>
      <c r="F21" s="129">
        <f>F22</f>
        <v>20163.284</v>
      </c>
      <c r="G21" s="129">
        <f t="shared" si="1"/>
        <v>93.78326589262802</v>
      </c>
      <c r="H21" s="129">
        <f t="shared" si="0"/>
        <v>12.425446522218083</v>
      </c>
      <c r="I21" s="133" t="s">
        <v>67</v>
      </c>
    </row>
    <row r="22" spans="1:9" s="2" customFormat="1" ht="17.25" customHeight="1">
      <c r="A22" s="60"/>
      <c r="B22" s="61"/>
      <c r="C22" s="53" t="s">
        <v>35</v>
      </c>
      <c r="D22" s="128">
        <v>162274.12</v>
      </c>
      <c r="E22" s="128">
        <v>21499.874</v>
      </c>
      <c r="F22" s="128">
        <v>20163.284</v>
      </c>
      <c r="G22" s="128">
        <f>F22/E22*100</f>
        <v>93.78326589262802</v>
      </c>
      <c r="H22" s="128">
        <f t="shared" si="0"/>
        <v>12.425446522218083</v>
      </c>
      <c r="I22" s="134">
        <f>G22-95</f>
        <v>-1.2167341073719768</v>
      </c>
    </row>
    <row r="23" spans="1:9" s="8" customFormat="1" ht="17.25" customHeight="1" hidden="1">
      <c r="A23" s="65"/>
      <c r="B23" s="66"/>
      <c r="C23" s="53" t="s">
        <v>36</v>
      </c>
      <c r="D23" s="198">
        <v>0</v>
      </c>
      <c r="E23" s="128">
        <v>0</v>
      </c>
      <c r="F23" s="188">
        <v>0</v>
      </c>
      <c r="G23" s="128" t="e">
        <f t="shared" si="1"/>
        <v>#DIV/0!</v>
      </c>
      <c r="H23" s="121" t="e">
        <f t="shared" si="0"/>
        <v>#DIV/0!</v>
      </c>
      <c r="I23" s="122" t="e">
        <f>G23-95</f>
        <v>#DIV/0!</v>
      </c>
    </row>
    <row r="24" spans="1:9" s="8" customFormat="1" ht="54.75" customHeight="1">
      <c r="A24" s="67">
        <v>910</v>
      </c>
      <c r="B24" s="68" t="s">
        <v>91</v>
      </c>
      <c r="C24" s="30" t="s">
        <v>90</v>
      </c>
      <c r="D24" s="129">
        <f>D25</f>
        <v>52887.4</v>
      </c>
      <c r="E24" s="129">
        <f>E25</f>
        <v>8525.213</v>
      </c>
      <c r="F24" s="129">
        <f>F25</f>
        <v>8413.661</v>
      </c>
      <c r="G24" s="129">
        <f t="shared" si="1"/>
        <v>98.69150483395546</v>
      </c>
      <c r="H24" s="129">
        <f t="shared" si="0"/>
        <v>15.908630411024175</v>
      </c>
      <c r="I24" s="133" t="s">
        <v>67</v>
      </c>
    </row>
    <row r="25" spans="1:9" s="8" customFormat="1" ht="18.75" customHeight="1">
      <c r="A25" s="231"/>
      <c r="B25" s="232"/>
      <c r="C25" s="53" t="s">
        <v>36</v>
      </c>
      <c r="D25" s="128">
        <v>52887.4</v>
      </c>
      <c r="E25" s="128">
        <v>8525.213</v>
      </c>
      <c r="F25" s="128">
        <v>8413.661</v>
      </c>
      <c r="G25" s="128">
        <f t="shared" si="1"/>
        <v>98.69150483395546</v>
      </c>
      <c r="H25" s="128">
        <f t="shared" si="0"/>
        <v>15.908630411024175</v>
      </c>
      <c r="I25" s="134">
        <f>G25-95</f>
        <v>3.691504833955463</v>
      </c>
    </row>
    <row r="26" spans="1:9" s="2" customFormat="1" ht="40.5" customHeight="1">
      <c r="A26" s="69" t="s">
        <v>1</v>
      </c>
      <c r="B26" s="70" t="s">
        <v>115</v>
      </c>
      <c r="C26" s="30" t="s">
        <v>38</v>
      </c>
      <c r="D26" s="129">
        <f>D27+D28+D29</f>
        <v>115507.37299999999</v>
      </c>
      <c r="E26" s="129">
        <f>E27+E28+E29</f>
        <v>19475.617</v>
      </c>
      <c r="F26" s="129">
        <f>F27+F28+F29</f>
        <v>17353.996000000003</v>
      </c>
      <c r="G26" s="129">
        <f t="shared" si="1"/>
        <v>89.10627067681607</v>
      </c>
      <c r="H26" s="129">
        <f t="shared" si="0"/>
        <v>15.024145688085214</v>
      </c>
      <c r="I26" s="133" t="s">
        <v>67</v>
      </c>
    </row>
    <row r="27" spans="1:9" s="7" customFormat="1" ht="17.25" customHeight="1">
      <c r="A27" s="57"/>
      <c r="B27" s="58"/>
      <c r="C27" s="59" t="s">
        <v>35</v>
      </c>
      <c r="D27" s="128">
        <v>95019.473</v>
      </c>
      <c r="E27" s="128">
        <f>19448.617+27</f>
        <v>19475.617</v>
      </c>
      <c r="F27" s="128">
        <v>17353.996000000003</v>
      </c>
      <c r="G27" s="128">
        <f>F27/E27*100</f>
        <v>89.10627067681607</v>
      </c>
      <c r="H27" s="128">
        <f t="shared" si="0"/>
        <v>18.263620552810266</v>
      </c>
      <c r="I27" s="134">
        <f>G27-95</f>
        <v>-5.893729323183933</v>
      </c>
    </row>
    <row r="28" spans="1:9" s="29" customFormat="1" ht="17.25" customHeight="1">
      <c r="A28" s="119"/>
      <c r="B28" s="120"/>
      <c r="C28" s="59" t="s">
        <v>36</v>
      </c>
      <c r="D28" s="128">
        <v>20487.9</v>
      </c>
      <c r="E28" s="128">
        <v>0</v>
      </c>
      <c r="F28" s="128">
        <v>0</v>
      </c>
      <c r="G28" s="128"/>
      <c r="H28" s="128">
        <f t="shared" si="0"/>
        <v>0</v>
      </c>
      <c r="I28" s="134">
        <f>G28-95</f>
        <v>-95</v>
      </c>
    </row>
    <row r="29" spans="1:9" s="170" customFormat="1" ht="28.5" customHeight="1" hidden="1">
      <c r="A29" s="177"/>
      <c r="B29" s="178"/>
      <c r="C29" s="163" t="s">
        <v>71</v>
      </c>
      <c r="D29" s="198">
        <v>0</v>
      </c>
      <c r="E29" s="128">
        <v>0</v>
      </c>
      <c r="F29" s="188">
        <v>0</v>
      </c>
      <c r="G29" s="128" t="e">
        <f t="shared" si="1"/>
        <v>#DIV/0!</v>
      </c>
      <c r="H29" s="159" t="e">
        <f>F29/D29*100</f>
        <v>#DIV/0!</v>
      </c>
      <c r="I29" s="169" t="e">
        <f>G29-95</f>
        <v>#DIV/0!</v>
      </c>
    </row>
    <row r="30" spans="1:9" s="170" customFormat="1" ht="21.75" customHeight="1">
      <c r="A30" s="166"/>
      <c r="B30" s="167"/>
      <c r="C30" s="179" t="s">
        <v>97</v>
      </c>
      <c r="D30" s="180">
        <v>637.663</v>
      </c>
      <c r="E30" s="180">
        <v>637.663</v>
      </c>
      <c r="F30" s="180">
        <v>0</v>
      </c>
      <c r="G30" s="180">
        <f t="shared" si="1"/>
        <v>0</v>
      </c>
      <c r="H30" s="180">
        <f>F30/D30*100</f>
        <v>0</v>
      </c>
      <c r="I30" s="181">
        <f>G30-95</f>
        <v>-95</v>
      </c>
    </row>
    <row r="31" spans="1:9" s="2" customFormat="1" ht="54.75" customHeight="1">
      <c r="A31" s="175">
        <v>924</v>
      </c>
      <c r="B31" s="176" t="s">
        <v>85</v>
      </c>
      <c r="C31" s="30" t="s">
        <v>84</v>
      </c>
      <c r="D31" s="129">
        <f>D32+D33</f>
        <v>1563761.22</v>
      </c>
      <c r="E31" s="129">
        <f>E32+E33</f>
        <v>361224.036</v>
      </c>
      <c r="F31" s="129">
        <f>F32+F33</f>
        <v>352665.66000000003</v>
      </c>
      <c r="G31" s="129">
        <f t="shared" si="1"/>
        <v>97.63072909134983</v>
      </c>
      <c r="H31" s="129">
        <f t="shared" si="0"/>
        <v>22.55239837703611</v>
      </c>
      <c r="I31" s="133" t="s">
        <v>67</v>
      </c>
    </row>
    <row r="32" spans="1:9" s="2" customFormat="1" ht="16.5" customHeight="1">
      <c r="A32" s="71"/>
      <c r="B32" s="72"/>
      <c r="C32" s="59" t="s">
        <v>35</v>
      </c>
      <c r="D32" s="128">
        <v>1482771.41</v>
      </c>
      <c r="E32" s="128">
        <v>342013.12</v>
      </c>
      <c r="F32" s="128">
        <v>338460.927</v>
      </c>
      <c r="G32" s="128">
        <f>F32/E32*100</f>
        <v>98.96138691989361</v>
      </c>
      <c r="H32" s="128">
        <f t="shared" si="0"/>
        <v>22.82623772736487</v>
      </c>
      <c r="I32" s="134">
        <f>G32-95</f>
        <v>3.961386919893613</v>
      </c>
    </row>
    <row r="33" spans="1:9" s="2" customFormat="1" ht="27.75" customHeight="1">
      <c r="A33" s="73"/>
      <c r="B33" s="74"/>
      <c r="C33" s="75" t="s">
        <v>71</v>
      </c>
      <c r="D33" s="128">
        <v>80989.81</v>
      </c>
      <c r="E33" s="128">
        <v>19210.916</v>
      </c>
      <c r="F33" s="128">
        <v>14204.733</v>
      </c>
      <c r="G33" s="128">
        <f t="shared" si="1"/>
        <v>73.9409458664022</v>
      </c>
      <c r="H33" s="128">
        <f t="shared" si="0"/>
        <v>17.538913846075204</v>
      </c>
      <c r="I33" s="134">
        <f>G33-95</f>
        <v>-21.059054133597797</v>
      </c>
    </row>
    <row r="34" spans="1:9" s="2" customFormat="1" ht="28.5" customHeight="1">
      <c r="A34" s="51" t="s">
        <v>2</v>
      </c>
      <c r="B34" s="30" t="s">
        <v>75</v>
      </c>
      <c r="C34" s="30" t="s">
        <v>39</v>
      </c>
      <c r="D34" s="129">
        <f>D35+D36+D37</f>
        <v>12541563.363999998</v>
      </c>
      <c r="E34" s="129">
        <f>E35+E36+E37</f>
        <v>2368405.038</v>
      </c>
      <c r="F34" s="129">
        <f>F35+F36+F37</f>
        <v>2350398.108</v>
      </c>
      <c r="G34" s="209">
        <f t="shared" si="1"/>
        <v>99.23970225906942</v>
      </c>
      <c r="H34" s="129">
        <f t="shared" si="0"/>
        <v>18.74087017529819</v>
      </c>
      <c r="I34" s="133" t="s">
        <v>67</v>
      </c>
    </row>
    <row r="35" spans="1:9" s="7" customFormat="1" ht="16.5" customHeight="1">
      <c r="A35" s="80"/>
      <c r="B35" s="52"/>
      <c r="C35" s="53" t="s">
        <v>35</v>
      </c>
      <c r="D35" s="128">
        <v>3760174.354999999</v>
      </c>
      <c r="E35" s="128">
        <v>1030139.67</v>
      </c>
      <c r="F35" s="128">
        <v>1029870.5449999999</v>
      </c>
      <c r="G35" s="210">
        <f>F35/E35*100</f>
        <v>99.97387490183733</v>
      </c>
      <c r="H35" s="128">
        <f t="shared" si="0"/>
        <v>27.38890401798935</v>
      </c>
      <c r="I35" s="134">
        <f>G35-95</f>
        <v>4.973874901837334</v>
      </c>
    </row>
    <row r="36" spans="1:9" s="2" customFormat="1" ht="16.5" customHeight="1">
      <c r="A36" s="83"/>
      <c r="B36" s="54"/>
      <c r="C36" s="53" t="s">
        <v>36</v>
      </c>
      <c r="D36" s="128">
        <v>8684853.1</v>
      </c>
      <c r="E36" s="128">
        <v>1310270.27</v>
      </c>
      <c r="F36" s="128">
        <v>1292532.465</v>
      </c>
      <c r="G36" s="128">
        <f t="shared" si="1"/>
        <v>98.64624838049635</v>
      </c>
      <c r="H36" s="128">
        <f t="shared" si="0"/>
        <v>14.882605959103673</v>
      </c>
      <c r="I36" s="134">
        <f>G36-95</f>
        <v>3.6462483804963455</v>
      </c>
    </row>
    <row r="37" spans="1:9" s="2" customFormat="1" ht="27" customHeight="1">
      <c r="A37" s="83"/>
      <c r="B37" s="54"/>
      <c r="C37" s="53" t="s">
        <v>71</v>
      </c>
      <c r="D37" s="128">
        <v>96535.909</v>
      </c>
      <c r="E37" s="128">
        <v>27995.098</v>
      </c>
      <c r="F37" s="128">
        <v>27995.098</v>
      </c>
      <c r="G37" s="128">
        <f t="shared" si="1"/>
        <v>100</v>
      </c>
      <c r="H37" s="128">
        <f t="shared" si="0"/>
        <v>28.999673064662396</v>
      </c>
      <c r="I37" s="134">
        <f>G37-95</f>
        <v>5</v>
      </c>
    </row>
    <row r="38" spans="1:9" s="2" customFormat="1" ht="21.75" customHeight="1">
      <c r="A38" s="83"/>
      <c r="B38" s="54"/>
      <c r="C38" s="179" t="s">
        <v>97</v>
      </c>
      <c r="D38" s="180">
        <v>37430.8</v>
      </c>
      <c r="E38" s="180">
        <v>0</v>
      </c>
      <c r="F38" s="180">
        <v>0</v>
      </c>
      <c r="G38" s="180"/>
      <c r="H38" s="180">
        <f t="shared" si="0"/>
        <v>0</v>
      </c>
      <c r="I38" s="181">
        <f>G38-95</f>
        <v>-95</v>
      </c>
    </row>
    <row r="39" spans="1:9" s="2" customFormat="1" ht="28.5" customHeight="1">
      <c r="A39" s="51" t="s">
        <v>3</v>
      </c>
      <c r="B39" s="30" t="s">
        <v>4</v>
      </c>
      <c r="C39" s="30" t="s">
        <v>40</v>
      </c>
      <c r="D39" s="129">
        <f>D40+D41+D42</f>
        <v>636386.584</v>
      </c>
      <c r="E39" s="129">
        <f>E40+E41+E42</f>
        <v>128918.713</v>
      </c>
      <c r="F39" s="129">
        <f>F40+F41+F42</f>
        <v>126901.825</v>
      </c>
      <c r="G39" s="129">
        <f t="shared" si="1"/>
        <v>98.4355351111828</v>
      </c>
      <c r="H39" s="129">
        <f t="shared" si="0"/>
        <v>19.940996273422382</v>
      </c>
      <c r="I39" s="133" t="s">
        <v>67</v>
      </c>
    </row>
    <row r="40" spans="1:9" s="7" customFormat="1" ht="16.5" customHeight="1">
      <c r="A40" s="64"/>
      <c r="B40" s="76"/>
      <c r="C40" s="77" t="s">
        <v>35</v>
      </c>
      <c r="D40" s="128">
        <v>443602.085</v>
      </c>
      <c r="E40" s="128">
        <v>128513.288</v>
      </c>
      <c r="F40" s="128">
        <v>126532.655</v>
      </c>
      <c r="G40" s="210">
        <f t="shared" si="1"/>
        <v>98.45881073403086</v>
      </c>
      <c r="H40" s="128">
        <f t="shared" si="0"/>
        <v>28.52390898929161</v>
      </c>
      <c r="I40" s="134">
        <f>G40-95</f>
        <v>3.4588107340308625</v>
      </c>
    </row>
    <row r="41" spans="1:9" s="2" customFormat="1" ht="16.5" customHeight="1">
      <c r="A41" s="62"/>
      <c r="B41" s="63"/>
      <c r="C41" s="53" t="s">
        <v>36</v>
      </c>
      <c r="D41" s="128">
        <v>2093.6</v>
      </c>
      <c r="E41" s="128">
        <v>405.425</v>
      </c>
      <c r="F41" s="128">
        <v>369.17</v>
      </c>
      <c r="G41" s="128">
        <f>F41/E41*100</f>
        <v>91.05753221927607</v>
      </c>
      <c r="H41" s="128">
        <f t="shared" si="0"/>
        <v>17.63326327856324</v>
      </c>
      <c r="I41" s="134">
        <f>G41-95</f>
        <v>-3.9424677807239306</v>
      </c>
    </row>
    <row r="42" spans="1:9" s="28" customFormat="1" ht="27" customHeight="1">
      <c r="A42" s="78"/>
      <c r="B42" s="79"/>
      <c r="C42" s="59" t="s">
        <v>71</v>
      </c>
      <c r="D42" s="128">
        <v>190690.899</v>
      </c>
      <c r="E42" s="128">
        <v>0</v>
      </c>
      <c r="F42" s="128">
        <v>0</v>
      </c>
      <c r="G42" s="128"/>
      <c r="H42" s="128">
        <f t="shared" si="0"/>
        <v>0</v>
      </c>
      <c r="I42" s="134">
        <f>G42-95</f>
        <v>-95</v>
      </c>
    </row>
    <row r="43" spans="1:10" s="2" customFormat="1" ht="28.5" customHeight="1">
      <c r="A43" s="51" t="s">
        <v>5</v>
      </c>
      <c r="B43" s="30" t="s">
        <v>6</v>
      </c>
      <c r="C43" s="30" t="s">
        <v>41</v>
      </c>
      <c r="D43" s="129">
        <f>D44+D45+D46</f>
        <v>670302.365</v>
      </c>
      <c r="E43" s="129">
        <f>E44+E45+E46</f>
        <v>95164.38399999999</v>
      </c>
      <c r="F43" s="129">
        <f>F44+F45+F46</f>
        <v>94250.143</v>
      </c>
      <c r="G43" s="129">
        <f>F43/E43*100</f>
        <v>99.03930340157513</v>
      </c>
      <c r="H43" s="129">
        <f t="shared" si="0"/>
        <v>14.060839991217994</v>
      </c>
      <c r="I43" s="133" t="s">
        <v>67</v>
      </c>
      <c r="J43" s="103"/>
    </row>
    <row r="44" spans="1:9" s="7" customFormat="1" ht="16.5" customHeight="1">
      <c r="A44" s="57"/>
      <c r="B44" s="58"/>
      <c r="C44" s="53" t="s">
        <v>35</v>
      </c>
      <c r="D44" s="128">
        <v>527061.531</v>
      </c>
      <c r="E44" s="128">
        <v>93741.559</v>
      </c>
      <c r="F44" s="128">
        <v>93048.598</v>
      </c>
      <c r="G44" s="128">
        <f>F44/E44*100</f>
        <v>99.26077504215607</v>
      </c>
      <c r="H44" s="128">
        <f t="shared" si="0"/>
        <v>17.654219199693404</v>
      </c>
      <c r="I44" s="134">
        <f>G44-95</f>
        <v>4.2607750421560695</v>
      </c>
    </row>
    <row r="45" spans="1:9" s="2" customFormat="1" ht="16.5" customHeight="1">
      <c r="A45" s="62"/>
      <c r="B45" s="63"/>
      <c r="C45" s="53" t="s">
        <v>36</v>
      </c>
      <c r="D45" s="128">
        <v>6003.5</v>
      </c>
      <c r="E45" s="128">
        <v>1422.825</v>
      </c>
      <c r="F45" s="128">
        <v>1201.545</v>
      </c>
      <c r="G45" s="128">
        <f>F45/E45*100</f>
        <v>84.44784144220125</v>
      </c>
      <c r="H45" s="128">
        <f t="shared" si="0"/>
        <v>20.014075122845007</v>
      </c>
      <c r="I45" s="134">
        <f>G45-95</f>
        <v>-10.552158557798748</v>
      </c>
    </row>
    <row r="46" spans="1:9" s="28" customFormat="1" ht="27" customHeight="1">
      <c r="A46" s="78"/>
      <c r="B46" s="79"/>
      <c r="C46" s="59" t="s">
        <v>71</v>
      </c>
      <c r="D46" s="128">
        <v>137237.334</v>
      </c>
      <c r="E46" s="128">
        <v>0</v>
      </c>
      <c r="F46" s="128">
        <v>0</v>
      </c>
      <c r="G46" s="128"/>
      <c r="H46" s="128">
        <f t="shared" si="0"/>
        <v>0</v>
      </c>
      <c r="I46" s="134">
        <f>G46-95</f>
        <v>-95</v>
      </c>
    </row>
    <row r="47" spans="1:9" s="2" customFormat="1" ht="28.5" customHeight="1">
      <c r="A47" s="51" t="s">
        <v>7</v>
      </c>
      <c r="B47" s="30" t="s">
        <v>8</v>
      </c>
      <c r="C47" s="30" t="s">
        <v>42</v>
      </c>
      <c r="D47" s="129">
        <f>D48+D49+D50</f>
        <v>579934.1940000001</v>
      </c>
      <c r="E47" s="129">
        <f>E48+E49+E50</f>
        <v>87148.443</v>
      </c>
      <c r="F47" s="129">
        <f>F48+F49+F50</f>
        <v>82707.45</v>
      </c>
      <c r="G47" s="129">
        <f aca="true" t="shared" si="3" ref="G47:G57">F47/E47*100</f>
        <v>94.90410517144868</v>
      </c>
      <c r="H47" s="129">
        <f t="shared" si="0"/>
        <v>14.261523265172391</v>
      </c>
      <c r="I47" s="133" t="s">
        <v>67</v>
      </c>
    </row>
    <row r="48" spans="1:9" s="7" customFormat="1" ht="16.5" customHeight="1">
      <c r="A48" s="57"/>
      <c r="B48" s="58"/>
      <c r="C48" s="53" t="s">
        <v>35</v>
      </c>
      <c r="D48" s="128">
        <v>457624.27100000007</v>
      </c>
      <c r="E48" s="128">
        <v>85676.018</v>
      </c>
      <c r="F48" s="128">
        <v>81519.92199999999</v>
      </c>
      <c r="G48" s="128">
        <f>F48/E48*100</f>
        <v>95.14905559686491</v>
      </c>
      <c r="H48" s="128">
        <f t="shared" si="0"/>
        <v>17.813723433388432</v>
      </c>
      <c r="I48" s="134">
        <f>G48-95</f>
        <v>0.14905559686491188</v>
      </c>
    </row>
    <row r="49" spans="1:9" s="2" customFormat="1" ht="16.5" customHeight="1">
      <c r="A49" s="62"/>
      <c r="B49" s="63"/>
      <c r="C49" s="53" t="s">
        <v>36</v>
      </c>
      <c r="D49" s="128">
        <v>6011.9</v>
      </c>
      <c r="E49" s="128">
        <v>1472.425</v>
      </c>
      <c r="F49" s="128">
        <v>1187.528</v>
      </c>
      <c r="G49" s="128">
        <f>F49/E49*100</f>
        <v>80.65117068781092</v>
      </c>
      <c r="H49" s="128">
        <f t="shared" si="0"/>
        <v>19.75295663600526</v>
      </c>
      <c r="I49" s="134">
        <f>G49-95</f>
        <v>-14.348829312189082</v>
      </c>
    </row>
    <row r="50" spans="1:9" s="28" customFormat="1" ht="27.75" customHeight="1">
      <c r="A50" s="78"/>
      <c r="B50" s="79"/>
      <c r="C50" s="59" t="s">
        <v>71</v>
      </c>
      <c r="D50" s="128">
        <v>116298.02299999999</v>
      </c>
      <c r="E50" s="128">
        <v>0</v>
      </c>
      <c r="F50" s="128">
        <v>0</v>
      </c>
      <c r="G50" s="128"/>
      <c r="H50" s="128">
        <f t="shared" si="0"/>
        <v>0</v>
      </c>
      <c r="I50" s="134">
        <f>G50-95</f>
        <v>-95</v>
      </c>
    </row>
    <row r="51" spans="1:10" s="2" customFormat="1" ht="28.5" customHeight="1">
      <c r="A51" s="51" t="s">
        <v>9</v>
      </c>
      <c r="B51" s="30" t="s">
        <v>10</v>
      </c>
      <c r="C51" s="30" t="s">
        <v>46</v>
      </c>
      <c r="D51" s="129">
        <f>D52+D53+D54</f>
        <v>556788.038</v>
      </c>
      <c r="E51" s="129">
        <f>E52+E53+E54</f>
        <v>68240.48700000001</v>
      </c>
      <c r="F51" s="129">
        <f>F52+F53+F54</f>
        <v>67734.903</v>
      </c>
      <c r="G51" s="129">
        <f t="shared" si="3"/>
        <v>99.25911431435124</v>
      </c>
      <c r="H51" s="129">
        <f t="shared" si="0"/>
        <v>12.165294219198008</v>
      </c>
      <c r="I51" s="133" t="s">
        <v>67</v>
      </c>
      <c r="J51" s="103"/>
    </row>
    <row r="52" spans="1:9" s="7" customFormat="1" ht="16.5" customHeight="1">
      <c r="A52" s="57"/>
      <c r="B52" s="58"/>
      <c r="C52" s="53" t="s">
        <v>35</v>
      </c>
      <c r="D52" s="128">
        <v>366173.744</v>
      </c>
      <c r="E52" s="128">
        <v>66998.887</v>
      </c>
      <c r="F52" s="128">
        <v>66872.278</v>
      </c>
      <c r="G52" s="128">
        <f t="shared" si="3"/>
        <v>99.8110282040954</v>
      </c>
      <c r="H52" s="128">
        <f t="shared" si="0"/>
        <v>18.262444835476792</v>
      </c>
      <c r="I52" s="134">
        <f>G52-95</f>
        <v>4.811028204095393</v>
      </c>
    </row>
    <row r="53" spans="1:9" s="2" customFormat="1" ht="16.5" customHeight="1">
      <c r="A53" s="62"/>
      <c r="B53" s="63"/>
      <c r="C53" s="53" t="s">
        <v>36</v>
      </c>
      <c r="D53" s="128">
        <v>5162.6</v>
      </c>
      <c r="E53" s="128">
        <v>1241.6</v>
      </c>
      <c r="F53" s="128">
        <v>862.625</v>
      </c>
      <c r="G53" s="128">
        <f>F53/E53*100</f>
        <v>69.47688466494846</v>
      </c>
      <c r="H53" s="128">
        <f t="shared" si="0"/>
        <v>16.70911943594313</v>
      </c>
      <c r="I53" s="134">
        <f>G53-95</f>
        <v>-25.523115335051543</v>
      </c>
    </row>
    <row r="54" spans="1:9" s="28" customFormat="1" ht="27.75" customHeight="1">
      <c r="A54" s="78"/>
      <c r="B54" s="79"/>
      <c r="C54" s="59" t="s">
        <v>71</v>
      </c>
      <c r="D54" s="128">
        <v>185451.69400000002</v>
      </c>
      <c r="E54" s="128">
        <v>0</v>
      </c>
      <c r="F54" s="128">
        <v>0</v>
      </c>
      <c r="G54" s="128"/>
      <c r="H54" s="128">
        <f t="shared" si="0"/>
        <v>0</v>
      </c>
      <c r="I54" s="134">
        <f>G54-95</f>
        <v>-95</v>
      </c>
    </row>
    <row r="55" spans="1:10" s="2" customFormat="1" ht="28.5" customHeight="1">
      <c r="A55" s="51" t="s">
        <v>11</v>
      </c>
      <c r="B55" s="30" t="s">
        <v>12</v>
      </c>
      <c r="C55" s="30" t="s">
        <v>45</v>
      </c>
      <c r="D55" s="129">
        <f>D56+D57+D58</f>
        <v>380085.98</v>
      </c>
      <c r="E55" s="129">
        <f>E56+E57+E58</f>
        <v>48288.496999999996</v>
      </c>
      <c r="F55" s="129">
        <f>F56+F57+F58</f>
        <v>47747.193</v>
      </c>
      <c r="G55" s="129">
        <f t="shared" si="3"/>
        <v>98.87902081524716</v>
      </c>
      <c r="H55" s="129">
        <f t="shared" si="0"/>
        <v>12.56220842452542</v>
      </c>
      <c r="I55" s="133" t="s">
        <v>67</v>
      </c>
      <c r="J55" s="103"/>
    </row>
    <row r="56" spans="1:9" s="7" customFormat="1" ht="16.5" customHeight="1">
      <c r="A56" s="57"/>
      <c r="B56" s="58"/>
      <c r="C56" s="53" t="s">
        <v>35</v>
      </c>
      <c r="D56" s="128">
        <v>329381.284</v>
      </c>
      <c r="E56" s="128">
        <v>47009.147</v>
      </c>
      <c r="F56" s="128">
        <v>46645.488</v>
      </c>
      <c r="G56" s="210">
        <f>F56/E56*100</f>
        <v>99.22640800097905</v>
      </c>
      <c r="H56" s="128">
        <f t="shared" si="0"/>
        <v>14.161547806705373</v>
      </c>
      <c r="I56" s="134">
        <f>G56-95</f>
        <v>4.226408000979049</v>
      </c>
    </row>
    <row r="57" spans="1:9" s="2" customFormat="1" ht="16.5" customHeight="1">
      <c r="A57" s="62"/>
      <c r="B57" s="63"/>
      <c r="C57" s="53" t="s">
        <v>36</v>
      </c>
      <c r="D57" s="128">
        <v>5117.5</v>
      </c>
      <c r="E57" s="128">
        <v>1279.35</v>
      </c>
      <c r="F57" s="128">
        <v>1101.705</v>
      </c>
      <c r="G57" s="128">
        <f t="shared" si="3"/>
        <v>86.11443311056397</v>
      </c>
      <c r="H57" s="128">
        <f t="shared" si="0"/>
        <v>21.528187591597458</v>
      </c>
      <c r="I57" s="134">
        <f>G57-95</f>
        <v>-8.885566889436035</v>
      </c>
    </row>
    <row r="58" spans="1:9" s="28" customFormat="1" ht="27" customHeight="1">
      <c r="A58" s="144"/>
      <c r="B58" s="145"/>
      <c r="C58" s="59" t="s">
        <v>71</v>
      </c>
      <c r="D58" s="128">
        <v>45587.196</v>
      </c>
      <c r="E58" s="128">
        <v>0</v>
      </c>
      <c r="F58" s="128">
        <v>0</v>
      </c>
      <c r="G58" s="128"/>
      <c r="H58" s="128">
        <f t="shared" si="0"/>
        <v>0</v>
      </c>
      <c r="I58" s="134">
        <f>G58-95</f>
        <v>-95</v>
      </c>
    </row>
    <row r="59" spans="1:10" s="2" customFormat="1" ht="28.5" customHeight="1">
      <c r="A59" s="51" t="s">
        <v>13</v>
      </c>
      <c r="B59" s="30" t="s">
        <v>14</v>
      </c>
      <c r="C59" s="30" t="s">
        <v>44</v>
      </c>
      <c r="D59" s="129">
        <f>D60+D61+D62</f>
        <v>395378.92999999993</v>
      </c>
      <c r="E59" s="129">
        <f>E60+E61+E62</f>
        <v>41875.626</v>
      </c>
      <c r="F59" s="129">
        <f>F60+F61+F62</f>
        <v>41019.179</v>
      </c>
      <c r="G59" s="209">
        <f>F59/E59*100</f>
        <v>97.95478400728864</v>
      </c>
      <c r="H59" s="129">
        <f t="shared" si="0"/>
        <v>10.37464970629568</v>
      </c>
      <c r="I59" s="133" t="s">
        <v>67</v>
      </c>
      <c r="J59" s="103"/>
    </row>
    <row r="60" spans="1:9" s="7" customFormat="1" ht="16.5" customHeight="1">
      <c r="A60" s="57"/>
      <c r="B60" s="58"/>
      <c r="C60" s="53" t="s">
        <v>35</v>
      </c>
      <c r="D60" s="128">
        <v>315342.72799999994</v>
      </c>
      <c r="E60" s="128">
        <v>40632.977</v>
      </c>
      <c r="F60" s="128">
        <v>40029.901</v>
      </c>
      <c r="G60" s="210">
        <f>F60/E60*100</f>
        <v>98.51579666436943</v>
      </c>
      <c r="H60" s="128">
        <f t="shared" si="0"/>
        <v>12.69409358315693</v>
      </c>
      <c r="I60" s="134">
        <f>G60-95</f>
        <v>3.5157966643694323</v>
      </c>
    </row>
    <row r="61" spans="1:9" s="2" customFormat="1" ht="16.5" customHeight="1">
      <c r="A61" s="62"/>
      <c r="B61" s="63"/>
      <c r="C61" s="53" t="s">
        <v>36</v>
      </c>
      <c r="D61" s="128">
        <v>4970.6</v>
      </c>
      <c r="E61" s="128">
        <v>1242.649</v>
      </c>
      <c r="F61" s="128">
        <v>989.278</v>
      </c>
      <c r="G61" s="128">
        <f>F61/E61*100</f>
        <v>79.61041291627807</v>
      </c>
      <c r="H61" s="128">
        <f t="shared" si="0"/>
        <v>19.90258721281133</v>
      </c>
      <c r="I61" s="134">
        <f>G61-95</f>
        <v>-15.389587083721935</v>
      </c>
    </row>
    <row r="62" spans="1:9" s="28" customFormat="1" ht="27" customHeight="1">
      <c r="A62" s="78"/>
      <c r="B62" s="79"/>
      <c r="C62" s="59" t="s">
        <v>71</v>
      </c>
      <c r="D62" s="128">
        <v>75065.602</v>
      </c>
      <c r="E62" s="128">
        <v>0</v>
      </c>
      <c r="F62" s="128">
        <v>0</v>
      </c>
      <c r="G62" s="128"/>
      <c r="H62" s="128">
        <f t="shared" si="0"/>
        <v>0</v>
      </c>
      <c r="I62" s="134">
        <f>G62-95</f>
        <v>-95</v>
      </c>
    </row>
    <row r="63" spans="1:10" s="2" customFormat="1" ht="29.25" customHeight="1">
      <c r="A63" s="51" t="s">
        <v>15</v>
      </c>
      <c r="B63" s="30" t="s">
        <v>16</v>
      </c>
      <c r="C63" s="30" t="s">
        <v>68</v>
      </c>
      <c r="D63" s="129">
        <f>D64+D65+D66</f>
        <v>458735.68200000003</v>
      </c>
      <c r="E63" s="129">
        <f>E64+E65+E66</f>
        <v>53985.56</v>
      </c>
      <c r="F63" s="129">
        <f>F64+F65+F66</f>
        <v>53966.196</v>
      </c>
      <c r="G63" s="209">
        <f aca="true" t="shared" si="4" ref="G63:G97">F63/E63*100</f>
        <v>99.96413114914434</v>
      </c>
      <c r="H63" s="129">
        <f t="shared" si="0"/>
        <v>11.764115615492932</v>
      </c>
      <c r="I63" s="133" t="s">
        <v>67</v>
      </c>
      <c r="J63" s="103"/>
    </row>
    <row r="64" spans="1:9" s="7" customFormat="1" ht="16.5" customHeight="1">
      <c r="A64" s="57"/>
      <c r="B64" s="58"/>
      <c r="C64" s="53" t="s">
        <v>35</v>
      </c>
      <c r="D64" s="128">
        <v>362406.412</v>
      </c>
      <c r="E64" s="128">
        <v>53119.494</v>
      </c>
      <c r="F64" s="128">
        <v>53108.966</v>
      </c>
      <c r="G64" s="210">
        <f t="shared" si="4"/>
        <v>99.98018053409922</v>
      </c>
      <c r="H64" s="128">
        <f t="shared" si="0"/>
        <v>14.654532657661697</v>
      </c>
      <c r="I64" s="134">
        <f>G64-95</f>
        <v>4.980180534099219</v>
      </c>
    </row>
    <row r="65" spans="1:9" s="2" customFormat="1" ht="16.5" customHeight="1">
      <c r="A65" s="62"/>
      <c r="B65" s="63"/>
      <c r="C65" s="53" t="s">
        <v>36</v>
      </c>
      <c r="D65" s="128">
        <v>3893.2</v>
      </c>
      <c r="E65" s="128">
        <v>866.066</v>
      </c>
      <c r="F65" s="128">
        <v>857.23</v>
      </c>
      <c r="G65" s="128">
        <f t="shared" si="4"/>
        <v>98.97975442980096</v>
      </c>
      <c r="H65" s="128">
        <f t="shared" si="0"/>
        <v>22.01864789890065</v>
      </c>
      <c r="I65" s="134">
        <f>G65-95</f>
        <v>3.9797544298009626</v>
      </c>
    </row>
    <row r="66" spans="1:9" s="2" customFormat="1" ht="27.75" customHeight="1">
      <c r="A66" s="62"/>
      <c r="B66" s="63"/>
      <c r="C66" s="59" t="s">
        <v>71</v>
      </c>
      <c r="D66" s="128">
        <v>92436.07</v>
      </c>
      <c r="E66" s="128">
        <v>0</v>
      </c>
      <c r="F66" s="128">
        <v>0</v>
      </c>
      <c r="G66" s="128"/>
      <c r="H66" s="128">
        <f t="shared" si="0"/>
        <v>0</v>
      </c>
      <c r="I66" s="134">
        <f>G66-95</f>
        <v>-95</v>
      </c>
    </row>
    <row r="67" spans="1:9" s="2" customFormat="1" ht="28.5" customHeight="1">
      <c r="A67" s="51" t="s">
        <v>17</v>
      </c>
      <c r="B67" s="30" t="s">
        <v>18</v>
      </c>
      <c r="C67" s="30" t="s">
        <v>43</v>
      </c>
      <c r="D67" s="129">
        <f>D68+D69+D70</f>
        <v>104176.682</v>
      </c>
      <c r="E67" s="129">
        <f>E68+E69+E70</f>
        <v>7969.098999999999</v>
      </c>
      <c r="F67" s="129">
        <f>F68+F69+F70</f>
        <v>7811.894</v>
      </c>
      <c r="G67" s="209">
        <f t="shared" si="4"/>
        <v>98.02731776829478</v>
      </c>
      <c r="H67" s="129">
        <f t="shared" si="0"/>
        <v>7.498697261254684</v>
      </c>
      <c r="I67" s="133" t="s">
        <v>67</v>
      </c>
    </row>
    <row r="68" spans="1:9" s="7" customFormat="1" ht="16.5" customHeight="1">
      <c r="A68" s="57"/>
      <c r="B68" s="58"/>
      <c r="C68" s="53" t="s">
        <v>35</v>
      </c>
      <c r="D68" s="128">
        <v>73708.211</v>
      </c>
      <c r="E68" s="128">
        <v>7852.159</v>
      </c>
      <c r="F68" s="128">
        <v>7721.654</v>
      </c>
      <c r="G68" s="128">
        <f t="shared" si="4"/>
        <v>98.33797303391336</v>
      </c>
      <c r="H68" s="128">
        <f t="shared" si="0"/>
        <v>10.475975329261486</v>
      </c>
      <c r="I68" s="134">
        <f>G68-95</f>
        <v>3.3379730339133573</v>
      </c>
    </row>
    <row r="69" spans="1:9" s="2" customFormat="1" ht="16.5" customHeight="1">
      <c r="A69" s="62"/>
      <c r="B69" s="63"/>
      <c r="C69" s="53" t="s">
        <v>36</v>
      </c>
      <c r="D69" s="128">
        <v>553.1</v>
      </c>
      <c r="E69" s="128">
        <v>116.94</v>
      </c>
      <c r="F69" s="128">
        <v>90.24</v>
      </c>
      <c r="G69" s="128">
        <f t="shared" si="4"/>
        <v>77.1677783478707</v>
      </c>
      <c r="H69" s="128">
        <f t="shared" si="0"/>
        <v>16.315313686494303</v>
      </c>
      <c r="I69" s="134">
        <f>G69-95</f>
        <v>-17.832221652129306</v>
      </c>
    </row>
    <row r="70" spans="1:9" s="2" customFormat="1" ht="27.75" customHeight="1">
      <c r="A70" s="62"/>
      <c r="B70" s="63"/>
      <c r="C70" s="59" t="s">
        <v>71</v>
      </c>
      <c r="D70" s="128">
        <v>29915.371</v>
      </c>
      <c r="E70" s="128">
        <v>0</v>
      </c>
      <c r="F70" s="128">
        <v>0</v>
      </c>
      <c r="G70" s="128"/>
      <c r="H70" s="128">
        <f t="shared" si="0"/>
        <v>0</v>
      </c>
      <c r="I70" s="134">
        <f>G70-95</f>
        <v>-95</v>
      </c>
    </row>
    <row r="71" spans="1:9" s="2" customFormat="1" ht="54" customHeight="1">
      <c r="A71" s="51" t="s">
        <v>86</v>
      </c>
      <c r="B71" s="30" t="s">
        <v>88</v>
      </c>
      <c r="C71" s="30" t="s">
        <v>87</v>
      </c>
      <c r="D71" s="129">
        <f>D72+D73+D74</f>
        <v>748811.0920000001</v>
      </c>
      <c r="E71" s="129">
        <f>E72+E73+E74</f>
        <v>63453.828</v>
      </c>
      <c r="F71" s="129">
        <f>F72+F73+F74</f>
        <v>58004.583</v>
      </c>
      <c r="G71" s="129">
        <f t="shared" si="4"/>
        <v>91.41226751520806</v>
      </c>
      <c r="H71" s="129">
        <f t="shared" si="0"/>
        <v>7.746223796588739</v>
      </c>
      <c r="I71" s="133" t="s">
        <v>67</v>
      </c>
    </row>
    <row r="72" spans="1:9" s="2" customFormat="1" ht="16.5" customHeight="1">
      <c r="A72" s="225"/>
      <c r="B72" s="226"/>
      <c r="C72" s="59" t="s">
        <v>35</v>
      </c>
      <c r="D72" s="128">
        <v>514213.477</v>
      </c>
      <c r="E72" s="128">
        <v>63342.828</v>
      </c>
      <c r="F72" s="128">
        <v>57967.954</v>
      </c>
      <c r="G72" s="128">
        <f>F72/E72*100</f>
        <v>91.5146289332077</v>
      </c>
      <c r="H72" s="128">
        <f t="shared" si="0"/>
        <v>11.273130050615144</v>
      </c>
      <c r="I72" s="134">
        <f>G72-95</f>
        <v>-3.485371066792297</v>
      </c>
    </row>
    <row r="73" spans="1:9" s="10" customFormat="1" ht="16.5" customHeight="1">
      <c r="A73" s="64"/>
      <c r="B73" s="63"/>
      <c r="C73" s="59" t="s">
        <v>36</v>
      </c>
      <c r="D73" s="128">
        <v>2714.117</v>
      </c>
      <c r="E73" s="128">
        <v>111</v>
      </c>
      <c r="F73" s="128">
        <v>36.629</v>
      </c>
      <c r="G73" s="128">
        <f>F73/E73*100</f>
        <v>32.9990990990991</v>
      </c>
      <c r="H73" s="128">
        <f aca="true" t="shared" si="5" ref="H73:H88">F73/D73*100</f>
        <v>1.349573360323081</v>
      </c>
      <c r="I73" s="134">
        <f>G73-95</f>
        <v>-62.0009009009009</v>
      </c>
    </row>
    <row r="74" spans="1:9" s="118" customFormat="1" ht="27.75" customHeight="1">
      <c r="A74" s="140"/>
      <c r="B74" s="141"/>
      <c r="C74" s="59" t="s">
        <v>71</v>
      </c>
      <c r="D74" s="128">
        <v>231883.498</v>
      </c>
      <c r="E74" s="128">
        <v>0</v>
      </c>
      <c r="F74" s="128">
        <v>0</v>
      </c>
      <c r="G74" s="128"/>
      <c r="H74" s="128">
        <f t="shared" si="5"/>
        <v>0</v>
      </c>
      <c r="I74" s="134">
        <f>G74-95</f>
        <v>-95</v>
      </c>
    </row>
    <row r="75" spans="1:10" s="28" customFormat="1" ht="21" customHeight="1">
      <c r="A75" s="235"/>
      <c r="B75" s="236"/>
      <c r="C75" s="182" t="s">
        <v>97</v>
      </c>
      <c r="D75" s="180">
        <v>45712.357</v>
      </c>
      <c r="E75" s="180">
        <v>0</v>
      </c>
      <c r="F75" s="180">
        <v>0</v>
      </c>
      <c r="G75" s="180"/>
      <c r="H75" s="180">
        <f t="shared" si="5"/>
        <v>0</v>
      </c>
      <c r="I75" s="181">
        <f>G75-95</f>
        <v>-95</v>
      </c>
      <c r="J75" s="109"/>
    </row>
    <row r="76" spans="1:9" s="2" customFormat="1" ht="41.25" customHeight="1">
      <c r="A76" s="69" t="s">
        <v>93</v>
      </c>
      <c r="B76" s="70" t="s">
        <v>94</v>
      </c>
      <c r="C76" s="30" t="s">
        <v>92</v>
      </c>
      <c r="D76" s="129">
        <f>D77+D78</f>
        <v>3304788.942</v>
      </c>
      <c r="E76" s="129">
        <f>E77+E78</f>
        <v>209163.492</v>
      </c>
      <c r="F76" s="129">
        <f>F77+F78</f>
        <v>157523.274</v>
      </c>
      <c r="G76" s="129">
        <f t="shared" si="4"/>
        <v>75.31107484091918</v>
      </c>
      <c r="H76" s="129">
        <f t="shared" si="5"/>
        <v>4.766515404299002</v>
      </c>
      <c r="I76" s="133" t="s">
        <v>67</v>
      </c>
    </row>
    <row r="77" spans="1:9" s="2" customFormat="1" ht="16.5" customHeight="1">
      <c r="A77" s="225"/>
      <c r="B77" s="226"/>
      <c r="C77" s="59" t="s">
        <v>35</v>
      </c>
      <c r="D77" s="128">
        <f>1714865.537-2754.2</f>
        <v>1712111.337</v>
      </c>
      <c r="E77" s="194">
        <v>146966.468</v>
      </c>
      <c r="F77" s="128">
        <v>108368.064</v>
      </c>
      <c r="G77" s="128">
        <f>F77/E77*100</f>
        <v>73.73659139716143</v>
      </c>
      <c r="H77" s="128">
        <f t="shared" si="5"/>
        <v>6.329498652224625</v>
      </c>
      <c r="I77" s="134">
        <f>G77-95</f>
        <v>-21.263408602838567</v>
      </c>
    </row>
    <row r="78" spans="1:9" s="28" customFormat="1" ht="27" customHeight="1">
      <c r="A78" s="233"/>
      <c r="B78" s="234"/>
      <c r="C78" s="50" t="s">
        <v>71</v>
      </c>
      <c r="D78" s="128">
        <f>1416441.329+176236.276</f>
        <v>1592677.605</v>
      </c>
      <c r="E78" s="128">
        <v>62197.024</v>
      </c>
      <c r="F78" s="128">
        <v>49155.21</v>
      </c>
      <c r="G78" s="128">
        <f>F78/E78*100</f>
        <v>79.03145012211516</v>
      </c>
      <c r="H78" s="128">
        <f t="shared" si="5"/>
        <v>3.0863251825531886</v>
      </c>
      <c r="I78" s="134">
        <f>G78-95</f>
        <v>-15.96854987788484</v>
      </c>
    </row>
    <row r="79" spans="1:10" s="28" customFormat="1" ht="21" customHeight="1">
      <c r="A79" s="233"/>
      <c r="B79" s="234"/>
      <c r="C79" s="183" t="s">
        <v>97</v>
      </c>
      <c r="D79" s="180">
        <f>3005753.06-2754.2+176236.276</f>
        <v>3179235.136</v>
      </c>
      <c r="E79" s="180">
        <v>188729.109</v>
      </c>
      <c r="F79" s="180">
        <v>139221.978</v>
      </c>
      <c r="G79" s="180">
        <f t="shared" si="4"/>
        <v>73.76815306217549</v>
      </c>
      <c r="H79" s="180">
        <f t="shared" si="5"/>
        <v>4.379102898792322</v>
      </c>
      <c r="I79" s="181">
        <f>G79-95</f>
        <v>-21.231846937824514</v>
      </c>
      <c r="J79" s="109"/>
    </row>
    <row r="80" spans="1:9" s="2" customFormat="1" ht="41.25" customHeight="1">
      <c r="A80" s="51" t="s">
        <v>19</v>
      </c>
      <c r="B80" s="30" t="s">
        <v>116</v>
      </c>
      <c r="C80" s="30" t="s">
        <v>47</v>
      </c>
      <c r="D80" s="129">
        <f>D81+D82+D83</f>
        <v>8724519.887</v>
      </c>
      <c r="E80" s="129">
        <f>E81+E82+E83</f>
        <v>401447.253</v>
      </c>
      <c r="F80" s="129">
        <f>F81+F82+F83</f>
        <v>388664.8129999999</v>
      </c>
      <c r="G80" s="129">
        <f t="shared" si="4"/>
        <v>96.81591045785531</v>
      </c>
      <c r="H80" s="129">
        <f t="shared" si="5"/>
        <v>4.45485617585824</v>
      </c>
      <c r="I80" s="133" t="s">
        <v>67</v>
      </c>
    </row>
    <row r="81" spans="1:9" s="7" customFormat="1" ht="16.5" customHeight="1">
      <c r="A81" s="80"/>
      <c r="B81" s="52"/>
      <c r="C81" s="53" t="s">
        <v>35</v>
      </c>
      <c r="D81" s="128">
        <v>3471105.547</v>
      </c>
      <c r="E81" s="128">
        <v>401219.003</v>
      </c>
      <c r="F81" s="128">
        <v>388551.58799999993</v>
      </c>
      <c r="G81" s="128">
        <f>F81/E81*100</f>
        <v>96.84276793838698</v>
      </c>
      <c r="H81" s="128">
        <f t="shared" si="5"/>
        <v>11.193885715627879</v>
      </c>
      <c r="I81" s="134">
        <f>G81-95</f>
        <v>1.8427679383869844</v>
      </c>
    </row>
    <row r="82" spans="1:9" s="7" customFormat="1" ht="16.5" customHeight="1">
      <c r="A82" s="80"/>
      <c r="B82" s="52"/>
      <c r="C82" s="53" t="s">
        <v>36</v>
      </c>
      <c r="D82" s="128">
        <v>913</v>
      </c>
      <c r="E82" s="128">
        <v>228.25</v>
      </c>
      <c r="F82" s="128">
        <v>113.225</v>
      </c>
      <c r="G82" s="128">
        <f t="shared" si="4"/>
        <v>49.60569550930997</v>
      </c>
      <c r="H82" s="128">
        <f t="shared" si="5"/>
        <v>12.401423877327492</v>
      </c>
      <c r="I82" s="134">
        <f>G82-95</f>
        <v>-45.39430449069003</v>
      </c>
    </row>
    <row r="83" spans="1:9" s="2" customFormat="1" ht="27" customHeight="1">
      <c r="A83" s="83"/>
      <c r="B83" s="54"/>
      <c r="C83" s="53" t="s">
        <v>71</v>
      </c>
      <c r="D83" s="128">
        <v>5252501.34</v>
      </c>
      <c r="E83" s="128">
        <v>0</v>
      </c>
      <c r="F83" s="128">
        <v>0</v>
      </c>
      <c r="G83" s="128"/>
      <c r="H83" s="128">
        <f t="shared" si="5"/>
        <v>0</v>
      </c>
      <c r="I83" s="134">
        <f>G83-95</f>
        <v>-95</v>
      </c>
    </row>
    <row r="84" spans="1:10" s="2" customFormat="1" ht="21" customHeight="1">
      <c r="A84" s="83"/>
      <c r="B84" s="54"/>
      <c r="C84" s="179" t="s">
        <v>97</v>
      </c>
      <c r="D84" s="180">
        <v>5507872.54</v>
      </c>
      <c r="E84" s="180">
        <v>103026.315</v>
      </c>
      <c r="F84" s="180">
        <v>95496.681</v>
      </c>
      <c r="G84" s="180">
        <f t="shared" si="4"/>
        <v>92.69154293250223</v>
      </c>
      <c r="H84" s="180">
        <f t="shared" si="5"/>
        <v>1.7338215491820366</v>
      </c>
      <c r="I84" s="181">
        <f>G84-95</f>
        <v>-2.30845706749777</v>
      </c>
      <c r="J84" s="108"/>
    </row>
    <row r="85" spans="1:9" s="2" customFormat="1" ht="28.5" customHeight="1">
      <c r="A85" s="51" t="s">
        <v>20</v>
      </c>
      <c r="B85" s="30" t="s">
        <v>117</v>
      </c>
      <c r="C85" s="30" t="s">
        <v>48</v>
      </c>
      <c r="D85" s="129">
        <f>D86+D87+D88</f>
        <v>5294466.734</v>
      </c>
      <c r="E85" s="129">
        <f>E86+E87+E88</f>
        <v>596461.831</v>
      </c>
      <c r="F85" s="129">
        <f>F86+F87+F88</f>
        <v>516990.68100000004</v>
      </c>
      <c r="G85" s="129">
        <f t="shared" si="4"/>
        <v>86.67623880194273</v>
      </c>
      <c r="H85" s="129">
        <f t="shared" si="5"/>
        <v>9.76473565656745</v>
      </c>
      <c r="I85" s="133" t="s">
        <v>67</v>
      </c>
    </row>
    <row r="86" spans="1:9" s="7" customFormat="1" ht="16.5" customHeight="1">
      <c r="A86" s="80"/>
      <c r="B86" s="81"/>
      <c r="C86" s="82" t="s">
        <v>35</v>
      </c>
      <c r="D86" s="128">
        <v>4971130.586</v>
      </c>
      <c r="E86" s="128">
        <v>553437.826</v>
      </c>
      <c r="F86" s="128">
        <v>516990.68100000004</v>
      </c>
      <c r="G86" s="128">
        <f>F86/E86*100</f>
        <v>93.41441020332427</v>
      </c>
      <c r="H86" s="128">
        <f t="shared" si="5"/>
        <v>10.399861199703356</v>
      </c>
      <c r="I86" s="134">
        <f>G86-95</f>
        <v>-1.585589796675734</v>
      </c>
    </row>
    <row r="87" spans="1:9" s="2" customFormat="1" ht="16.5" customHeight="1">
      <c r="A87" s="83"/>
      <c r="B87" s="84"/>
      <c r="C87" s="59" t="s">
        <v>36</v>
      </c>
      <c r="D87" s="128">
        <v>222627.648</v>
      </c>
      <c r="E87" s="128">
        <v>39620</v>
      </c>
      <c r="F87" s="128">
        <v>0</v>
      </c>
      <c r="G87" s="128">
        <f t="shared" si="4"/>
        <v>0</v>
      </c>
      <c r="H87" s="128">
        <f t="shared" si="5"/>
        <v>0</v>
      </c>
      <c r="I87" s="134">
        <f>G87-95</f>
        <v>-95</v>
      </c>
    </row>
    <row r="88" spans="1:9" s="2" customFormat="1" ht="27" customHeight="1">
      <c r="A88" s="85"/>
      <c r="B88" s="86"/>
      <c r="C88" s="59" t="s">
        <v>71</v>
      </c>
      <c r="D88" s="128">
        <v>100708.5</v>
      </c>
      <c r="E88" s="128">
        <v>3404.005</v>
      </c>
      <c r="F88" s="128">
        <v>0</v>
      </c>
      <c r="G88" s="128">
        <f t="shared" si="4"/>
        <v>0</v>
      </c>
      <c r="H88" s="128">
        <f t="shared" si="5"/>
        <v>0</v>
      </c>
      <c r="I88" s="134">
        <f>G88-95</f>
        <v>-95</v>
      </c>
    </row>
    <row r="89" spans="1:9" s="2" customFormat="1" ht="28.5" customHeight="1">
      <c r="A89" s="51" t="s">
        <v>110</v>
      </c>
      <c r="B89" s="30" t="s">
        <v>112</v>
      </c>
      <c r="C89" s="153" t="s">
        <v>111</v>
      </c>
      <c r="D89" s="129">
        <f>D90</f>
        <v>108562.429</v>
      </c>
      <c r="E89" s="129">
        <f>E90</f>
        <v>12946.317</v>
      </c>
      <c r="F89" s="129">
        <f>F90</f>
        <v>12712.383</v>
      </c>
      <c r="G89" s="129">
        <f>G90</f>
        <v>98.19304594503596</v>
      </c>
      <c r="H89" s="129">
        <f>H90</f>
        <v>11.709744445751117</v>
      </c>
      <c r="I89" s="129" t="s">
        <v>67</v>
      </c>
    </row>
    <row r="90" spans="1:9" s="2" customFormat="1" ht="18" customHeight="1">
      <c r="A90" s="142"/>
      <c r="B90" s="154"/>
      <c r="C90" s="53" t="s">
        <v>35</v>
      </c>
      <c r="D90" s="128">
        <v>108562.429</v>
      </c>
      <c r="E90" s="128">
        <v>12946.317</v>
      </c>
      <c r="F90" s="128">
        <v>12712.383</v>
      </c>
      <c r="G90" s="128">
        <f t="shared" si="4"/>
        <v>98.19304594503596</v>
      </c>
      <c r="H90" s="128">
        <f aca="true" t="shared" si="6" ref="H90:H110">F90/D90*100</f>
        <v>11.709744445751117</v>
      </c>
      <c r="I90" s="134">
        <f>G90-95</f>
        <v>3.193045945035962</v>
      </c>
    </row>
    <row r="91" spans="1:9" s="2" customFormat="1" ht="42" customHeight="1">
      <c r="A91" s="51" t="s">
        <v>21</v>
      </c>
      <c r="B91" s="30" t="s">
        <v>118</v>
      </c>
      <c r="C91" s="30" t="s">
        <v>49</v>
      </c>
      <c r="D91" s="129">
        <f>D92</f>
        <v>117336.894</v>
      </c>
      <c r="E91" s="129">
        <f>E92</f>
        <v>16496.75</v>
      </c>
      <c r="F91" s="129">
        <f>F92</f>
        <v>10296.664</v>
      </c>
      <c r="G91" s="129">
        <f t="shared" si="4"/>
        <v>62.41631836573871</v>
      </c>
      <c r="H91" s="129">
        <f t="shared" si="6"/>
        <v>8.77529960866358</v>
      </c>
      <c r="I91" s="133" t="s">
        <v>67</v>
      </c>
    </row>
    <row r="92" spans="1:9" s="7" customFormat="1" ht="18" customHeight="1">
      <c r="A92" s="57"/>
      <c r="B92" s="87"/>
      <c r="C92" s="53" t="s">
        <v>35</v>
      </c>
      <c r="D92" s="128">
        <v>117336.894</v>
      </c>
      <c r="E92" s="128">
        <v>16496.75</v>
      </c>
      <c r="F92" s="128">
        <v>10296.664</v>
      </c>
      <c r="G92" s="128">
        <f>F92/E92*100</f>
        <v>62.41631836573871</v>
      </c>
      <c r="H92" s="128">
        <f t="shared" si="6"/>
        <v>8.77529960866358</v>
      </c>
      <c r="I92" s="134">
        <f>G92-95</f>
        <v>-32.58368163426129</v>
      </c>
    </row>
    <row r="93" spans="1:9" s="28" customFormat="1" ht="27" customHeight="1" hidden="1">
      <c r="A93" s="88"/>
      <c r="B93" s="89"/>
      <c r="C93" s="90" t="s">
        <v>71</v>
      </c>
      <c r="D93" s="198">
        <v>0</v>
      </c>
      <c r="E93" s="128">
        <v>0</v>
      </c>
      <c r="F93" s="128">
        <v>0</v>
      </c>
      <c r="G93" s="121" t="e">
        <f t="shared" si="4"/>
        <v>#DIV/0!</v>
      </c>
      <c r="H93" s="121" t="e">
        <f t="shared" si="6"/>
        <v>#DIV/0!</v>
      </c>
      <c r="I93" s="122" t="e">
        <f>G93-95</f>
        <v>#DIV/0!</v>
      </c>
    </row>
    <row r="94" spans="1:9" s="2" customFormat="1" ht="41.25" customHeight="1">
      <c r="A94" s="69" t="s">
        <v>22</v>
      </c>
      <c r="B94" s="70" t="s">
        <v>95</v>
      </c>
      <c r="C94" s="30" t="s">
        <v>50</v>
      </c>
      <c r="D94" s="129">
        <f>D95+D96</f>
        <v>465107.1</v>
      </c>
      <c r="E94" s="129">
        <f>E95+E96</f>
        <v>52214.189000000006</v>
      </c>
      <c r="F94" s="129">
        <f>F95+F96</f>
        <v>50179.331999999995</v>
      </c>
      <c r="G94" s="129">
        <f t="shared" si="4"/>
        <v>96.10286583212083</v>
      </c>
      <c r="H94" s="129">
        <f t="shared" si="6"/>
        <v>10.788769296362064</v>
      </c>
      <c r="I94" s="133" t="s">
        <v>67</v>
      </c>
    </row>
    <row r="95" spans="1:9" s="7" customFormat="1" ht="16.5" customHeight="1">
      <c r="A95" s="57"/>
      <c r="B95" s="58"/>
      <c r="C95" s="59" t="s">
        <v>35</v>
      </c>
      <c r="D95" s="128">
        <v>271875.5</v>
      </c>
      <c r="E95" s="128">
        <v>51333.41</v>
      </c>
      <c r="F95" s="128">
        <v>49412.854999999996</v>
      </c>
      <c r="G95" s="128">
        <f t="shared" si="4"/>
        <v>96.25866467861768</v>
      </c>
      <c r="H95" s="128">
        <f t="shared" si="6"/>
        <v>18.174809793453253</v>
      </c>
      <c r="I95" s="134">
        <f>G95-95</f>
        <v>1.2586646786176772</v>
      </c>
    </row>
    <row r="96" spans="1:9" s="14" customFormat="1" ht="16.5" customHeight="1">
      <c r="A96" s="91"/>
      <c r="B96" s="92"/>
      <c r="C96" s="59" t="s">
        <v>36</v>
      </c>
      <c r="D96" s="128">
        <v>193231.6</v>
      </c>
      <c r="E96" s="128">
        <v>880.779</v>
      </c>
      <c r="F96" s="128">
        <v>766.477</v>
      </c>
      <c r="G96" s="128">
        <f>F96/E96*100</f>
        <v>87.02262429054281</v>
      </c>
      <c r="H96" s="128">
        <f t="shared" si="6"/>
        <v>0.39666234715232906</v>
      </c>
      <c r="I96" s="134">
        <f>G96-95</f>
        <v>-7.977375709457192</v>
      </c>
    </row>
    <row r="97" spans="1:9" s="28" customFormat="1" ht="29.25" customHeight="1" hidden="1">
      <c r="A97" s="88"/>
      <c r="B97" s="89"/>
      <c r="C97" s="50" t="s">
        <v>71</v>
      </c>
      <c r="D97" s="198">
        <v>0</v>
      </c>
      <c r="E97" s="128">
        <v>0</v>
      </c>
      <c r="F97" s="188">
        <v>0</v>
      </c>
      <c r="G97" s="121" t="e">
        <f t="shared" si="4"/>
        <v>#DIV/0!</v>
      </c>
      <c r="H97" s="121" t="e">
        <f t="shared" si="6"/>
        <v>#DIV/0!</v>
      </c>
      <c r="I97" s="122" t="e">
        <f>G97-95</f>
        <v>#DIV/0!</v>
      </c>
    </row>
    <row r="98" spans="1:9" s="2" customFormat="1" ht="41.25" customHeight="1">
      <c r="A98" s="51" t="s">
        <v>23</v>
      </c>
      <c r="B98" s="30" t="s">
        <v>76</v>
      </c>
      <c r="C98" s="30" t="s">
        <v>51</v>
      </c>
      <c r="D98" s="129">
        <f>D99+D100+D101</f>
        <v>191510.44100000002</v>
      </c>
      <c r="E98" s="129">
        <f>E99+E100+E101</f>
        <v>37527.481</v>
      </c>
      <c r="F98" s="129">
        <f>F99+F100+F101</f>
        <v>34897.227</v>
      </c>
      <c r="G98" s="129">
        <f aca="true" t="shared" si="7" ref="G98:G125">F98/E98*100</f>
        <v>92.99112562337983</v>
      </c>
      <c r="H98" s="129">
        <f t="shared" si="6"/>
        <v>18.222101530224137</v>
      </c>
      <c r="I98" s="133" t="s">
        <v>67</v>
      </c>
    </row>
    <row r="99" spans="1:9" s="7" customFormat="1" ht="16.5" customHeight="1">
      <c r="A99" s="215"/>
      <c r="B99" s="216"/>
      <c r="C99" s="59" t="s">
        <v>35</v>
      </c>
      <c r="D99" s="128">
        <v>189281.141</v>
      </c>
      <c r="E99" s="128">
        <v>37527.481</v>
      </c>
      <c r="F99" s="128">
        <v>34897.227</v>
      </c>
      <c r="G99" s="128">
        <f>F99/E99*100</f>
        <v>92.99112562337983</v>
      </c>
      <c r="H99" s="128">
        <f t="shared" si="6"/>
        <v>18.436716312905148</v>
      </c>
      <c r="I99" s="134">
        <f>G99-95</f>
        <v>-2.00887437662017</v>
      </c>
    </row>
    <row r="100" spans="1:9" s="7" customFormat="1" ht="16.5" customHeight="1">
      <c r="A100" s="64"/>
      <c r="B100" s="93"/>
      <c r="C100" s="53" t="s">
        <v>36</v>
      </c>
      <c r="D100" s="128">
        <v>786.2</v>
      </c>
      <c r="E100" s="128">
        <v>0</v>
      </c>
      <c r="F100" s="128">
        <v>0</v>
      </c>
      <c r="G100" s="128"/>
      <c r="H100" s="128">
        <f t="shared" si="6"/>
        <v>0</v>
      </c>
      <c r="I100" s="134">
        <f>G100-95</f>
        <v>-95</v>
      </c>
    </row>
    <row r="101" spans="1:12" s="7" customFormat="1" ht="27" customHeight="1">
      <c r="A101" s="64"/>
      <c r="B101" s="93"/>
      <c r="C101" s="53" t="s">
        <v>71</v>
      </c>
      <c r="D101" s="128">
        <v>1443.1</v>
      </c>
      <c r="E101" s="128">
        <v>0</v>
      </c>
      <c r="F101" s="128">
        <v>0</v>
      </c>
      <c r="G101" s="128"/>
      <c r="H101" s="128">
        <f t="shared" si="6"/>
        <v>0</v>
      </c>
      <c r="I101" s="134">
        <f>G101-95</f>
        <v>-95</v>
      </c>
      <c r="L101" s="56"/>
    </row>
    <row r="102" spans="1:9" s="11" customFormat="1" ht="21" customHeight="1" hidden="1">
      <c r="A102" s="65"/>
      <c r="B102" s="66"/>
      <c r="C102" s="107" t="s">
        <v>97</v>
      </c>
      <c r="D102" s="199">
        <v>0</v>
      </c>
      <c r="E102" s="130">
        <v>0</v>
      </c>
      <c r="F102" s="189">
        <v>0</v>
      </c>
      <c r="G102" s="123" t="e">
        <f t="shared" si="7"/>
        <v>#DIV/0!</v>
      </c>
      <c r="H102" s="123" t="e">
        <f t="shared" si="6"/>
        <v>#DIV/0!</v>
      </c>
      <c r="I102" s="124" t="e">
        <f>G102-95</f>
        <v>#DIV/0!</v>
      </c>
    </row>
    <row r="103" spans="1:9" s="2" customFormat="1" ht="28.5" customHeight="1">
      <c r="A103" s="51" t="s">
        <v>24</v>
      </c>
      <c r="B103" s="30" t="s">
        <v>25</v>
      </c>
      <c r="C103" s="30" t="s">
        <v>52</v>
      </c>
      <c r="D103" s="129">
        <f>D104+D105+D106</f>
        <v>676060.878</v>
      </c>
      <c r="E103" s="129">
        <f>E104+E105+E106</f>
        <v>137173.072</v>
      </c>
      <c r="F103" s="129">
        <f>F104+F105+F106</f>
        <v>135917.102</v>
      </c>
      <c r="G103" s="129">
        <f t="shared" si="7"/>
        <v>99.0843902657513</v>
      </c>
      <c r="H103" s="129">
        <f t="shared" si="6"/>
        <v>20.104269663123446</v>
      </c>
      <c r="I103" s="133" t="s">
        <v>67</v>
      </c>
    </row>
    <row r="104" spans="1:9" s="7" customFormat="1" ht="17.25" customHeight="1">
      <c r="A104" s="251"/>
      <c r="B104" s="252"/>
      <c r="C104" s="59" t="s">
        <v>35</v>
      </c>
      <c r="D104" s="128">
        <v>676060.878</v>
      </c>
      <c r="E104" s="128">
        <v>137173.072</v>
      </c>
      <c r="F104" s="128">
        <v>135917.102</v>
      </c>
      <c r="G104" s="128">
        <f t="shared" si="7"/>
        <v>99.0843902657513</v>
      </c>
      <c r="H104" s="128">
        <f t="shared" si="6"/>
        <v>20.104269663123446</v>
      </c>
      <c r="I104" s="134">
        <f>G104-95</f>
        <v>4.084390265751296</v>
      </c>
    </row>
    <row r="105" spans="1:9" s="28" customFormat="1" ht="16.5" customHeight="1" hidden="1">
      <c r="A105" s="233"/>
      <c r="B105" s="234"/>
      <c r="C105" s="50" t="s">
        <v>36</v>
      </c>
      <c r="D105" s="198">
        <v>0</v>
      </c>
      <c r="E105" s="188">
        <v>0</v>
      </c>
      <c r="F105" s="128">
        <v>0</v>
      </c>
      <c r="G105" s="128" t="e">
        <f t="shared" si="7"/>
        <v>#DIV/0!</v>
      </c>
      <c r="H105" s="128" t="e">
        <f t="shared" si="6"/>
        <v>#DIV/0!</v>
      </c>
      <c r="I105" s="134" t="e">
        <f>G105-95</f>
        <v>#DIV/0!</v>
      </c>
    </row>
    <row r="106" spans="1:9" s="2" customFormat="1" ht="27.75" customHeight="1" hidden="1">
      <c r="A106" s="253"/>
      <c r="B106" s="254"/>
      <c r="C106" s="59" t="s">
        <v>71</v>
      </c>
      <c r="D106" s="198">
        <v>0</v>
      </c>
      <c r="E106" s="188">
        <v>0</v>
      </c>
      <c r="F106" s="128">
        <v>0</v>
      </c>
      <c r="G106" s="128" t="e">
        <f t="shared" si="7"/>
        <v>#DIV/0!</v>
      </c>
      <c r="H106" s="128" t="e">
        <f t="shared" si="6"/>
        <v>#DIV/0!</v>
      </c>
      <c r="I106" s="134" t="e">
        <f>G106-95</f>
        <v>#DIV/0!</v>
      </c>
    </row>
    <row r="107" spans="1:9" s="2" customFormat="1" ht="41.25" customHeight="1">
      <c r="A107" s="69" t="s">
        <v>26</v>
      </c>
      <c r="B107" s="70" t="s">
        <v>77</v>
      </c>
      <c r="C107" s="30" t="s">
        <v>53</v>
      </c>
      <c r="D107" s="129">
        <f>D108+D109+D110</f>
        <v>911914.2460000002</v>
      </c>
      <c r="E107" s="129">
        <f>E108+E109+E110</f>
        <v>228384.011</v>
      </c>
      <c r="F107" s="129">
        <f>F108+F109+F110</f>
        <v>217876.65199999997</v>
      </c>
      <c r="G107" s="129">
        <f>F107/E107*100</f>
        <v>95.39925805051212</v>
      </c>
      <c r="H107" s="129">
        <f t="shared" si="6"/>
        <v>23.892230322718298</v>
      </c>
      <c r="I107" s="133" t="s">
        <v>67</v>
      </c>
    </row>
    <row r="108" spans="1:9" s="7" customFormat="1" ht="16.5" customHeight="1">
      <c r="A108" s="57"/>
      <c r="B108" s="58"/>
      <c r="C108" s="59" t="s">
        <v>35</v>
      </c>
      <c r="D108" s="128">
        <v>899203.3930000002</v>
      </c>
      <c r="E108" s="128">
        <v>219630.917</v>
      </c>
      <c r="F108" s="128">
        <v>217876.65199999997</v>
      </c>
      <c r="G108" s="210">
        <f>F108/E108*100</f>
        <v>99.2012668234682</v>
      </c>
      <c r="H108" s="128">
        <f t="shared" si="6"/>
        <v>24.229963287071353</v>
      </c>
      <c r="I108" s="134">
        <f>G108-95</f>
        <v>4.2012668234682025</v>
      </c>
    </row>
    <row r="109" spans="1:9" s="9" customFormat="1" ht="17.25" customHeight="1" hidden="1">
      <c r="A109" s="94"/>
      <c r="B109" s="95"/>
      <c r="C109" s="59" t="s">
        <v>36</v>
      </c>
      <c r="D109" s="198">
        <v>0</v>
      </c>
      <c r="E109" s="128">
        <v>0</v>
      </c>
      <c r="F109" s="128">
        <v>0</v>
      </c>
      <c r="G109" s="128" t="e">
        <f t="shared" si="7"/>
        <v>#DIV/0!</v>
      </c>
      <c r="H109" s="128" t="e">
        <f t="shared" si="6"/>
        <v>#DIV/0!</v>
      </c>
      <c r="I109" s="134" t="e">
        <f>G109-95</f>
        <v>#DIV/0!</v>
      </c>
    </row>
    <row r="110" spans="1:9" s="2" customFormat="1" ht="27" customHeight="1">
      <c r="A110" s="242"/>
      <c r="B110" s="243"/>
      <c r="C110" s="59" t="s">
        <v>71</v>
      </c>
      <c r="D110" s="128">
        <v>12710.853</v>
      </c>
      <c r="E110" s="128">
        <v>8753.094000000001</v>
      </c>
      <c r="F110" s="128">
        <v>0</v>
      </c>
      <c r="G110" s="128">
        <f t="shared" si="7"/>
        <v>0</v>
      </c>
      <c r="H110" s="128">
        <f t="shared" si="6"/>
        <v>0</v>
      </c>
      <c r="I110" s="134">
        <f>G110-95</f>
        <v>-95</v>
      </c>
    </row>
    <row r="111" spans="1:12" s="2" customFormat="1" ht="21" customHeight="1" hidden="1">
      <c r="A111" s="244"/>
      <c r="B111" s="245"/>
      <c r="C111" s="157" t="s">
        <v>97</v>
      </c>
      <c r="D111" s="201">
        <v>0</v>
      </c>
      <c r="E111" s="155">
        <v>0</v>
      </c>
      <c r="F111" s="155">
        <v>0</v>
      </c>
      <c r="G111" s="155"/>
      <c r="H111" s="155"/>
      <c r="I111" s="156">
        <f>G111-95</f>
        <v>-95</v>
      </c>
      <c r="J111" s="108"/>
      <c r="K111" s="108"/>
      <c r="L111" s="108"/>
    </row>
    <row r="112" spans="1:9" s="2" customFormat="1" ht="28.5" customHeight="1">
      <c r="A112" s="51" t="s">
        <v>27</v>
      </c>
      <c r="B112" s="30" t="s">
        <v>28</v>
      </c>
      <c r="C112" s="30" t="s">
        <v>54</v>
      </c>
      <c r="D112" s="129">
        <f>D113</f>
        <v>44237.8</v>
      </c>
      <c r="E112" s="129">
        <f>E113</f>
        <v>7192.715</v>
      </c>
      <c r="F112" s="129">
        <f>F113</f>
        <v>6680.129</v>
      </c>
      <c r="G112" s="129">
        <f t="shared" si="7"/>
        <v>92.87353940758113</v>
      </c>
      <c r="H112" s="129">
        <f aca="true" t="shared" si="8" ref="H112:H128">F112/D112*100</f>
        <v>15.100500024865612</v>
      </c>
      <c r="I112" s="133" t="s">
        <v>67</v>
      </c>
    </row>
    <row r="113" spans="1:9" s="7" customFormat="1" ht="18" customHeight="1">
      <c r="A113" s="142"/>
      <c r="B113" s="143"/>
      <c r="C113" s="59" t="s">
        <v>35</v>
      </c>
      <c r="D113" s="128">
        <v>44237.8</v>
      </c>
      <c r="E113" s="128">
        <v>7192.715</v>
      </c>
      <c r="F113" s="128">
        <v>6680.129</v>
      </c>
      <c r="G113" s="128">
        <f>F113/E113*100</f>
        <v>92.87353940758113</v>
      </c>
      <c r="H113" s="128">
        <f t="shared" si="8"/>
        <v>15.100500024865612</v>
      </c>
      <c r="I113" s="134">
        <f>G113-95</f>
        <v>-2.1264605924188658</v>
      </c>
    </row>
    <row r="114" spans="1:9" s="11" customFormat="1" ht="28.5" customHeight="1" hidden="1">
      <c r="A114" s="96"/>
      <c r="B114" s="97"/>
      <c r="C114" s="59" t="s">
        <v>71</v>
      </c>
      <c r="D114" s="198">
        <v>0</v>
      </c>
      <c r="E114" s="128">
        <v>0</v>
      </c>
      <c r="F114" s="128">
        <v>0</v>
      </c>
      <c r="G114" s="128" t="e">
        <f t="shared" si="7"/>
        <v>#DIV/0!</v>
      </c>
      <c r="H114" s="128" t="e">
        <f t="shared" si="8"/>
        <v>#DIV/0!</v>
      </c>
      <c r="I114" s="134" t="e">
        <f>G114-95</f>
        <v>#DIV/0!</v>
      </c>
    </row>
    <row r="115" spans="1:9" s="2" customFormat="1" ht="29.25" customHeight="1">
      <c r="A115" s="51" t="s">
        <v>29</v>
      </c>
      <c r="B115" s="30" t="s">
        <v>30</v>
      </c>
      <c r="C115" s="30" t="s">
        <v>55</v>
      </c>
      <c r="D115" s="129">
        <f>D116</f>
        <v>10155.3</v>
      </c>
      <c r="E115" s="129">
        <f>E116</f>
        <v>2228.8</v>
      </c>
      <c r="F115" s="129">
        <f>F116</f>
        <v>1862.948</v>
      </c>
      <c r="G115" s="129">
        <f t="shared" si="7"/>
        <v>83.58524766690596</v>
      </c>
      <c r="H115" s="129">
        <f t="shared" si="8"/>
        <v>18.3445885399742</v>
      </c>
      <c r="I115" s="133" t="s">
        <v>67</v>
      </c>
    </row>
    <row r="116" spans="1:9" s="7" customFormat="1" ht="18" customHeight="1">
      <c r="A116" s="57"/>
      <c r="B116" s="58"/>
      <c r="C116" s="53" t="s">
        <v>35</v>
      </c>
      <c r="D116" s="128">
        <v>10155.3</v>
      </c>
      <c r="E116" s="128">
        <v>2228.8</v>
      </c>
      <c r="F116" s="128">
        <v>1862.948</v>
      </c>
      <c r="G116" s="128">
        <f>F116/E116*100</f>
        <v>83.58524766690596</v>
      </c>
      <c r="H116" s="128">
        <f t="shared" si="8"/>
        <v>18.3445885399742</v>
      </c>
      <c r="I116" s="134">
        <f>G116-95</f>
        <v>-11.414752333094043</v>
      </c>
    </row>
    <row r="117" spans="1:9" s="2" customFormat="1" ht="25.5" customHeight="1">
      <c r="A117" s="51" t="s">
        <v>31</v>
      </c>
      <c r="B117" s="30" t="s">
        <v>32</v>
      </c>
      <c r="C117" s="30" t="s">
        <v>83</v>
      </c>
      <c r="D117" s="129">
        <f>D118+D119</f>
        <v>204248.8</v>
      </c>
      <c r="E117" s="129">
        <f>E118+E119</f>
        <v>30853.12</v>
      </c>
      <c r="F117" s="129">
        <f>F118+F119</f>
        <v>27670.349000000002</v>
      </c>
      <c r="G117" s="129">
        <f t="shared" si="7"/>
        <v>89.68411946668604</v>
      </c>
      <c r="H117" s="129">
        <f t="shared" si="8"/>
        <v>13.547374084939545</v>
      </c>
      <c r="I117" s="133" t="s">
        <v>67</v>
      </c>
    </row>
    <row r="118" spans="1:9" s="7" customFormat="1" ht="18" customHeight="1">
      <c r="A118" s="64"/>
      <c r="B118" s="76"/>
      <c r="C118" s="53" t="s">
        <v>35</v>
      </c>
      <c r="D118" s="128">
        <v>204248.8</v>
      </c>
      <c r="E118" s="128">
        <v>30853.12</v>
      </c>
      <c r="F118" s="128">
        <v>27670.349000000002</v>
      </c>
      <c r="G118" s="128">
        <f t="shared" si="7"/>
        <v>89.68411946668604</v>
      </c>
      <c r="H118" s="128">
        <f t="shared" si="8"/>
        <v>13.547374084939545</v>
      </c>
      <c r="I118" s="134">
        <f>G118-95</f>
        <v>-5.315880533313958</v>
      </c>
    </row>
    <row r="119" spans="1:9" s="173" customFormat="1" ht="27" customHeight="1" hidden="1">
      <c r="A119" s="171"/>
      <c r="B119" s="172"/>
      <c r="C119" s="168" t="s">
        <v>71</v>
      </c>
      <c r="D119" s="198">
        <v>0</v>
      </c>
      <c r="E119" s="188">
        <v>0</v>
      </c>
      <c r="F119" s="188">
        <v>0</v>
      </c>
      <c r="G119" s="159" t="e">
        <f t="shared" si="7"/>
        <v>#DIV/0!</v>
      </c>
      <c r="H119" s="159" t="e">
        <f t="shared" si="8"/>
        <v>#DIV/0!</v>
      </c>
      <c r="I119" s="169" t="e">
        <f>G119-95</f>
        <v>#DIV/0!</v>
      </c>
    </row>
    <row r="120" spans="1:9" s="3" customFormat="1" ht="42" customHeight="1">
      <c r="A120" s="51" t="s">
        <v>33</v>
      </c>
      <c r="B120" s="30" t="s">
        <v>78</v>
      </c>
      <c r="C120" s="30" t="s">
        <v>57</v>
      </c>
      <c r="D120" s="129">
        <f>D121+D122+D123</f>
        <v>2797851.589</v>
      </c>
      <c r="E120" s="129">
        <f>E121+E122+E123</f>
        <v>258980.152</v>
      </c>
      <c r="F120" s="129">
        <f>F121+F122+F123</f>
        <v>243632.79400000002</v>
      </c>
      <c r="G120" s="129">
        <f t="shared" si="7"/>
        <v>94.07392501646228</v>
      </c>
      <c r="H120" s="129">
        <f t="shared" si="8"/>
        <v>8.707852659442832</v>
      </c>
      <c r="I120" s="133" t="s">
        <v>67</v>
      </c>
    </row>
    <row r="121" spans="1:9" s="7" customFormat="1" ht="17.25" customHeight="1">
      <c r="A121" s="98"/>
      <c r="B121" s="99"/>
      <c r="C121" s="59" t="s">
        <v>35</v>
      </c>
      <c r="D121" s="128">
        <v>729260.72</v>
      </c>
      <c r="E121" s="128">
        <v>121458.36</v>
      </c>
      <c r="F121" s="128">
        <v>108611.104</v>
      </c>
      <c r="G121" s="212">
        <f t="shared" si="7"/>
        <v>89.42250167053137</v>
      </c>
      <c r="H121" s="128">
        <f t="shared" si="8"/>
        <v>14.893316069457303</v>
      </c>
      <c r="I121" s="134">
        <f>G121-95</f>
        <v>-5.577498329468625</v>
      </c>
    </row>
    <row r="122" spans="1:9" s="2" customFormat="1" ht="17.25" customHeight="1">
      <c r="A122" s="83"/>
      <c r="B122" s="84"/>
      <c r="C122" s="59" t="s">
        <v>36</v>
      </c>
      <c r="D122" s="128">
        <v>297756.722</v>
      </c>
      <c r="E122" s="128">
        <v>87943.956</v>
      </c>
      <c r="F122" s="128">
        <v>87323.122</v>
      </c>
      <c r="G122" s="128">
        <f t="shared" si="7"/>
        <v>99.29405722890155</v>
      </c>
      <c r="H122" s="128">
        <f t="shared" si="8"/>
        <v>29.3270027334597</v>
      </c>
      <c r="I122" s="134">
        <f>G122-95</f>
        <v>4.294057228901551</v>
      </c>
    </row>
    <row r="123" spans="1:9" s="2" customFormat="1" ht="27" customHeight="1">
      <c r="A123" s="83"/>
      <c r="B123" s="84"/>
      <c r="C123" s="59" t="s">
        <v>71</v>
      </c>
      <c r="D123" s="128">
        <v>1770834.147</v>
      </c>
      <c r="E123" s="128">
        <v>49577.835999999996</v>
      </c>
      <c r="F123" s="128">
        <v>47698.568</v>
      </c>
      <c r="G123" s="128">
        <f>F123/E123*100</f>
        <v>96.2094594044</v>
      </c>
      <c r="H123" s="128">
        <f t="shared" si="8"/>
        <v>2.6935649552956127</v>
      </c>
      <c r="I123" s="134">
        <f>G123-95</f>
        <v>1.2094594043999933</v>
      </c>
    </row>
    <row r="124" spans="1:10" s="2" customFormat="1" ht="21" customHeight="1">
      <c r="A124" s="100"/>
      <c r="B124" s="101"/>
      <c r="C124" s="184" t="s">
        <v>97</v>
      </c>
      <c r="D124" s="180">
        <v>1939708.801</v>
      </c>
      <c r="E124" s="180">
        <v>205113.593</v>
      </c>
      <c r="F124" s="180">
        <v>197689.376</v>
      </c>
      <c r="G124" s="180">
        <f>F124/E124*100</f>
        <v>96.38043637605236</v>
      </c>
      <c r="H124" s="180">
        <f t="shared" si="8"/>
        <v>10.19170382162946</v>
      </c>
      <c r="I124" s="181">
        <f>G124-95</f>
        <v>1.3804363760523586</v>
      </c>
      <c r="J124" s="108"/>
    </row>
    <row r="125" spans="1:9" s="2" customFormat="1" ht="41.25" customHeight="1">
      <c r="A125" s="69" t="s">
        <v>34</v>
      </c>
      <c r="B125" s="70" t="s">
        <v>79</v>
      </c>
      <c r="C125" s="30" t="s">
        <v>56</v>
      </c>
      <c r="D125" s="129">
        <f>D126+D127</f>
        <v>598275.666</v>
      </c>
      <c r="E125" s="129">
        <f>E126+E127</f>
        <v>20985.722</v>
      </c>
      <c r="F125" s="129">
        <f>F126+F127</f>
        <v>19889.230000000003</v>
      </c>
      <c r="G125" s="129">
        <f t="shared" si="7"/>
        <v>94.7750570602241</v>
      </c>
      <c r="H125" s="129">
        <f t="shared" si="8"/>
        <v>3.324425700442913</v>
      </c>
      <c r="I125" s="133" t="s">
        <v>67</v>
      </c>
    </row>
    <row r="126" spans="1:9" s="7" customFormat="1" ht="18" customHeight="1">
      <c r="A126" s="215"/>
      <c r="B126" s="219"/>
      <c r="C126" s="59" t="s">
        <v>35</v>
      </c>
      <c r="D126" s="128">
        <v>172675.666</v>
      </c>
      <c r="E126" s="128">
        <v>20985.722</v>
      </c>
      <c r="F126" s="128">
        <v>19889.230000000003</v>
      </c>
      <c r="G126" s="128">
        <f>F126/E126*100</f>
        <v>94.7750570602241</v>
      </c>
      <c r="H126" s="128">
        <f t="shared" si="8"/>
        <v>11.518258745271035</v>
      </c>
      <c r="I126" s="134">
        <f aca="true" t="shared" si="9" ref="I126:I141">G126-95</f>
        <v>-0.22494293977590019</v>
      </c>
    </row>
    <row r="127" spans="1:9" s="7" customFormat="1" ht="27.75" customHeight="1">
      <c r="A127" s="64"/>
      <c r="B127" s="160"/>
      <c r="C127" s="59" t="s">
        <v>71</v>
      </c>
      <c r="D127" s="128">
        <v>425600</v>
      </c>
      <c r="E127" s="128">
        <v>0</v>
      </c>
      <c r="F127" s="128">
        <v>0</v>
      </c>
      <c r="G127" s="128"/>
      <c r="H127" s="128">
        <f t="shared" si="8"/>
        <v>0</v>
      </c>
      <c r="I127" s="138">
        <f>G127-95</f>
        <v>-95</v>
      </c>
    </row>
    <row r="128" spans="1:9" s="7" customFormat="1" ht="21" customHeight="1">
      <c r="A128" s="113"/>
      <c r="B128" s="114"/>
      <c r="C128" s="184" t="s">
        <v>97</v>
      </c>
      <c r="D128" s="180">
        <v>496233.4</v>
      </c>
      <c r="E128" s="180">
        <v>0</v>
      </c>
      <c r="F128" s="180">
        <v>0</v>
      </c>
      <c r="G128" s="180"/>
      <c r="H128" s="180">
        <f t="shared" si="8"/>
        <v>0</v>
      </c>
      <c r="I128" s="181">
        <f>G128-95</f>
        <v>-95</v>
      </c>
    </row>
    <row r="129" spans="1:9" s="118" customFormat="1" ht="18" customHeight="1" hidden="1">
      <c r="A129" s="228" t="s">
        <v>72</v>
      </c>
      <c r="B129" s="229"/>
      <c r="C129" s="230"/>
      <c r="D129" s="200">
        <v>0</v>
      </c>
      <c r="E129" s="190" t="s">
        <v>67</v>
      </c>
      <c r="F129" s="190" t="s">
        <v>67</v>
      </c>
      <c r="G129" s="128"/>
      <c r="H129" s="128"/>
      <c r="I129" s="138">
        <f>G129-95</f>
        <v>-95</v>
      </c>
    </row>
    <row r="130" spans="1:9" s="118" customFormat="1" ht="27.75" customHeight="1" hidden="1">
      <c r="A130" s="228" t="s">
        <v>109</v>
      </c>
      <c r="B130" s="229"/>
      <c r="C130" s="230"/>
      <c r="D130" s="200">
        <v>349.35</v>
      </c>
      <c r="E130" s="190">
        <v>0</v>
      </c>
      <c r="F130" s="190">
        <v>0</v>
      </c>
      <c r="G130" s="139"/>
      <c r="H130" s="139">
        <f>F130/D130*100</f>
        <v>0</v>
      </c>
      <c r="I130" s="146">
        <f>G130-95</f>
        <v>-95</v>
      </c>
    </row>
    <row r="131" spans="1:11" s="1" customFormat="1" ht="26.25" customHeight="1">
      <c r="A131" s="220" t="s">
        <v>65</v>
      </c>
      <c r="B131" s="221"/>
      <c r="C131" s="222"/>
      <c r="D131" s="129">
        <f>D133+D134+D135</f>
        <v>44262511.464999996</v>
      </c>
      <c r="E131" s="129">
        <f>E133+E134+E135</f>
        <v>5462212.195</v>
      </c>
      <c r="F131" s="129">
        <f>F133+F134+F135</f>
        <v>5225476.550999999</v>
      </c>
      <c r="G131" s="129">
        <f>F131/E131*100</f>
        <v>95.66593834972753</v>
      </c>
      <c r="H131" s="129">
        <f>F131/D131*100</f>
        <v>11.80564856816129</v>
      </c>
      <c r="I131" s="135">
        <f t="shared" si="9"/>
        <v>0.6659383497275257</v>
      </c>
      <c r="J131" s="103"/>
      <c r="K131" s="103"/>
    </row>
    <row r="132" spans="1:9" s="1" customFormat="1" ht="15.75" customHeight="1">
      <c r="A132" s="227"/>
      <c r="B132" s="227"/>
      <c r="C132" s="30" t="s">
        <v>63</v>
      </c>
      <c r="D132" s="132"/>
      <c r="E132" s="132"/>
      <c r="F132" s="132"/>
      <c r="G132" s="132"/>
      <c r="H132" s="132"/>
      <c r="I132" s="134"/>
    </row>
    <row r="133" spans="1:9" s="1" customFormat="1" ht="20.25" customHeight="1">
      <c r="A133" s="227"/>
      <c r="B133" s="227"/>
      <c r="C133" s="30" t="s">
        <v>35</v>
      </c>
      <c r="D133" s="132">
        <f>D7+D11+D22+D27+D32+D35+D40+D44+D48+D52+D56+D60+D64+D68+D72+D77+D81+D90+D86+D92+D95+D99+D104+D108+D113+D116+D118+D121+D126</f>
        <v>23169546.232999995</v>
      </c>
      <c r="E133" s="192">
        <f>E7+E11+E22+E27+E32+E35+E40+E44+E48+E52+E56+E60+E64+E68+E72+E77+E81+E86+E90+E92+E95+E99+E104+E108+E113+E116+E118+E121+E126</f>
        <v>3835447.4739999995</v>
      </c>
      <c r="F133" s="132">
        <f>F7+F11+F22+F27+F32+F35+F40+F44+F48+F52+F56+F60+F64+F68+F72+F77+F81+F86+F90+F92+F95+F99+F104+F108+F113+F116+F118+F121+F126</f>
        <v>3690578.041999999</v>
      </c>
      <c r="G133" s="132">
        <f>F133/E133*100</f>
        <v>96.2228805639485</v>
      </c>
      <c r="H133" s="132">
        <f>F133/D133*100</f>
        <v>15.928572812287408</v>
      </c>
      <c r="I133" s="136">
        <f t="shared" si="9"/>
        <v>1.2228805639484932</v>
      </c>
    </row>
    <row r="134" spans="1:9" s="1" customFormat="1" ht="20.25" customHeight="1">
      <c r="A134" s="227"/>
      <c r="B134" s="227"/>
      <c r="C134" s="30" t="s">
        <v>36</v>
      </c>
      <c r="D134" s="132">
        <f>D25+D28+D36+D41+D45+D49+D53+D57+D61+D65+D69+D73+D82+D87+D96+D100+D122</f>
        <v>9510063.686999997</v>
      </c>
      <c r="E134" s="132">
        <f>E25+E28+E36+E41+E45+E49+E53+E57+E61+E65+E69+E73+E82+E87+E96+E100+E122</f>
        <v>1455626.7480000004</v>
      </c>
      <c r="F134" s="132">
        <f>F25+F28+F36+F41+F45+F49+F53+F57+F61+F65+F69+F73+F82+F87+F96+F100+F122</f>
        <v>1395844.9</v>
      </c>
      <c r="G134" s="132">
        <f>F134/E134*100</f>
        <v>95.89305101172815</v>
      </c>
      <c r="H134" s="132">
        <f>F134/D134*100</f>
        <v>14.677555755048019</v>
      </c>
      <c r="I134" s="152">
        <f t="shared" si="9"/>
        <v>0.8930510117281472</v>
      </c>
    </row>
    <row r="135" spans="1:9" s="1" customFormat="1" ht="30" customHeight="1">
      <c r="A135" s="227"/>
      <c r="B135" s="227"/>
      <c r="C135" s="31" t="s">
        <v>71</v>
      </c>
      <c r="D135" s="132">
        <f>D8+D29+D33+D37+D42+D46+D50+D54+D58+D62+D66+D70+D74+D78+D83+D88+D101+D110+D119+D123+D127+D129</f>
        <v>11582901.545</v>
      </c>
      <c r="E135" s="132">
        <f>E8+E29+E33+E37+E42+E46+E50+E54+E58+E62+E66+E70+E74+E78+E83+E88+E101+E110+E119+E123+E127</f>
        <v>171137.973</v>
      </c>
      <c r="F135" s="132">
        <f>F8+F29+F33+F37+F42+F46+F50+F54+F58+F62+F66+F70+F74+F78+F83+F88+F101+F110+F119+F123+F127</f>
        <v>139053.609</v>
      </c>
      <c r="G135" s="132">
        <f>F135/E135*100</f>
        <v>81.25234076484007</v>
      </c>
      <c r="H135" s="132">
        <f>F135/D135*100</f>
        <v>1.2005075624598172</v>
      </c>
      <c r="I135" s="152">
        <f t="shared" si="9"/>
        <v>-13.74765923515993</v>
      </c>
    </row>
    <row r="136" spans="1:9" s="1" customFormat="1" ht="26.25" customHeight="1">
      <c r="A136" s="241" t="s">
        <v>64</v>
      </c>
      <c r="B136" s="241"/>
      <c r="C136" s="241"/>
      <c r="D136" s="193">
        <f>D138+D139+D140</f>
        <v>44321500.089999996</v>
      </c>
      <c r="E136" s="131">
        <f>E138+E139+E140</f>
        <v>5464136.507</v>
      </c>
      <c r="F136" s="131">
        <f>F138+F139+F140</f>
        <v>5227400.862999999</v>
      </c>
      <c r="G136" s="131">
        <f>F136/E136*100</f>
        <v>95.66746468180793</v>
      </c>
      <c r="H136" s="131">
        <f>F136/D136*100</f>
        <v>11.79427783893855</v>
      </c>
      <c r="I136" s="137">
        <f t="shared" si="9"/>
        <v>0.6674646818079282</v>
      </c>
    </row>
    <row r="137" spans="1:9" s="1" customFormat="1" ht="15.75" customHeight="1">
      <c r="A137" s="246"/>
      <c r="B137" s="246"/>
      <c r="C137" s="49" t="s">
        <v>63</v>
      </c>
      <c r="D137" s="191"/>
      <c r="E137" s="191"/>
      <c r="F137" s="191"/>
      <c r="G137" s="148"/>
      <c r="H137" s="148"/>
      <c r="I137" s="149"/>
    </row>
    <row r="138" spans="1:9" s="1" customFormat="1" ht="30.75" customHeight="1">
      <c r="A138" s="246"/>
      <c r="B138" s="246"/>
      <c r="C138" s="32" t="s">
        <v>70</v>
      </c>
      <c r="D138" s="131">
        <f>D133+D17</f>
        <v>23228534.857999995</v>
      </c>
      <c r="E138" s="193">
        <f>E133+E17</f>
        <v>3837371.7859999994</v>
      </c>
      <c r="F138" s="131">
        <f>F133+F17</f>
        <v>3692502.353999999</v>
      </c>
      <c r="G138" s="131">
        <f>F138/E138*100</f>
        <v>96.2247746614354</v>
      </c>
      <c r="H138" s="131">
        <f>F138/D138*100</f>
        <v>15.896406624752258</v>
      </c>
      <c r="I138" s="137">
        <f t="shared" si="9"/>
        <v>1.2247746614354043</v>
      </c>
    </row>
    <row r="139" spans="1:9" s="1" customFormat="1" ht="20.25" customHeight="1">
      <c r="A139" s="246"/>
      <c r="B139" s="246"/>
      <c r="C139" s="32" t="s">
        <v>36</v>
      </c>
      <c r="D139" s="131">
        <f aca="true" t="shared" si="10" ref="D139:F140">D134</f>
        <v>9510063.686999997</v>
      </c>
      <c r="E139" s="131">
        <f t="shared" si="10"/>
        <v>1455626.7480000004</v>
      </c>
      <c r="F139" s="131">
        <f t="shared" si="10"/>
        <v>1395844.9</v>
      </c>
      <c r="G139" s="131">
        <f>F139/E139*100</f>
        <v>95.89305101172815</v>
      </c>
      <c r="H139" s="131">
        <f>F139/D139*100</f>
        <v>14.677555755048019</v>
      </c>
      <c r="I139" s="137">
        <f t="shared" si="9"/>
        <v>0.8930510117281472</v>
      </c>
    </row>
    <row r="140" spans="1:9" s="1" customFormat="1" ht="31.5" customHeight="1">
      <c r="A140" s="246"/>
      <c r="B140" s="246"/>
      <c r="C140" s="33" t="s">
        <v>71</v>
      </c>
      <c r="D140" s="131">
        <f t="shared" si="10"/>
        <v>11582901.545</v>
      </c>
      <c r="E140" s="131">
        <f t="shared" si="10"/>
        <v>171137.973</v>
      </c>
      <c r="F140" s="131">
        <f t="shared" si="10"/>
        <v>139053.609</v>
      </c>
      <c r="G140" s="131">
        <f>F140/E140*100</f>
        <v>81.25234076484007</v>
      </c>
      <c r="H140" s="131">
        <f>F140/D140*100</f>
        <v>1.2005075624598172</v>
      </c>
      <c r="I140" s="137">
        <f t="shared" si="9"/>
        <v>-13.74765923515993</v>
      </c>
    </row>
    <row r="141" spans="1:9" s="2" customFormat="1" ht="21.75" customHeight="1">
      <c r="A141" s="246"/>
      <c r="B141" s="246"/>
      <c r="C141" s="185" t="s">
        <v>97</v>
      </c>
      <c r="D141" s="186">
        <f>D9+D30+D38+D75+D79+D84+D102+D111+D124+D128</f>
        <v>11491830.696999999</v>
      </c>
      <c r="E141" s="186">
        <f>E9+E30+E38+E75+E79+E84+E102+E111+E124+E128</f>
        <v>497506.68</v>
      </c>
      <c r="F141" s="186">
        <f>F9+F30+F38+F75+F79+F84+F102+F111+F124+F128</f>
        <v>432408.035</v>
      </c>
      <c r="G141" s="186">
        <f>F141/E141*100</f>
        <v>86.91502091992011</v>
      </c>
      <c r="H141" s="186">
        <f>F141/D141*100</f>
        <v>3.7627428248910966</v>
      </c>
      <c r="I141" s="187">
        <f t="shared" si="9"/>
        <v>-8.08497908007989</v>
      </c>
    </row>
    <row r="142" spans="1:8" ht="12" customHeight="1">
      <c r="A142" s="47"/>
      <c r="B142" s="48" t="s">
        <v>100</v>
      </c>
      <c r="C142" s="48"/>
      <c r="D142" s="202"/>
      <c r="E142" s="19"/>
      <c r="F142" s="26"/>
      <c r="G142" s="19"/>
      <c r="H142" s="19"/>
    </row>
    <row r="143" spans="1:9" s="13" customFormat="1" ht="27.75" customHeight="1" hidden="1">
      <c r="A143" s="223" t="s">
        <v>89</v>
      </c>
      <c r="B143" s="224"/>
      <c r="C143" s="224"/>
      <c r="D143" s="224"/>
      <c r="E143" s="224"/>
      <c r="F143" s="224"/>
      <c r="G143" s="224"/>
      <c r="H143" s="224"/>
      <c r="I143" s="3"/>
    </row>
    <row r="144" spans="1:8" s="6" customFormat="1" ht="17.25" customHeight="1">
      <c r="A144" s="217" t="s">
        <v>124</v>
      </c>
      <c r="B144" s="218"/>
      <c r="C144" s="218"/>
      <c r="D144" s="218"/>
      <c r="E144" s="218"/>
      <c r="F144" s="218"/>
      <c r="G144" s="218"/>
      <c r="H144" s="218"/>
    </row>
    <row r="145" spans="1:9" s="4" customFormat="1" ht="12.75">
      <c r="A145" s="21"/>
      <c r="B145" s="22"/>
      <c r="C145" s="22"/>
      <c r="D145" s="203"/>
      <c r="E145" s="20"/>
      <c r="F145" s="27"/>
      <c r="G145" s="20"/>
      <c r="H145" s="20"/>
      <c r="I145" s="112"/>
    </row>
    <row r="146" spans="1:9" s="4" customFormat="1" ht="12.75" hidden="1">
      <c r="A146" s="21"/>
      <c r="B146" s="22"/>
      <c r="C146" s="22"/>
      <c r="D146" s="203"/>
      <c r="E146" s="20"/>
      <c r="F146" s="27"/>
      <c r="G146" s="20"/>
      <c r="H146" s="20"/>
      <c r="I146" s="112"/>
    </row>
    <row r="147" spans="1:9" s="4" customFormat="1" ht="12.75" hidden="1">
      <c r="A147" s="42"/>
      <c r="B147" s="43"/>
      <c r="C147" s="43"/>
      <c r="D147" s="204"/>
      <c r="E147" s="46"/>
      <c r="F147" s="45"/>
      <c r="G147" s="46"/>
      <c r="H147" s="46"/>
      <c r="I147" s="112"/>
    </row>
    <row r="148" spans="1:9" s="4" customFormat="1" ht="32.25" customHeight="1" hidden="1">
      <c r="A148" s="18" t="s">
        <v>0</v>
      </c>
      <c r="B148" s="18" t="s">
        <v>62</v>
      </c>
      <c r="C148" s="18" t="s">
        <v>69</v>
      </c>
      <c r="D148" s="205"/>
      <c r="E148" s="44"/>
      <c r="F148" s="45"/>
      <c r="G148" s="46"/>
      <c r="H148" s="46"/>
      <c r="I148" s="112"/>
    </row>
    <row r="149" spans="1:9" s="4" customFormat="1" ht="15.75" hidden="1">
      <c r="A149" s="238" t="s">
        <v>64</v>
      </c>
      <c r="B149" s="239"/>
      <c r="C149" s="240"/>
      <c r="D149" s="206">
        <f>D151+D152+D153</f>
        <v>24525968.417999998</v>
      </c>
      <c r="E149" s="34">
        <f>E151+E152+E153</f>
        <v>21619356.084</v>
      </c>
      <c r="F149" s="125">
        <f>F151+F152+F153</f>
        <v>20841969.650000002</v>
      </c>
      <c r="G149" s="35">
        <f>F149/E149*100</f>
        <v>96.40421097196635</v>
      </c>
      <c r="H149" s="35">
        <f>F149/D149*100</f>
        <v>84.97919142187165</v>
      </c>
      <c r="I149" s="112"/>
    </row>
    <row r="150" spans="1:9" s="4" customFormat="1" ht="13.5" hidden="1">
      <c r="A150" s="214"/>
      <c r="B150" s="214"/>
      <c r="C150" s="36" t="s">
        <v>63</v>
      </c>
      <c r="D150" s="207"/>
      <c r="E150" s="37"/>
      <c r="F150" s="126"/>
      <c r="G150" s="38"/>
      <c r="H150" s="38"/>
      <c r="I150" s="112"/>
    </row>
    <row r="151" spans="1:9" s="4" customFormat="1" ht="27" hidden="1">
      <c r="A151" s="214"/>
      <c r="B151" s="214"/>
      <c r="C151" s="39" t="s">
        <v>70</v>
      </c>
      <c r="D151" s="208">
        <v>14805057.912999997</v>
      </c>
      <c r="E151" s="40">
        <v>13268979.204</v>
      </c>
      <c r="F151" s="127">
        <v>12716245.471</v>
      </c>
      <c r="G151" s="35">
        <v>95.83439144411821</v>
      </c>
      <c r="H151" s="35">
        <v>85.89122410547374</v>
      </c>
      <c r="I151" s="112"/>
    </row>
    <row r="152" spans="1:9" s="4" customFormat="1" ht="13.5" hidden="1">
      <c r="A152" s="214"/>
      <c r="B152" s="214"/>
      <c r="C152" s="39" t="s">
        <v>36</v>
      </c>
      <c r="D152" s="208">
        <v>7926615.303999999</v>
      </c>
      <c r="E152" s="40">
        <v>7092166.329999999</v>
      </c>
      <c r="F152" s="127">
        <v>6886598.409</v>
      </c>
      <c r="G152" s="35">
        <v>97.10147913296332</v>
      </c>
      <c r="H152" s="35">
        <v>86.87943270723412</v>
      </c>
      <c r="I152" s="112"/>
    </row>
    <row r="153" spans="1:9" s="4" customFormat="1" ht="27" hidden="1">
      <c r="A153" s="214"/>
      <c r="B153" s="214"/>
      <c r="C153" s="41" t="s">
        <v>71</v>
      </c>
      <c r="D153" s="208">
        <v>1794295.2010000001</v>
      </c>
      <c r="E153" s="40">
        <v>1258210.55</v>
      </c>
      <c r="F153" s="127">
        <v>1239125.77</v>
      </c>
      <c r="G153" s="35">
        <v>98.4831807363243</v>
      </c>
      <c r="H153" s="35">
        <v>69.05919211673798</v>
      </c>
      <c r="I153" s="112"/>
    </row>
    <row r="154" spans="1:9" s="4" customFormat="1" ht="12.75" hidden="1">
      <c r="A154" s="21"/>
      <c r="B154" s="22"/>
      <c r="C154" s="22"/>
      <c r="D154" s="203"/>
      <c r="E154" s="20"/>
      <c r="F154" s="27"/>
      <c r="G154" s="20"/>
      <c r="H154" s="20"/>
      <c r="I154" s="112"/>
    </row>
    <row r="155" spans="1:9" s="4" customFormat="1" ht="12.75" hidden="1">
      <c r="A155" s="21"/>
      <c r="B155" s="22"/>
      <c r="C155" s="22"/>
      <c r="D155" s="203"/>
      <c r="E155" s="20"/>
      <c r="F155" s="27"/>
      <c r="G155" s="20"/>
      <c r="H155" s="20"/>
      <c r="I155" s="112"/>
    </row>
    <row r="156" spans="1:9" s="4" customFormat="1" ht="12.75" hidden="1">
      <c r="A156" s="21"/>
      <c r="B156" s="22"/>
      <c r="C156" s="22"/>
      <c r="D156" s="203"/>
      <c r="E156" s="20"/>
      <c r="F156" s="27"/>
      <c r="G156" s="20"/>
      <c r="H156" s="20"/>
      <c r="I156" s="112"/>
    </row>
    <row r="157" spans="1:9" s="4" customFormat="1" ht="12.75" hidden="1">
      <c r="A157" s="21"/>
      <c r="B157" s="22"/>
      <c r="C157" s="22"/>
      <c r="D157" s="203"/>
      <c r="E157" s="20"/>
      <c r="F157" s="27"/>
      <c r="G157" s="20"/>
      <c r="H157" s="20"/>
      <c r="I157" s="112"/>
    </row>
    <row r="158" spans="1:9" s="4" customFormat="1" ht="12.75">
      <c r="A158" s="21"/>
      <c r="B158" s="22"/>
      <c r="C158" s="22"/>
      <c r="D158" s="203"/>
      <c r="E158" s="20"/>
      <c r="F158" s="27"/>
      <c r="G158" s="20"/>
      <c r="H158" s="20"/>
      <c r="I158" s="112"/>
    </row>
    <row r="159" spans="1:9" s="4" customFormat="1" ht="12.75">
      <c r="A159" s="21"/>
      <c r="B159" s="22"/>
      <c r="C159" s="22"/>
      <c r="D159" s="203"/>
      <c r="E159" s="20"/>
      <c r="F159" s="27"/>
      <c r="G159" s="20"/>
      <c r="H159" s="20"/>
      <c r="I159" s="112"/>
    </row>
    <row r="160" spans="1:9" s="4" customFormat="1" ht="12.75">
      <c r="A160" s="21"/>
      <c r="B160" s="22"/>
      <c r="C160" s="22"/>
      <c r="D160" s="203"/>
      <c r="E160" s="20"/>
      <c r="F160" s="27"/>
      <c r="G160" s="20"/>
      <c r="H160" s="20"/>
      <c r="I160" s="112"/>
    </row>
    <row r="161" spans="1:9" s="4" customFormat="1" ht="12.75">
      <c r="A161" s="21"/>
      <c r="B161" s="22"/>
      <c r="C161" s="22"/>
      <c r="D161" s="203"/>
      <c r="E161" s="20"/>
      <c r="F161" s="27"/>
      <c r="G161" s="20"/>
      <c r="H161" s="20"/>
      <c r="I161" s="112"/>
    </row>
    <row r="162" spans="1:9" s="4" customFormat="1" ht="12.75">
      <c r="A162" s="21"/>
      <c r="B162" s="22"/>
      <c r="C162" s="22"/>
      <c r="D162" s="203"/>
      <c r="E162" s="20"/>
      <c r="F162" s="27"/>
      <c r="G162" s="20"/>
      <c r="H162" s="20"/>
      <c r="I162" s="112"/>
    </row>
    <row r="163" spans="1:9" s="4" customFormat="1" ht="12.75">
      <c r="A163" s="21"/>
      <c r="B163" s="22"/>
      <c r="C163" s="22"/>
      <c r="D163" s="203"/>
      <c r="E163" s="20"/>
      <c r="F163" s="27"/>
      <c r="G163" s="20"/>
      <c r="H163" s="20"/>
      <c r="I163" s="112"/>
    </row>
    <row r="164" spans="1:9" s="4" customFormat="1" ht="12.75">
      <c r="A164" s="21"/>
      <c r="B164" s="22"/>
      <c r="C164" s="22"/>
      <c r="D164" s="203"/>
      <c r="E164" s="20"/>
      <c r="F164" s="27"/>
      <c r="G164" s="20"/>
      <c r="H164" s="20"/>
      <c r="I164" s="112"/>
    </row>
    <row r="165" spans="1:9" s="4" customFormat="1" ht="12.75">
      <c r="A165" s="21"/>
      <c r="B165" s="22"/>
      <c r="C165" s="22"/>
      <c r="D165" s="203"/>
      <c r="E165" s="20"/>
      <c r="F165" s="27"/>
      <c r="G165" s="20"/>
      <c r="H165" s="20"/>
      <c r="I165" s="112"/>
    </row>
    <row r="166" spans="1:9" s="4" customFormat="1" ht="12.75">
      <c r="A166" s="21"/>
      <c r="B166" s="22"/>
      <c r="C166" s="22"/>
      <c r="D166" s="203"/>
      <c r="E166" s="20"/>
      <c r="F166" s="27"/>
      <c r="G166" s="20"/>
      <c r="H166" s="20"/>
      <c r="I166" s="112"/>
    </row>
    <row r="167" spans="1:9" s="4" customFormat="1" ht="12.75">
      <c r="A167" s="21"/>
      <c r="B167" s="22"/>
      <c r="C167" s="22"/>
      <c r="D167" s="203"/>
      <c r="E167" s="20"/>
      <c r="F167" s="27"/>
      <c r="G167" s="20"/>
      <c r="H167" s="20"/>
      <c r="I167" s="112"/>
    </row>
    <row r="168" spans="1:9" s="4" customFormat="1" ht="12.75">
      <c r="A168" s="21"/>
      <c r="B168" s="22"/>
      <c r="C168" s="22"/>
      <c r="D168" s="203"/>
      <c r="E168" s="20"/>
      <c r="F168" s="27"/>
      <c r="G168" s="20"/>
      <c r="H168" s="20"/>
      <c r="I168" s="112"/>
    </row>
    <row r="169" spans="1:9" s="4" customFormat="1" ht="12.75">
      <c r="A169" s="21"/>
      <c r="B169" s="22"/>
      <c r="C169" s="22"/>
      <c r="D169" s="203"/>
      <c r="E169" s="20"/>
      <c r="F169" s="27"/>
      <c r="G169" s="20"/>
      <c r="H169" s="20"/>
      <c r="I169" s="112"/>
    </row>
    <row r="170" spans="1:9" s="4" customFormat="1" ht="12.75">
      <c r="A170" s="21"/>
      <c r="B170" s="22"/>
      <c r="C170" s="22"/>
      <c r="D170" s="203"/>
      <c r="E170" s="20"/>
      <c r="F170" s="27"/>
      <c r="G170" s="20"/>
      <c r="H170" s="20"/>
      <c r="I170" s="112"/>
    </row>
    <row r="171" spans="1:9" s="4" customFormat="1" ht="12.75">
      <c r="A171" s="21"/>
      <c r="B171" s="22"/>
      <c r="C171" s="22"/>
      <c r="D171" s="203"/>
      <c r="E171" s="20"/>
      <c r="F171" s="27"/>
      <c r="G171" s="20"/>
      <c r="H171" s="20"/>
      <c r="I171" s="112"/>
    </row>
    <row r="172" spans="1:9" s="4" customFormat="1" ht="12.75">
      <c r="A172" s="21"/>
      <c r="B172" s="22"/>
      <c r="C172" s="22"/>
      <c r="D172" s="203"/>
      <c r="E172" s="20"/>
      <c r="F172" s="27"/>
      <c r="G172" s="20"/>
      <c r="H172" s="20"/>
      <c r="I172" s="112"/>
    </row>
    <row r="173" spans="1:9" s="4" customFormat="1" ht="12.75">
      <c r="A173" s="21"/>
      <c r="B173" s="22"/>
      <c r="C173" s="22"/>
      <c r="D173" s="203"/>
      <c r="E173" s="20"/>
      <c r="F173" s="27"/>
      <c r="G173" s="20"/>
      <c r="H173" s="20"/>
      <c r="I173" s="112"/>
    </row>
    <row r="174" spans="1:9" s="4" customFormat="1" ht="12.75">
      <c r="A174" s="21"/>
      <c r="B174" s="22"/>
      <c r="C174" s="22"/>
      <c r="D174" s="203"/>
      <c r="E174" s="20"/>
      <c r="F174" s="27"/>
      <c r="G174" s="20"/>
      <c r="H174" s="20"/>
      <c r="I174" s="112"/>
    </row>
    <row r="175" spans="1:9" s="4" customFormat="1" ht="12.75">
      <c r="A175" s="21"/>
      <c r="B175" s="22"/>
      <c r="C175" s="22"/>
      <c r="D175" s="203"/>
      <c r="E175" s="20"/>
      <c r="F175" s="27"/>
      <c r="G175" s="20"/>
      <c r="H175" s="20"/>
      <c r="I175" s="112"/>
    </row>
    <row r="176" spans="1:9" s="4" customFormat="1" ht="12.75">
      <c r="A176" s="21"/>
      <c r="B176" s="22"/>
      <c r="C176" s="22"/>
      <c r="D176" s="203"/>
      <c r="E176" s="20"/>
      <c r="F176" s="27"/>
      <c r="G176" s="20"/>
      <c r="H176" s="20"/>
      <c r="I176" s="112"/>
    </row>
    <row r="177" spans="1:9" s="4" customFormat="1" ht="12.75">
      <c r="A177" s="21"/>
      <c r="B177" s="22"/>
      <c r="C177" s="22"/>
      <c r="D177" s="203"/>
      <c r="E177" s="20"/>
      <c r="F177" s="27"/>
      <c r="G177" s="20"/>
      <c r="H177" s="20"/>
      <c r="I177" s="112"/>
    </row>
    <row r="178" spans="1:9" s="4" customFormat="1" ht="12.75">
      <c r="A178" s="21"/>
      <c r="B178" s="22"/>
      <c r="C178" s="22"/>
      <c r="D178" s="203"/>
      <c r="E178" s="20"/>
      <c r="F178" s="27"/>
      <c r="G178" s="20"/>
      <c r="H178" s="20"/>
      <c r="I178" s="112"/>
    </row>
    <row r="179" spans="1:9" s="4" customFormat="1" ht="12.75">
      <c r="A179" s="21"/>
      <c r="B179" s="22"/>
      <c r="C179" s="22"/>
      <c r="D179" s="203"/>
      <c r="E179" s="20"/>
      <c r="F179" s="27"/>
      <c r="G179" s="20"/>
      <c r="H179" s="20"/>
      <c r="I179" s="112"/>
    </row>
    <row r="180" spans="1:9" s="4" customFormat="1" ht="12.75">
      <c r="A180" s="21"/>
      <c r="B180" s="22"/>
      <c r="C180" s="22"/>
      <c r="D180" s="203"/>
      <c r="E180" s="20"/>
      <c r="F180" s="27"/>
      <c r="G180" s="20"/>
      <c r="H180" s="20"/>
      <c r="I180" s="112"/>
    </row>
    <row r="181" spans="1:9" s="4" customFormat="1" ht="12.75">
      <c r="A181" s="21"/>
      <c r="B181" s="22"/>
      <c r="C181" s="22"/>
      <c r="D181" s="203"/>
      <c r="E181" s="20"/>
      <c r="F181" s="27"/>
      <c r="G181" s="20"/>
      <c r="H181" s="20"/>
      <c r="I181" s="112"/>
    </row>
    <row r="182" spans="1:9" s="4" customFormat="1" ht="12.75">
      <c r="A182" s="21"/>
      <c r="B182" s="22"/>
      <c r="C182" s="22"/>
      <c r="D182" s="203"/>
      <c r="E182" s="20"/>
      <c r="F182" s="27"/>
      <c r="G182" s="20"/>
      <c r="H182" s="20"/>
      <c r="I182" s="112"/>
    </row>
    <row r="183" spans="1:9" s="4" customFormat="1" ht="12.75">
      <c r="A183" s="21"/>
      <c r="B183" s="22"/>
      <c r="C183" s="22"/>
      <c r="D183" s="203"/>
      <c r="E183" s="20"/>
      <c r="F183" s="27"/>
      <c r="G183" s="20"/>
      <c r="H183" s="20"/>
      <c r="I183" s="112"/>
    </row>
    <row r="184" spans="1:9" s="4" customFormat="1" ht="12.75">
      <c r="A184" s="21"/>
      <c r="B184" s="22"/>
      <c r="C184" s="22"/>
      <c r="D184" s="203"/>
      <c r="E184" s="20"/>
      <c r="F184" s="27"/>
      <c r="G184" s="20"/>
      <c r="H184" s="20"/>
      <c r="I184" s="112"/>
    </row>
    <row r="185" spans="1:9" s="4" customFormat="1" ht="12.75">
      <c r="A185" s="21"/>
      <c r="B185" s="22"/>
      <c r="C185" s="22"/>
      <c r="D185" s="203"/>
      <c r="E185" s="20"/>
      <c r="F185" s="27"/>
      <c r="G185" s="20"/>
      <c r="H185" s="20"/>
      <c r="I185" s="112"/>
    </row>
    <row r="186" spans="1:9" s="4" customFormat="1" ht="12.75">
      <c r="A186" s="21"/>
      <c r="B186" s="22"/>
      <c r="C186" s="22"/>
      <c r="D186" s="203"/>
      <c r="E186" s="20"/>
      <c r="F186" s="27"/>
      <c r="G186" s="20"/>
      <c r="H186" s="20"/>
      <c r="I186" s="112"/>
    </row>
    <row r="187" spans="1:9" s="4" customFormat="1" ht="12.75">
      <c r="A187" s="21"/>
      <c r="B187" s="22"/>
      <c r="C187" s="22"/>
      <c r="D187" s="203"/>
      <c r="E187" s="20"/>
      <c r="F187" s="27"/>
      <c r="G187" s="20"/>
      <c r="H187" s="20"/>
      <c r="I187" s="112"/>
    </row>
    <row r="188" spans="1:9" s="4" customFormat="1" ht="12.75">
      <c r="A188" s="21"/>
      <c r="B188" s="22"/>
      <c r="C188" s="22"/>
      <c r="D188" s="203"/>
      <c r="E188" s="20"/>
      <c r="F188" s="27"/>
      <c r="G188" s="20"/>
      <c r="H188" s="20"/>
      <c r="I188" s="112"/>
    </row>
    <row r="189" spans="1:9" s="4" customFormat="1" ht="12.75">
      <c r="A189" s="21"/>
      <c r="B189" s="22"/>
      <c r="C189" s="22"/>
      <c r="D189" s="203"/>
      <c r="E189" s="20"/>
      <c r="F189" s="27"/>
      <c r="G189" s="20"/>
      <c r="H189" s="20"/>
      <c r="I189" s="112"/>
    </row>
    <row r="190" spans="1:9" s="4" customFormat="1" ht="12.75">
      <c r="A190" s="21"/>
      <c r="B190" s="22"/>
      <c r="C190" s="22"/>
      <c r="D190" s="203"/>
      <c r="E190" s="20"/>
      <c r="F190" s="27"/>
      <c r="G190" s="20"/>
      <c r="H190" s="20"/>
      <c r="I190" s="112"/>
    </row>
    <row r="191" spans="1:9" s="4" customFormat="1" ht="12.75">
      <c r="A191" s="21"/>
      <c r="B191" s="22"/>
      <c r="C191" s="22"/>
      <c r="D191" s="203"/>
      <c r="E191" s="20"/>
      <c r="F191" s="27"/>
      <c r="G191" s="20"/>
      <c r="H191" s="20"/>
      <c r="I191" s="112"/>
    </row>
    <row r="192" spans="1:9" s="4" customFormat="1" ht="12.75">
      <c r="A192" s="21"/>
      <c r="B192" s="22"/>
      <c r="C192" s="22"/>
      <c r="D192" s="203"/>
      <c r="E192" s="20"/>
      <c r="F192" s="27"/>
      <c r="G192" s="20"/>
      <c r="H192" s="20"/>
      <c r="I192" s="112"/>
    </row>
    <row r="193" spans="1:9" s="4" customFormat="1" ht="12.75">
      <c r="A193" s="21"/>
      <c r="B193" s="22"/>
      <c r="C193" s="22"/>
      <c r="D193" s="203"/>
      <c r="E193" s="20"/>
      <c r="F193" s="27"/>
      <c r="G193" s="20"/>
      <c r="H193" s="20"/>
      <c r="I193" s="112"/>
    </row>
    <row r="194" spans="1:9" s="4" customFormat="1" ht="12.75">
      <c r="A194" s="21"/>
      <c r="B194" s="22"/>
      <c r="C194" s="22"/>
      <c r="D194" s="203"/>
      <c r="E194" s="20"/>
      <c r="F194" s="27"/>
      <c r="G194" s="20"/>
      <c r="H194" s="20"/>
      <c r="I194" s="112"/>
    </row>
    <row r="195" spans="1:9" s="4" customFormat="1" ht="12.75">
      <c r="A195" s="21"/>
      <c r="B195" s="22"/>
      <c r="C195" s="22"/>
      <c r="D195" s="203"/>
      <c r="E195" s="20"/>
      <c r="F195" s="27"/>
      <c r="G195" s="20"/>
      <c r="H195" s="20"/>
      <c r="I195" s="112"/>
    </row>
    <row r="196" spans="1:9" s="4" customFormat="1" ht="12.75">
      <c r="A196" s="21"/>
      <c r="B196" s="22"/>
      <c r="C196" s="22"/>
      <c r="D196" s="203"/>
      <c r="E196" s="20"/>
      <c r="F196" s="27"/>
      <c r="G196" s="20"/>
      <c r="H196" s="20"/>
      <c r="I196" s="112"/>
    </row>
    <row r="197" spans="1:9" s="4" customFormat="1" ht="12.75">
      <c r="A197" s="21"/>
      <c r="B197" s="22"/>
      <c r="C197" s="22"/>
      <c r="D197" s="203"/>
      <c r="E197" s="20"/>
      <c r="F197" s="27"/>
      <c r="G197" s="20"/>
      <c r="H197" s="20"/>
      <c r="I197" s="112"/>
    </row>
    <row r="198" spans="1:9" s="4" customFormat="1" ht="12.75">
      <c r="A198" s="21"/>
      <c r="B198" s="22"/>
      <c r="C198" s="22"/>
      <c r="D198" s="203"/>
      <c r="E198" s="20"/>
      <c r="F198" s="27"/>
      <c r="G198" s="20"/>
      <c r="H198" s="20"/>
      <c r="I198" s="112"/>
    </row>
    <row r="199" spans="1:9" s="4" customFormat="1" ht="12.75">
      <c r="A199" s="21"/>
      <c r="B199" s="22"/>
      <c r="C199" s="22"/>
      <c r="D199" s="203"/>
      <c r="E199" s="20"/>
      <c r="F199" s="27"/>
      <c r="G199" s="20"/>
      <c r="H199" s="20"/>
      <c r="I199" s="112"/>
    </row>
    <row r="200" spans="1:9" s="4" customFormat="1" ht="12.75">
      <c r="A200" s="21"/>
      <c r="B200" s="22"/>
      <c r="C200" s="22"/>
      <c r="D200" s="203"/>
      <c r="E200" s="20"/>
      <c r="F200" s="27"/>
      <c r="G200" s="20"/>
      <c r="H200" s="20"/>
      <c r="I200" s="112"/>
    </row>
    <row r="201" spans="4:8" ht="12.75">
      <c r="D201" s="203"/>
      <c r="E201" s="20"/>
      <c r="F201" s="27"/>
      <c r="G201" s="20"/>
      <c r="H201" s="20"/>
    </row>
    <row r="202" spans="1:8" ht="12.75">
      <c r="A202" s="23"/>
      <c r="B202" s="23"/>
      <c r="C202" s="23"/>
      <c r="D202" s="203"/>
      <c r="E202" s="20"/>
      <c r="F202" s="27"/>
      <c r="G202" s="20"/>
      <c r="H202" s="20"/>
    </row>
    <row r="203" spans="1:8" ht="12.75">
      <c r="A203" s="23"/>
      <c r="B203" s="23"/>
      <c r="C203" s="23"/>
      <c r="D203" s="203"/>
      <c r="E203" s="20"/>
      <c r="F203" s="27"/>
      <c r="G203" s="20"/>
      <c r="H203" s="20"/>
    </row>
    <row r="204" spans="1:8" ht="12.75">
      <c r="A204" s="23"/>
      <c r="B204" s="23"/>
      <c r="C204" s="23"/>
      <c r="D204" s="203"/>
      <c r="E204" s="20"/>
      <c r="F204" s="27"/>
      <c r="G204" s="20"/>
      <c r="H204" s="20"/>
    </row>
    <row r="205" spans="1:8" ht="12.75">
      <c r="A205" s="23"/>
      <c r="B205" s="23"/>
      <c r="C205" s="23"/>
      <c r="D205" s="203"/>
      <c r="E205" s="20"/>
      <c r="F205" s="27"/>
      <c r="G205" s="20"/>
      <c r="H205" s="20"/>
    </row>
    <row r="206" spans="1:8" ht="12.75">
      <c r="A206" s="23"/>
      <c r="B206" s="23"/>
      <c r="C206" s="23"/>
      <c r="D206" s="203"/>
      <c r="E206" s="20"/>
      <c r="F206" s="27"/>
      <c r="G206" s="20"/>
      <c r="H206" s="20"/>
    </row>
    <row r="207" spans="1:8" ht="12.75">
      <c r="A207" s="23"/>
      <c r="B207" s="23"/>
      <c r="C207" s="23"/>
      <c r="D207" s="203"/>
      <c r="E207" s="20"/>
      <c r="F207" s="27"/>
      <c r="G207" s="20"/>
      <c r="H207" s="20"/>
    </row>
  </sheetData>
  <sheetProtection password="CE2E" sheet="1" objects="1" scenarios="1"/>
  <mergeCells count="22">
    <mergeCell ref="A3:I3"/>
    <mergeCell ref="A11:B11"/>
    <mergeCell ref="A149:C149"/>
    <mergeCell ref="A136:C136"/>
    <mergeCell ref="A110:B111"/>
    <mergeCell ref="A137:B141"/>
    <mergeCell ref="A129:C129"/>
    <mergeCell ref="A8:B9"/>
    <mergeCell ref="A104:B104"/>
    <mergeCell ref="A105:B106"/>
    <mergeCell ref="A72:B72"/>
    <mergeCell ref="A132:B135"/>
    <mergeCell ref="A130:C130"/>
    <mergeCell ref="A25:B25"/>
    <mergeCell ref="A77:B79"/>
    <mergeCell ref="A75:B75"/>
    <mergeCell ref="A150:B153"/>
    <mergeCell ref="A99:B99"/>
    <mergeCell ref="A144:H144"/>
    <mergeCell ref="A126:B126"/>
    <mergeCell ref="A131:C131"/>
    <mergeCell ref="A143:H143"/>
  </mergeCells>
  <printOptions/>
  <pageMargins left="0.3937007874015748" right="0.2755905511811024" top="0.2755905511811024" bottom="0.1968503937007874" header="0.1968503937007874" footer="0.196850393700787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DF-22</cp:lastModifiedBy>
  <cp:lastPrinted>2020-04-17T07:55:56Z</cp:lastPrinted>
  <dcterms:created xsi:type="dcterms:W3CDTF">2002-03-11T10:22:12Z</dcterms:created>
  <dcterms:modified xsi:type="dcterms:W3CDTF">2020-04-25T14:16:09Z</dcterms:modified>
  <cp:category/>
  <cp:version/>
  <cp:contentType/>
  <cp:contentStatus/>
</cp:coreProperties>
</file>