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050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источникам'!$A$5:$M$5</definedName>
    <definedName name="_xlnm.Print_Titles" localSheetId="0">'По ГРБС и источникам'!$5:$5</definedName>
    <definedName name="_xlnm.Print_Area" localSheetId="0">'По ГРБС и источникам'!$A$1:$I$145</definedName>
  </definedNames>
  <calcPr fullCalcOnLoad="1"/>
</workbook>
</file>

<file path=xl/sharedStrings.xml><?xml version="1.0" encoding="utf-8"?>
<sst xmlns="http://schemas.openxmlformats.org/spreadsheetml/2006/main" count="251" uniqueCount="125">
  <si>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</si>
  <si>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</si>
  <si>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</si>
  <si>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</si>
  <si>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</si>
  <si>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</si>
  <si>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</si>
  <si>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</si>
  <si>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</si>
  <si>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</si>
  <si>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</si>
  <si>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</si>
  <si>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</si>
  <si>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</si>
  <si>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</si>
  <si>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</si>
  <si>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</si>
  <si>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</si>
  <si>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</si>
  <si>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</si>
  <si>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</si>
  <si>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</si>
  <si>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</si>
  <si>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</si>
  <si>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</si>
  <si>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</si>
  <si>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</si>
  <si>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</si>
  <si>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</si>
  <si>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</si>
  <si>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</si>
  <si>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</si>
  <si>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</si>
  <si>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</si>
  <si>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</si>
  <si>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</si>
  <si>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</si>
  <si>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</si>
  <si>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</si>
  <si>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</si>
  <si>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</si>
  <si>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</si>
  <si>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</si>
  <si>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</si>
  <si>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</si>
  <si>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</si>
  <si>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</si>
  <si>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</si>
  <si>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</si>
  <si>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</si>
  <si>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</si>
  <si>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</si>
  <si>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</si>
  <si>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</si>
  <si>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</si>
  <si>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</si>
  <si>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</si>
  <si>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</si>
  <si>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</si>
  <si>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</si>
  <si>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</si>
  <si>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</si>
  <si>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</si>
  <si>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</si>
  <si>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</si>
  <si>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</si>
  <si>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</si>
  <si>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</si>
  <si>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</si>
  <si>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</si>
  <si>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</si>
  <si>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</si>
  <si>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</si>
  <si>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</si>
  <si>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</si>
  <si>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</si>
  <si>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</si>
  <si>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</si>
  <si>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</si>
  <si>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</si>
  <si>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</si>
  <si>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</si>
  <si>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</si>
  <si>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</si>
  <si>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</si>
  <si>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</si>
  <si>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</si>
  <si>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</si>
  <si>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</si>
  <si>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</si>
  <si>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</si>
  <si>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</si>
  <si>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</si>
  <si>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</si>
  <si>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</si>
  <si>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</si>
  <si>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</si>
  <si>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</si>
  <si>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</si>
  <si>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</si>
  <si>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</si>
  <si>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</si>
  <si>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</si>
  <si>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</si>
  <si>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</si>
  <si>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</si>
  <si>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</si>
  <si>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</si>
  <si>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</si>
  <si>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</si>
  <si>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</si>
  <si>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</si>
  <si>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градостроительства                и архитектуры администрации города Перми</t>
  </si>
  <si>
    <t>Управление по экологии        и природопользованию администрации г. Перми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</si>
  <si>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</si>
  <si>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</si>
  <si>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Департамент экономики         и промышленной политики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</si>
  <si>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</si>
  <si>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</si>
  <si>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Ассигнования 2021 года</t>
  </si>
  <si>
    <t>Кассовый план 1 квартала 2021 года</t>
  </si>
  <si>
    <t>Кассовый расход на 01.04.2021</t>
  </si>
  <si>
    <t>Оперативный анализ исполнения бюджета города Перми по расходам на 1 апреля 2021 года</t>
  </si>
  <si>
    <t>% выпол-нения кассового плана 1 квартала 2021 года</t>
  </si>
  <si>
    <t xml:space="preserve"> *   расчётный уровень установлен исходя из 95,0 % исполнения кассового плана по расходам за 1 квартал 2021 года.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</si>
</sst>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3" fillId="0" borderId="22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22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3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4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/>
    </xf>
    <xf numFmtId="179" fontId="15" fillId="33" borderId="0" xfId="0" applyNumberFormat="1" applyFont="1" applyFill="1" applyAlignment="1">
      <alignment horizontal="right"/>
    </xf>
    <xf numFmtId="179" fontId="15" fillId="33" borderId="11" xfId="0" applyNumberFormat="1" applyFont="1" applyFill="1" applyBorder="1" applyAlignment="1">
      <alignment horizontal="left"/>
    </xf>
    <xf numFmtId="0" fontId="12" fillId="33" borderId="0" xfId="0" applyFont="1" applyFill="1" applyBorder="1" applyAlignment="1" applyProtection="1">
      <alignment/>
      <protection/>
    </xf>
    <xf numFmtId="179" fontId="12" fillId="33" borderId="10" xfId="0" applyNumberFormat="1" applyFont="1" applyFill="1" applyBorder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/>
    </xf>
    <xf numFmtId="179" fontId="25" fillId="34" borderId="10" xfId="0" applyNumberFormat="1" applyFont="1" applyFill="1" applyBorder="1" applyAlignment="1">
      <alignment horizontal="right" vertical="center"/>
    </xf>
    <xf numFmtId="179" fontId="12" fillId="34" borderId="13" xfId="0" applyNumberFormat="1" applyFont="1" applyFill="1" applyBorder="1" applyAlignment="1">
      <alignment horizontal="left"/>
    </xf>
    <xf numFmtId="179" fontId="25" fillId="34" borderId="10" xfId="0" applyNumberFormat="1" applyFont="1" applyFill="1" applyBorder="1" applyAlignment="1">
      <alignment horizontal="right" vertical="center" wrapText="1"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23" fillId="0" borderId="10" xfId="0" applyNumberFormat="1" applyFont="1" applyFill="1" applyBorder="1" applyAlignment="1" applyProtection="1">
      <alignment horizontal="center" vertical="center" wrapText="1"/>
      <protection/>
    </xf>
    <xf numFmtId="174" fontId="8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2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left" vertical="center" wrapText="1"/>
    </xf>
    <xf numFmtId="179" fontId="12" fillId="33" borderId="0" xfId="0" applyNumberFormat="1" applyFont="1" applyFill="1" applyBorder="1" applyAlignment="1" applyProtection="1">
      <alignment/>
      <protection/>
    </xf>
    <xf numFmtId="179" fontId="24" fillId="0" borderId="10" xfId="0" applyNumberFormat="1" applyFont="1" applyFill="1" applyBorder="1" applyAlignment="1">
      <alignment vertical="center"/>
    </xf>
    <xf numFmtId="179" fontId="26" fillId="33" borderId="10" xfId="0" applyNumberFormat="1" applyFont="1" applyFill="1" applyBorder="1" applyAlignment="1">
      <alignment vertical="center"/>
    </xf>
    <xf numFmtId="49" fontId="8" fillId="35" borderId="10" xfId="0" applyNumberFormat="1" applyFont="1" applyFill="1" applyBorder="1" applyAlignment="1">
      <alignment horizontal="left" vertical="center" wrapText="1"/>
    </xf>
    <xf numFmtId="174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>
      <alignment vertical="center"/>
    </xf>
    <xf numFmtId="49" fontId="8" fillId="35" borderId="16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74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179" fontId="65" fillId="0" borderId="10" xfId="0" applyNumberFormat="1" applyFont="1" applyFill="1" applyBorder="1" applyAlignment="1" applyProtection="1">
      <alignment horizontal="center" vertical="center" wrapText="1"/>
      <protection/>
    </xf>
    <xf numFmtId="179" fontId="66" fillId="35" borderId="10" xfId="0" applyNumberFormat="1" applyFont="1" applyFill="1" applyBorder="1" applyAlignment="1" applyProtection="1">
      <alignment horizontal="center" vertical="center" wrapText="1"/>
      <protection/>
    </xf>
    <xf numFmtId="179" fontId="67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5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68" fillId="0" borderId="10" xfId="0" applyNumberFormat="1" applyFont="1" applyFill="1" applyBorder="1" applyAlignment="1" applyProtection="1">
      <alignment horizontal="center" vertical="center" wrapText="1"/>
      <protection/>
    </xf>
    <xf numFmtId="173" fontId="3" fillId="0" borderId="10" xfId="0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6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4" width="14.140625" style="127" customWidth="1"/>
    <col min="5" max="5" width="13.140625" style="5" customWidth="1"/>
    <col min="6" max="6" width="13.140625" style="24" customWidth="1"/>
    <col min="7" max="8" width="9.28125" style="5" customWidth="1"/>
    <col min="9" max="9" width="10.140625" style="3" customWidth="1"/>
    <col min="11" max="12" width="12.7109375" style="0" bestFit="1" customWidth="1"/>
    <col min="13" max="13" width="14.8515625" style="0" customWidth="1"/>
  </cols>
  <sheetData>
    <row r="1" ht="13.5" customHeight="1">
      <c r="I1" s="90" t="s">
        <v>98</v>
      </c>
    </row>
    <row r="2" ht="13.5" customHeight="1">
      <c r="I2" s="90" t="s">
        <v>99</v>
      </c>
    </row>
    <row r="3" spans="1:9" s="1" customFormat="1" ht="20.25" customHeight="1">
      <c r="A3" s="205" t="s">
        <v>122</v>
      </c>
      <c r="B3" s="205"/>
      <c r="C3" s="205"/>
      <c r="D3" s="205"/>
      <c r="E3" s="205"/>
      <c r="F3" s="205"/>
      <c r="G3" s="205"/>
      <c r="H3" s="205"/>
      <c r="I3" s="205"/>
    </row>
    <row r="4" spans="1:9" s="1" customFormat="1" ht="15" customHeight="1">
      <c r="A4" s="15"/>
      <c r="B4" s="119"/>
      <c r="C4" s="16"/>
      <c r="D4" s="128"/>
      <c r="E4" s="17"/>
      <c r="F4" s="25"/>
      <c r="G4" s="2"/>
      <c r="H4" s="2"/>
      <c r="I4" s="97" t="s">
        <v>58</v>
      </c>
    </row>
    <row r="5" spans="1:9" s="1" customFormat="1" ht="86.25" customHeight="1">
      <c r="A5" s="92" t="s">
        <v>0</v>
      </c>
      <c r="B5" s="92" t="s">
        <v>62</v>
      </c>
      <c r="C5" s="92" t="s">
        <v>69</v>
      </c>
      <c r="D5" s="136" t="s">
        <v>119</v>
      </c>
      <c r="E5" s="115" t="s">
        <v>120</v>
      </c>
      <c r="F5" s="98" t="s">
        <v>121</v>
      </c>
      <c r="G5" s="98" t="s">
        <v>123</v>
      </c>
      <c r="H5" s="93" t="s">
        <v>117</v>
      </c>
      <c r="I5" s="94" t="s">
        <v>111</v>
      </c>
    </row>
    <row r="6" spans="1:11" s="2" customFormat="1" ht="42.75" customHeight="1">
      <c r="A6" s="50" t="s">
        <v>59</v>
      </c>
      <c r="B6" s="30" t="s">
        <v>73</v>
      </c>
      <c r="C6" s="30" t="s">
        <v>37</v>
      </c>
      <c r="D6" s="106">
        <f>D7+D8</f>
        <v>203555.444</v>
      </c>
      <c r="E6" s="106">
        <f>E7+E8</f>
        <v>28187.42</v>
      </c>
      <c r="F6" s="106">
        <f>F7+F8</f>
        <v>27257.157</v>
      </c>
      <c r="G6" s="145">
        <f>F6/E6*100</f>
        <v>96.69972278413562</v>
      </c>
      <c r="H6" s="145">
        <f>F6/D6*100</f>
        <v>13.3905320655536</v>
      </c>
      <c r="I6" s="107" t="s">
        <v>67</v>
      </c>
      <c r="J6" s="91"/>
      <c r="K6" s="91"/>
    </row>
    <row r="7" spans="1:9" s="7" customFormat="1" ht="16.5" customHeight="1">
      <c r="A7" s="56"/>
      <c r="B7" s="57"/>
      <c r="C7" s="58" t="s">
        <v>35</v>
      </c>
      <c r="D7" s="172">
        <v>172387.216</v>
      </c>
      <c r="E7" s="172">
        <v>28187.42</v>
      </c>
      <c r="F7" s="172">
        <v>27257.157</v>
      </c>
      <c r="G7" s="144">
        <f>F7/E7*100</f>
        <v>96.69972278413562</v>
      </c>
      <c r="H7" s="144">
        <f aca="true" t="shared" si="0" ref="H7:H72">F7/D7*100</f>
        <v>15.811588372075109</v>
      </c>
      <c r="I7" s="108">
        <f>G7-95</f>
        <v>1.6997227841356164</v>
      </c>
    </row>
    <row r="8" spans="1:9" s="12" customFormat="1" ht="27" customHeight="1">
      <c r="A8" s="215"/>
      <c r="B8" s="216"/>
      <c r="C8" s="58" t="s">
        <v>71</v>
      </c>
      <c r="D8" s="172">
        <v>31168.228</v>
      </c>
      <c r="E8" s="172">
        <v>0</v>
      </c>
      <c r="F8" s="172">
        <v>0</v>
      </c>
      <c r="G8" s="144"/>
      <c r="H8" s="144">
        <f>F8/D8*100</f>
        <v>0</v>
      </c>
      <c r="I8" s="108">
        <f>G8-95</f>
        <v>-95</v>
      </c>
    </row>
    <row r="9" spans="1:9" s="124" customFormat="1" ht="21.75" customHeight="1" hidden="1">
      <c r="A9" s="196"/>
      <c r="B9" s="217"/>
      <c r="C9" s="153" t="s">
        <v>97</v>
      </c>
      <c r="D9" s="163">
        <v>0</v>
      </c>
      <c r="E9" s="163">
        <v>0</v>
      </c>
      <c r="F9" s="163">
        <v>0</v>
      </c>
      <c r="G9" s="170"/>
      <c r="H9" s="154"/>
      <c r="I9" s="155">
        <f>G9-95</f>
        <v>-95</v>
      </c>
    </row>
    <row r="10" spans="1:10" s="1" customFormat="1" ht="28.5" customHeight="1">
      <c r="A10" s="50" t="s">
        <v>60</v>
      </c>
      <c r="B10" s="30" t="s">
        <v>74</v>
      </c>
      <c r="C10" s="30" t="s">
        <v>61</v>
      </c>
      <c r="D10" s="106">
        <f>D11+D17+D20</f>
        <v>317924.25899999996</v>
      </c>
      <c r="E10" s="106">
        <f>E11+E17+E20</f>
        <v>43998.579</v>
      </c>
      <c r="F10" s="106">
        <f>F11+F17+F20</f>
        <v>43153.61</v>
      </c>
      <c r="G10" s="145">
        <f aca="true" t="shared" si="1" ref="G10:G39">F10/E10*100</f>
        <v>98.07955388741078</v>
      </c>
      <c r="H10" s="145">
        <f t="shared" si="0"/>
        <v>13.573550548088251</v>
      </c>
      <c r="I10" s="107" t="s">
        <v>67</v>
      </c>
      <c r="J10" s="91"/>
    </row>
    <row r="11" spans="1:10" s="1" customFormat="1" ht="27.75" customHeight="1">
      <c r="A11" s="193"/>
      <c r="B11" s="194"/>
      <c r="C11" s="149" t="s">
        <v>66</v>
      </c>
      <c r="D11" s="173">
        <f>D12+D13+D14+D15+D16</f>
        <v>246008.164</v>
      </c>
      <c r="E11" s="173">
        <f>E12+E13+E14+E15+E16</f>
        <v>43998.579</v>
      </c>
      <c r="F11" s="173">
        <f>F12+F13+F14+F15+F16</f>
        <v>43153.61</v>
      </c>
      <c r="G11" s="146">
        <f t="shared" si="1"/>
        <v>98.07955388741078</v>
      </c>
      <c r="H11" s="146">
        <f t="shared" si="0"/>
        <v>17.541535735375028</v>
      </c>
      <c r="I11" s="116">
        <f aca="true" t="shared" si="2" ref="I11:I20">G11-95</f>
        <v>3.079553887410782</v>
      </c>
      <c r="J11" s="95"/>
    </row>
    <row r="12" spans="1:9" s="1" customFormat="1" ht="20.25" customHeight="1" hidden="1">
      <c r="A12" s="61"/>
      <c r="B12" s="62"/>
      <c r="C12" s="58" t="s">
        <v>102</v>
      </c>
      <c r="D12" s="172">
        <f>114739.5+6368</f>
        <v>121107.5</v>
      </c>
      <c r="E12" s="172">
        <f>22184.531+757.323</f>
        <v>22941.854</v>
      </c>
      <c r="F12" s="172">
        <f>21882.529+736.483</f>
        <v>22619.012</v>
      </c>
      <c r="G12" s="144">
        <f t="shared" si="1"/>
        <v>98.59278155985126</v>
      </c>
      <c r="H12" s="144">
        <f t="shared" si="0"/>
        <v>18.676805317589743</v>
      </c>
      <c r="I12" s="112">
        <f t="shared" si="2"/>
        <v>3.592781559851261</v>
      </c>
    </row>
    <row r="13" spans="1:9" s="1" customFormat="1" ht="27" customHeight="1" hidden="1">
      <c r="A13" s="61"/>
      <c r="B13" s="62"/>
      <c r="C13" s="58" t="s">
        <v>106</v>
      </c>
      <c r="D13" s="172">
        <v>105907.8</v>
      </c>
      <c r="E13" s="172">
        <v>20948.252</v>
      </c>
      <c r="F13" s="172">
        <v>20426.125</v>
      </c>
      <c r="G13" s="144">
        <f t="shared" si="1"/>
        <v>97.50753905385518</v>
      </c>
      <c r="H13" s="144">
        <f>F13/D13*100</f>
        <v>19.286705039666575</v>
      </c>
      <c r="I13" s="112">
        <f>G13-95</f>
        <v>2.507539053855183</v>
      </c>
    </row>
    <row r="14" spans="1:9" s="121" customFormat="1" ht="27" customHeight="1" hidden="1">
      <c r="A14" s="61"/>
      <c r="B14" s="62"/>
      <c r="C14" s="58" t="s">
        <v>118</v>
      </c>
      <c r="D14" s="162">
        <v>0</v>
      </c>
      <c r="E14" s="162">
        <v>0</v>
      </c>
      <c r="F14" s="162">
        <v>0</v>
      </c>
      <c r="G14" s="144"/>
      <c r="H14" s="144"/>
      <c r="I14" s="112">
        <f>G14-95</f>
        <v>-95</v>
      </c>
    </row>
    <row r="15" spans="1:9" s="1" customFormat="1" ht="27" customHeight="1" hidden="1">
      <c r="A15" s="61"/>
      <c r="B15" s="62"/>
      <c r="C15" s="58" t="s">
        <v>103</v>
      </c>
      <c r="D15" s="172">
        <v>3563</v>
      </c>
      <c r="E15" s="172">
        <v>0</v>
      </c>
      <c r="F15" s="172">
        <v>0</v>
      </c>
      <c r="G15" s="144"/>
      <c r="H15" s="144">
        <f>F15/D15*100</f>
        <v>0</v>
      </c>
      <c r="I15" s="112">
        <f>G15-95</f>
        <v>-95</v>
      </c>
    </row>
    <row r="16" spans="1:9" s="1" customFormat="1" ht="27" customHeight="1" hidden="1">
      <c r="A16" s="61"/>
      <c r="B16" s="62"/>
      <c r="C16" s="58" t="s">
        <v>101</v>
      </c>
      <c r="D16" s="172">
        <v>15429.864</v>
      </c>
      <c r="E16" s="172">
        <v>108.473</v>
      </c>
      <c r="F16" s="172">
        <v>108.473</v>
      </c>
      <c r="G16" s="144">
        <f t="shared" si="1"/>
        <v>100</v>
      </c>
      <c r="H16" s="144">
        <f>F16/D16*100</f>
        <v>0.7030068443895553</v>
      </c>
      <c r="I16" s="112">
        <f>G16-95</f>
        <v>5</v>
      </c>
    </row>
    <row r="17" spans="1:13" s="1" customFormat="1" ht="27.75" customHeight="1">
      <c r="A17" s="61"/>
      <c r="B17" s="62"/>
      <c r="C17" s="149" t="s">
        <v>82</v>
      </c>
      <c r="D17" s="173">
        <f>D18+D19</f>
        <v>71916.095</v>
      </c>
      <c r="E17" s="173">
        <f>E18+E19</f>
        <v>0</v>
      </c>
      <c r="F17" s="173">
        <f>F18+F19</f>
        <v>0</v>
      </c>
      <c r="G17" s="146"/>
      <c r="H17" s="146">
        <f t="shared" si="0"/>
        <v>0</v>
      </c>
      <c r="I17" s="116">
        <f t="shared" si="2"/>
        <v>-95</v>
      </c>
      <c r="M17" s="54"/>
    </row>
    <row r="18" spans="1:9" s="2" customFormat="1" ht="27.75" customHeight="1" hidden="1">
      <c r="A18" s="63"/>
      <c r="B18" s="62"/>
      <c r="C18" s="58" t="s">
        <v>105</v>
      </c>
      <c r="D18" s="172">
        <v>0</v>
      </c>
      <c r="E18" s="172">
        <v>0</v>
      </c>
      <c r="F18" s="172">
        <v>0</v>
      </c>
      <c r="G18" s="146"/>
      <c r="H18" s="144"/>
      <c r="I18" s="112">
        <f t="shared" si="2"/>
        <v>-95</v>
      </c>
    </row>
    <row r="19" spans="1:9" s="2" customFormat="1" ht="18" customHeight="1" hidden="1">
      <c r="A19" s="63"/>
      <c r="B19" s="62"/>
      <c r="C19" s="58" t="s">
        <v>104</v>
      </c>
      <c r="D19" s="172">
        <v>71916.095</v>
      </c>
      <c r="E19" s="172">
        <v>0</v>
      </c>
      <c r="F19" s="172">
        <v>0</v>
      </c>
      <c r="G19" s="144"/>
      <c r="H19" s="144">
        <f t="shared" si="0"/>
        <v>0</v>
      </c>
      <c r="I19" s="112">
        <f t="shared" si="2"/>
        <v>-95</v>
      </c>
    </row>
    <row r="20" spans="1:9" s="102" customFormat="1" ht="30" customHeight="1" hidden="1">
      <c r="A20" s="100"/>
      <c r="B20" s="83"/>
      <c r="C20" s="58" t="s">
        <v>96</v>
      </c>
      <c r="D20" s="162">
        <v>0</v>
      </c>
      <c r="E20" s="162">
        <v>0</v>
      </c>
      <c r="F20" s="162">
        <v>0</v>
      </c>
      <c r="G20" s="144"/>
      <c r="H20" s="144"/>
      <c r="I20" s="108">
        <f t="shared" si="2"/>
        <v>-95</v>
      </c>
    </row>
    <row r="21" spans="1:9" s="5" customFormat="1" ht="66.75" customHeight="1">
      <c r="A21" s="50" t="s">
        <v>80</v>
      </c>
      <c r="B21" s="30" t="s">
        <v>112</v>
      </c>
      <c r="C21" s="30" t="s">
        <v>81</v>
      </c>
      <c r="D21" s="106">
        <f>D22</f>
        <v>129027.5</v>
      </c>
      <c r="E21" s="106">
        <f>E22</f>
        <v>22386.781</v>
      </c>
      <c r="F21" s="106">
        <f>F22</f>
        <v>22036.089</v>
      </c>
      <c r="G21" s="145">
        <f t="shared" si="1"/>
        <v>98.43348626137899</v>
      </c>
      <c r="H21" s="145">
        <f t="shared" si="0"/>
        <v>17.078598748328844</v>
      </c>
      <c r="I21" s="107" t="s">
        <v>67</v>
      </c>
    </row>
    <row r="22" spans="1:9" s="2" customFormat="1" ht="17.25" customHeight="1">
      <c r="A22" s="59"/>
      <c r="B22" s="60"/>
      <c r="C22" s="52" t="s">
        <v>35</v>
      </c>
      <c r="D22" s="172">
        <v>129027.5</v>
      </c>
      <c r="E22" s="172">
        <v>22386.781</v>
      </c>
      <c r="F22" s="172">
        <v>22036.089</v>
      </c>
      <c r="G22" s="144">
        <f>F22/E22*100</f>
        <v>98.43348626137899</v>
      </c>
      <c r="H22" s="144">
        <f t="shared" si="0"/>
        <v>17.078598748328844</v>
      </c>
      <c r="I22" s="108">
        <f>G22-95</f>
        <v>3.433486261378988</v>
      </c>
    </row>
    <row r="23" spans="1:9" s="8" customFormat="1" ht="17.25" customHeight="1" hidden="1">
      <c r="A23" s="64"/>
      <c r="B23" s="65"/>
      <c r="C23" s="52" t="s">
        <v>36</v>
      </c>
      <c r="D23" s="162">
        <v>0</v>
      </c>
      <c r="E23" s="162">
        <v>0</v>
      </c>
      <c r="F23" s="162">
        <v>0</v>
      </c>
      <c r="G23" s="144" t="e">
        <f t="shared" si="1"/>
        <v>#DIV/0!</v>
      </c>
      <c r="H23" s="144" t="e">
        <f t="shared" si="0"/>
        <v>#DIV/0!</v>
      </c>
      <c r="I23" s="108" t="e">
        <f>G23-95</f>
        <v>#DIV/0!</v>
      </c>
    </row>
    <row r="24" spans="1:9" s="8" customFormat="1" ht="54.75" customHeight="1">
      <c r="A24" s="66">
        <v>910</v>
      </c>
      <c r="B24" s="67" t="s">
        <v>91</v>
      </c>
      <c r="C24" s="30" t="s">
        <v>90</v>
      </c>
      <c r="D24" s="106">
        <f>D25</f>
        <v>51587.6</v>
      </c>
      <c r="E24" s="106">
        <f>E25</f>
        <v>10002.127</v>
      </c>
      <c r="F24" s="106">
        <f>F25</f>
        <v>9612.45</v>
      </c>
      <c r="G24" s="145">
        <f t="shared" si="1"/>
        <v>96.1040586667216</v>
      </c>
      <c r="H24" s="145">
        <f t="shared" si="0"/>
        <v>18.633256829160498</v>
      </c>
      <c r="I24" s="107" t="s">
        <v>67</v>
      </c>
    </row>
    <row r="25" spans="1:9" s="8" customFormat="1" ht="18.75" customHeight="1">
      <c r="A25" s="199"/>
      <c r="B25" s="200"/>
      <c r="C25" s="52" t="s">
        <v>36</v>
      </c>
      <c r="D25" s="172">
        <v>51587.6</v>
      </c>
      <c r="E25" s="172">
        <v>10002.127</v>
      </c>
      <c r="F25" s="172">
        <v>9612.45</v>
      </c>
      <c r="G25" s="144">
        <f t="shared" si="1"/>
        <v>96.1040586667216</v>
      </c>
      <c r="H25" s="144">
        <f t="shared" si="0"/>
        <v>18.633256829160498</v>
      </c>
      <c r="I25" s="108">
        <f>G25-95</f>
        <v>1.104058666721599</v>
      </c>
    </row>
    <row r="26" spans="1:9" s="2" customFormat="1" ht="40.5" customHeight="1">
      <c r="A26" s="68" t="s">
        <v>1</v>
      </c>
      <c r="B26" s="69" t="s">
        <v>113</v>
      </c>
      <c r="C26" s="30" t="s">
        <v>38</v>
      </c>
      <c r="D26" s="106">
        <f>D27+D28+D29</f>
        <v>111910.59999999999</v>
      </c>
      <c r="E26" s="106">
        <f>E27+E28+E29</f>
        <v>16480.912</v>
      </c>
      <c r="F26" s="106">
        <f>F27+F28+F29</f>
        <v>14733.137999999999</v>
      </c>
      <c r="G26" s="145">
        <f t="shared" si="1"/>
        <v>89.39516211238795</v>
      </c>
      <c r="H26" s="145">
        <f t="shared" si="0"/>
        <v>13.165096067754082</v>
      </c>
      <c r="I26" s="107" t="s">
        <v>67</v>
      </c>
    </row>
    <row r="27" spans="1:9" s="7" customFormat="1" ht="17.25" customHeight="1">
      <c r="A27" s="56"/>
      <c r="B27" s="57"/>
      <c r="C27" s="58" t="s">
        <v>35</v>
      </c>
      <c r="D27" s="172">
        <v>88336.9</v>
      </c>
      <c r="E27" s="172">
        <v>14653.452</v>
      </c>
      <c r="F27" s="172">
        <v>13161.293</v>
      </c>
      <c r="G27" s="144">
        <f>F27/E27*100</f>
        <v>89.81701376576659</v>
      </c>
      <c r="H27" s="144">
        <f t="shared" si="0"/>
        <v>14.898975399861214</v>
      </c>
      <c r="I27" s="108">
        <f>G27-95</f>
        <v>-5.182986234233411</v>
      </c>
    </row>
    <row r="28" spans="1:9" s="29" customFormat="1" ht="17.25" customHeight="1">
      <c r="A28" s="100"/>
      <c r="B28" s="140"/>
      <c r="C28" s="58" t="s">
        <v>36</v>
      </c>
      <c r="D28" s="172">
        <v>23573.7</v>
      </c>
      <c r="E28" s="172">
        <v>1827.46</v>
      </c>
      <c r="F28" s="172">
        <v>1571.845</v>
      </c>
      <c r="G28" s="144">
        <f>F28/E28*100</f>
        <v>86.01255294233526</v>
      </c>
      <c r="H28" s="144">
        <f t="shared" si="0"/>
        <v>6.6677908007652595</v>
      </c>
      <c r="I28" s="108">
        <f>G28-95</f>
        <v>-8.987447057664738</v>
      </c>
    </row>
    <row r="29" spans="1:9" s="122" customFormat="1" ht="28.5" customHeight="1" hidden="1">
      <c r="A29" s="63"/>
      <c r="B29" s="75"/>
      <c r="C29" s="58" t="s">
        <v>71</v>
      </c>
      <c r="D29" s="162"/>
      <c r="E29" s="162"/>
      <c r="F29" s="162"/>
      <c r="G29" s="144" t="e">
        <f>F29/E29*100</f>
        <v>#DIV/0!</v>
      </c>
      <c r="H29" s="144" t="e">
        <f>F29/D29*100</f>
        <v>#DIV/0!</v>
      </c>
      <c r="I29" s="108" t="e">
        <f>G29-95</f>
        <v>#DIV/0!</v>
      </c>
    </row>
    <row r="30" spans="1:9" s="122" customFormat="1" ht="21.75" customHeight="1" hidden="1">
      <c r="A30" s="100"/>
      <c r="B30" s="140"/>
      <c r="C30" s="153" t="s">
        <v>97</v>
      </c>
      <c r="D30" s="163"/>
      <c r="E30" s="163"/>
      <c r="F30" s="163"/>
      <c r="G30" s="144" t="e">
        <f>F30/E30*100</f>
        <v>#DIV/0!</v>
      </c>
      <c r="H30" s="154" t="e">
        <f>F30/D30*100</f>
        <v>#DIV/0!</v>
      </c>
      <c r="I30" s="155" t="e">
        <f>G30-95</f>
        <v>#DIV/0!</v>
      </c>
    </row>
    <row r="31" spans="1:9" s="2" customFormat="1" ht="54.75" customHeight="1">
      <c r="A31" s="125">
        <v>924</v>
      </c>
      <c r="B31" s="126" t="s">
        <v>85</v>
      </c>
      <c r="C31" s="30" t="s">
        <v>84</v>
      </c>
      <c r="D31" s="106">
        <f>D32+D33</f>
        <v>1647218.257</v>
      </c>
      <c r="E31" s="106">
        <f>E32+E33</f>
        <v>336662.354</v>
      </c>
      <c r="F31" s="106">
        <f>F32+F33</f>
        <v>335966.22099999996</v>
      </c>
      <c r="G31" s="178">
        <f t="shared" si="1"/>
        <v>99.7932251730171</v>
      </c>
      <c r="H31" s="145">
        <f t="shared" si="0"/>
        <v>20.395974824361115</v>
      </c>
      <c r="I31" s="107" t="s">
        <v>67</v>
      </c>
    </row>
    <row r="32" spans="1:9" s="2" customFormat="1" ht="16.5" customHeight="1">
      <c r="A32" s="70"/>
      <c r="B32" s="71"/>
      <c r="C32" s="58" t="s">
        <v>35</v>
      </c>
      <c r="D32" s="172">
        <v>1435598.53</v>
      </c>
      <c r="E32" s="172">
        <v>328300.466</v>
      </c>
      <c r="F32" s="172">
        <v>327604.333</v>
      </c>
      <c r="G32" s="169">
        <f>F32/E32*100</f>
        <v>99.7879585708538</v>
      </c>
      <c r="H32" s="144">
        <f t="shared" si="0"/>
        <v>22.820052135327835</v>
      </c>
      <c r="I32" s="108">
        <f>G32-95</f>
        <v>4.787958570853803</v>
      </c>
    </row>
    <row r="33" spans="1:9" s="2" customFormat="1" ht="27.75" customHeight="1">
      <c r="A33" s="72"/>
      <c r="B33" s="73"/>
      <c r="C33" s="74" t="s">
        <v>71</v>
      </c>
      <c r="D33" s="172">
        <v>211619.727</v>
      </c>
      <c r="E33" s="172">
        <v>8361.888</v>
      </c>
      <c r="F33" s="172">
        <v>8361.888</v>
      </c>
      <c r="G33" s="144">
        <f>F33/E33*100</f>
        <v>100</v>
      </c>
      <c r="H33" s="144">
        <f t="shared" si="0"/>
        <v>3.95137453324472</v>
      </c>
      <c r="I33" s="108">
        <f>G33-95</f>
        <v>5</v>
      </c>
    </row>
    <row r="34" spans="1:9" s="2" customFormat="1" ht="28.5" customHeight="1">
      <c r="A34" s="50" t="s">
        <v>2</v>
      </c>
      <c r="B34" s="30" t="s">
        <v>75</v>
      </c>
      <c r="C34" s="30" t="s">
        <v>39</v>
      </c>
      <c r="D34" s="106">
        <f>D35+D36+D37</f>
        <v>15107006.336000001</v>
      </c>
      <c r="E34" s="106">
        <f>E35+E36+E37</f>
        <v>3324834.8809999996</v>
      </c>
      <c r="F34" s="106">
        <f>F35+F36+F37</f>
        <v>3323349.5949999997</v>
      </c>
      <c r="G34" s="178">
        <f t="shared" si="1"/>
        <v>99.95532752593256</v>
      </c>
      <c r="H34" s="145">
        <f t="shared" si="0"/>
        <v>21.998730397566966</v>
      </c>
      <c r="I34" s="107" t="s">
        <v>67</v>
      </c>
    </row>
    <row r="35" spans="1:9" s="7" customFormat="1" ht="16.5" customHeight="1">
      <c r="A35" s="77"/>
      <c r="B35" s="51"/>
      <c r="C35" s="52" t="s">
        <v>35</v>
      </c>
      <c r="D35" s="172">
        <v>3894173.17</v>
      </c>
      <c r="E35" s="172">
        <v>951285.693</v>
      </c>
      <c r="F35" s="172">
        <v>951058.932</v>
      </c>
      <c r="G35" s="169">
        <f>F35/E35*100</f>
        <v>99.97616268155103</v>
      </c>
      <c r="H35" s="144">
        <f t="shared" si="0"/>
        <v>24.42261528908844</v>
      </c>
      <c r="I35" s="108">
        <f>G35-95</f>
        <v>4.976162681551031</v>
      </c>
    </row>
    <row r="36" spans="1:9" s="2" customFormat="1" ht="18.75" customHeight="1">
      <c r="A36" s="80"/>
      <c r="B36" s="53"/>
      <c r="C36" s="52" t="s">
        <v>36</v>
      </c>
      <c r="D36" s="172">
        <v>10203366.4</v>
      </c>
      <c r="E36" s="172">
        <v>2128309.51</v>
      </c>
      <c r="F36" s="172">
        <v>2127050.985</v>
      </c>
      <c r="G36" s="144">
        <f t="shared" si="1"/>
        <v>99.94086738822119</v>
      </c>
      <c r="H36" s="144">
        <f t="shared" si="0"/>
        <v>20.846560846820122</v>
      </c>
      <c r="I36" s="108">
        <f>G36-95</f>
        <v>4.940867388221193</v>
      </c>
    </row>
    <row r="37" spans="1:9" s="2" customFormat="1" ht="27" customHeight="1">
      <c r="A37" s="80"/>
      <c r="B37" s="53"/>
      <c r="C37" s="52" t="s">
        <v>71</v>
      </c>
      <c r="D37" s="172">
        <v>1009466.766</v>
      </c>
      <c r="E37" s="172">
        <v>245239.678</v>
      </c>
      <c r="F37" s="172">
        <v>245239.678</v>
      </c>
      <c r="G37" s="144">
        <f t="shared" si="1"/>
        <v>100</v>
      </c>
      <c r="H37" s="144">
        <f t="shared" si="0"/>
        <v>24.293982353847994</v>
      </c>
      <c r="I37" s="108">
        <f>G37-95</f>
        <v>5</v>
      </c>
    </row>
    <row r="38" spans="1:9" s="2" customFormat="1" ht="21.75" customHeight="1">
      <c r="A38" s="80"/>
      <c r="B38" s="53"/>
      <c r="C38" s="153" t="s">
        <v>97</v>
      </c>
      <c r="D38" s="175">
        <v>194941.05</v>
      </c>
      <c r="E38" s="175">
        <v>0</v>
      </c>
      <c r="F38" s="175">
        <v>0</v>
      </c>
      <c r="G38" s="154"/>
      <c r="H38" s="154">
        <f t="shared" si="0"/>
        <v>0</v>
      </c>
      <c r="I38" s="155">
        <f>G38-95</f>
        <v>-95</v>
      </c>
    </row>
    <row r="39" spans="1:9" s="2" customFormat="1" ht="28.5" customHeight="1">
      <c r="A39" s="50" t="s">
        <v>3</v>
      </c>
      <c r="B39" s="30" t="s">
        <v>4</v>
      </c>
      <c r="C39" s="30" t="s">
        <v>40</v>
      </c>
      <c r="D39" s="106">
        <f>D40+D41+D42</f>
        <v>921852.3489999999</v>
      </c>
      <c r="E39" s="106">
        <f>E40+E41+E42</f>
        <v>137533.791</v>
      </c>
      <c r="F39" s="106">
        <f>F40+F41+F42</f>
        <v>134473.004</v>
      </c>
      <c r="G39" s="145">
        <f t="shared" si="1"/>
        <v>97.77452000868644</v>
      </c>
      <c r="H39" s="145">
        <f t="shared" si="0"/>
        <v>14.587260546211397</v>
      </c>
      <c r="I39" s="107" t="s">
        <v>67</v>
      </c>
    </row>
    <row r="40" spans="1:9" s="7" customFormat="1" ht="16.5" customHeight="1">
      <c r="A40" s="63"/>
      <c r="B40" s="75"/>
      <c r="C40" s="76" t="s">
        <v>35</v>
      </c>
      <c r="D40" s="172">
        <v>779009.366</v>
      </c>
      <c r="E40" s="172">
        <v>137038.931</v>
      </c>
      <c r="F40" s="172">
        <v>134061.286</v>
      </c>
      <c r="G40" s="144">
        <f>F40/E40*100</f>
        <v>97.82715394941309</v>
      </c>
      <c r="H40" s="144">
        <f t="shared" si="0"/>
        <v>17.20920079412755</v>
      </c>
      <c r="I40" s="108">
        <f>G40-95</f>
        <v>2.8271539494130877</v>
      </c>
    </row>
    <row r="41" spans="1:9" s="2" customFormat="1" ht="16.5" customHeight="1">
      <c r="A41" s="61"/>
      <c r="B41" s="62"/>
      <c r="C41" s="52" t="s">
        <v>36</v>
      </c>
      <c r="D41" s="172">
        <v>2119.7</v>
      </c>
      <c r="E41" s="172">
        <v>494.86</v>
      </c>
      <c r="F41" s="172">
        <v>411.718</v>
      </c>
      <c r="G41" s="169">
        <f>F41/E41*100</f>
        <v>83.19888453299923</v>
      </c>
      <c r="H41" s="144">
        <f t="shared" si="0"/>
        <v>19.423408972967877</v>
      </c>
      <c r="I41" s="108">
        <f>G41-95</f>
        <v>-11.80111546700077</v>
      </c>
    </row>
    <row r="42" spans="1:9" s="28" customFormat="1" ht="27" customHeight="1">
      <c r="A42" s="61"/>
      <c r="B42" s="62"/>
      <c r="C42" s="58" t="s">
        <v>71</v>
      </c>
      <c r="D42" s="172">
        <v>140723.283</v>
      </c>
      <c r="E42" s="172">
        <v>0</v>
      </c>
      <c r="F42" s="172">
        <v>0</v>
      </c>
      <c r="G42" s="144"/>
      <c r="H42" s="144">
        <f t="shared" si="0"/>
        <v>0</v>
      </c>
      <c r="I42" s="108">
        <f>G42-95</f>
        <v>-95</v>
      </c>
    </row>
    <row r="43" spans="1:10" s="2" customFormat="1" ht="28.5" customHeight="1">
      <c r="A43" s="50" t="s">
        <v>5</v>
      </c>
      <c r="B43" s="30" t="s">
        <v>6</v>
      </c>
      <c r="C43" s="30" t="s">
        <v>41</v>
      </c>
      <c r="D43" s="106">
        <f>D44+D45+D46</f>
        <v>716017.436</v>
      </c>
      <c r="E43" s="106">
        <f>E44+E45+E46</f>
        <v>95990.041</v>
      </c>
      <c r="F43" s="106">
        <f>F44+F45+F46</f>
        <v>95544.703</v>
      </c>
      <c r="G43" s="145">
        <f>F43/E43*100</f>
        <v>99.53605812086278</v>
      </c>
      <c r="H43" s="145">
        <f t="shared" si="0"/>
        <v>13.343907312335338</v>
      </c>
      <c r="I43" s="107" t="s">
        <v>67</v>
      </c>
      <c r="J43" s="91"/>
    </row>
    <row r="44" spans="1:9" s="7" customFormat="1" ht="16.5" customHeight="1">
      <c r="A44" s="56"/>
      <c r="B44" s="57"/>
      <c r="C44" s="52" t="s">
        <v>35</v>
      </c>
      <c r="D44" s="172">
        <v>594420.408</v>
      </c>
      <c r="E44" s="172">
        <v>94398.137</v>
      </c>
      <c r="F44" s="172">
        <v>94109.935</v>
      </c>
      <c r="G44" s="144">
        <f>F44/E44*100</f>
        <v>99.69469524594537</v>
      </c>
      <c r="H44" s="144">
        <f t="shared" si="0"/>
        <v>15.832218028422737</v>
      </c>
      <c r="I44" s="108">
        <f>G44-95</f>
        <v>4.694695245945368</v>
      </c>
    </row>
    <row r="45" spans="1:9" s="2" customFormat="1" ht="16.5" customHeight="1">
      <c r="A45" s="61"/>
      <c r="B45" s="62"/>
      <c r="C45" s="52" t="s">
        <v>36</v>
      </c>
      <c r="D45" s="172">
        <v>7438.1</v>
      </c>
      <c r="E45" s="172">
        <v>1591.904</v>
      </c>
      <c r="F45" s="172">
        <v>1434.768</v>
      </c>
      <c r="G45" s="144">
        <f>F45/E45*100</f>
        <v>90.1290530082216</v>
      </c>
      <c r="H45" s="144">
        <f t="shared" si="0"/>
        <v>19.289442196259795</v>
      </c>
      <c r="I45" s="108">
        <f>G45-95</f>
        <v>-4.870946991778396</v>
      </c>
    </row>
    <row r="46" spans="1:9" s="28" customFormat="1" ht="27" customHeight="1">
      <c r="A46" s="61"/>
      <c r="B46" s="62"/>
      <c r="C46" s="58" t="s">
        <v>71</v>
      </c>
      <c r="D46" s="172">
        <v>114158.928</v>
      </c>
      <c r="E46" s="172">
        <v>0</v>
      </c>
      <c r="F46" s="172">
        <v>0</v>
      </c>
      <c r="G46" s="144"/>
      <c r="H46" s="144">
        <f t="shared" si="0"/>
        <v>0</v>
      </c>
      <c r="I46" s="108">
        <f>G46-95</f>
        <v>-95</v>
      </c>
    </row>
    <row r="47" spans="1:9" s="2" customFormat="1" ht="28.5" customHeight="1">
      <c r="A47" s="50" t="s">
        <v>7</v>
      </c>
      <c r="B47" s="30" t="s">
        <v>8</v>
      </c>
      <c r="C47" s="30" t="s">
        <v>42</v>
      </c>
      <c r="D47" s="106">
        <f>D48+D49+D50</f>
        <v>643509.25</v>
      </c>
      <c r="E47" s="106">
        <f>E48+E49+E50</f>
        <v>94823.647</v>
      </c>
      <c r="F47" s="106">
        <f>F48+F49+F50</f>
        <v>94070.614</v>
      </c>
      <c r="G47" s="145">
        <f>F47/E47*100</f>
        <v>99.20585948355267</v>
      </c>
      <c r="H47" s="145">
        <f t="shared" si="0"/>
        <v>14.618377902104749</v>
      </c>
      <c r="I47" s="107" t="s">
        <v>67</v>
      </c>
    </row>
    <row r="48" spans="1:9" s="7" customFormat="1" ht="16.5" customHeight="1">
      <c r="A48" s="56"/>
      <c r="B48" s="57"/>
      <c r="C48" s="52" t="s">
        <v>35</v>
      </c>
      <c r="D48" s="172">
        <v>508100.261</v>
      </c>
      <c r="E48" s="172">
        <v>93211.45</v>
      </c>
      <c r="F48" s="172">
        <v>92802.178</v>
      </c>
      <c r="G48" s="144">
        <f>F48/E48*100</f>
        <v>99.56092089544794</v>
      </c>
      <c r="H48" s="144">
        <f t="shared" si="0"/>
        <v>18.264540509653468</v>
      </c>
      <c r="I48" s="108">
        <f>G48-95</f>
        <v>4.560920895447936</v>
      </c>
    </row>
    <row r="49" spans="1:9" s="2" customFormat="1" ht="16.5" customHeight="1">
      <c r="A49" s="61"/>
      <c r="B49" s="62"/>
      <c r="C49" s="52" t="s">
        <v>36</v>
      </c>
      <c r="D49" s="172">
        <v>7349.2</v>
      </c>
      <c r="E49" s="172">
        <v>1612.197</v>
      </c>
      <c r="F49" s="172">
        <v>1268.436</v>
      </c>
      <c r="G49" s="169">
        <f>F49/E49*100</f>
        <v>78.67748172214687</v>
      </c>
      <c r="H49" s="144">
        <f t="shared" si="0"/>
        <v>17.259511239318563</v>
      </c>
      <c r="I49" s="108">
        <f>G49-95</f>
        <v>-16.322518277853135</v>
      </c>
    </row>
    <row r="50" spans="1:9" s="28" customFormat="1" ht="27.75" customHeight="1">
      <c r="A50" s="61"/>
      <c r="B50" s="62"/>
      <c r="C50" s="58" t="s">
        <v>71</v>
      </c>
      <c r="D50" s="172">
        <v>128059.789</v>
      </c>
      <c r="E50" s="172">
        <v>0</v>
      </c>
      <c r="F50" s="172">
        <v>0</v>
      </c>
      <c r="G50" s="144"/>
      <c r="H50" s="144">
        <f t="shared" si="0"/>
        <v>0</v>
      </c>
      <c r="I50" s="108">
        <f>G50-95</f>
        <v>-95</v>
      </c>
    </row>
    <row r="51" spans="1:10" s="2" customFormat="1" ht="28.5" customHeight="1">
      <c r="A51" s="50" t="s">
        <v>9</v>
      </c>
      <c r="B51" s="30" t="s">
        <v>10</v>
      </c>
      <c r="C51" s="30" t="s">
        <v>46</v>
      </c>
      <c r="D51" s="106">
        <f>D52+D53+D54</f>
        <v>686068.006</v>
      </c>
      <c r="E51" s="106">
        <f>E52+E53+E54</f>
        <v>70261.85200000001</v>
      </c>
      <c r="F51" s="106">
        <f>F52+F53+F54</f>
        <v>69543.72099999999</v>
      </c>
      <c r="G51" s="145">
        <f>F51/E51*100</f>
        <v>98.97792190277019</v>
      </c>
      <c r="H51" s="145">
        <f t="shared" si="0"/>
        <v>10.136563779655393</v>
      </c>
      <c r="I51" s="107" t="s">
        <v>67</v>
      </c>
      <c r="J51" s="91"/>
    </row>
    <row r="52" spans="1:9" s="7" customFormat="1" ht="16.5" customHeight="1">
      <c r="A52" s="56"/>
      <c r="B52" s="57"/>
      <c r="C52" s="52" t="s">
        <v>35</v>
      </c>
      <c r="D52" s="172">
        <v>425470.934</v>
      </c>
      <c r="E52" s="172">
        <v>69162.441</v>
      </c>
      <c r="F52" s="172">
        <v>68792.76</v>
      </c>
      <c r="G52" s="144">
        <f>F52/E52*100</f>
        <v>99.46548879036816</v>
      </c>
      <c r="H52" s="144">
        <f t="shared" si="0"/>
        <v>16.16861564508188</v>
      </c>
      <c r="I52" s="108">
        <f>G52-95</f>
        <v>4.4654887903681555</v>
      </c>
    </row>
    <row r="53" spans="1:9" s="2" customFormat="1" ht="16.5" customHeight="1">
      <c r="A53" s="61"/>
      <c r="B53" s="62"/>
      <c r="C53" s="52" t="s">
        <v>36</v>
      </c>
      <c r="D53" s="172">
        <v>6165.7</v>
      </c>
      <c r="E53" s="172">
        <v>1099.411</v>
      </c>
      <c r="F53" s="172">
        <v>750.961</v>
      </c>
      <c r="G53" s="144">
        <f>F53/E53*100</f>
        <v>68.30575644595152</v>
      </c>
      <c r="H53" s="144">
        <f t="shared" si="0"/>
        <v>12.17965518919182</v>
      </c>
      <c r="I53" s="108">
        <f>G53-95</f>
        <v>-26.694243554048484</v>
      </c>
    </row>
    <row r="54" spans="1:9" s="28" customFormat="1" ht="27.75" customHeight="1">
      <c r="A54" s="61"/>
      <c r="B54" s="62"/>
      <c r="C54" s="58" t="s">
        <v>71</v>
      </c>
      <c r="D54" s="172">
        <v>254431.372</v>
      </c>
      <c r="E54" s="172">
        <v>0</v>
      </c>
      <c r="F54" s="172">
        <v>0</v>
      </c>
      <c r="G54" s="144"/>
      <c r="H54" s="144">
        <f t="shared" si="0"/>
        <v>0</v>
      </c>
      <c r="I54" s="108">
        <f>G54-95</f>
        <v>-95</v>
      </c>
    </row>
    <row r="55" spans="1:10" s="2" customFormat="1" ht="28.5" customHeight="1">
      <c r="A55" s="50" t="s">
        <v>11</v>
      </c>
      <c r="B55" s="30" t="s">
        <v>12</v>
      </c>
      <c r="C55" s="30" t="s">
        <v>45</v>
      </c>
      <c r="D55" s="106">
        <f>D56+D57+D58</f>
        <v>508892.36199999996</v>
      </c>
      <c r="E55" s="106">
        <f>E56+E57+E58</f>
        <v>49067.322</v>
      </c>
      <c r="F55" s="106">
        <f>F56+F57+F58</f>
        <v>48348.915</v>
      </c>
      <c r="G55" s="178">
        <f>F55/E55*100</f>
        <v>98.53587485373667</v>
      </c>
      <c r="H55" s="145">
        <f t="shared" si="0"/>
        <v>9.500813651433818</v>
      </c>
      <c r="I55" s="107" t="s">
        <v>67</v>
      </c>
      <c r="J55" s="91"/>
    </row>
    <row r="56" spans="1:9" s="7" customFormat="1" ht="16.5" customHeight="1">
      <c r="A56" s="56"/>
      <c r="B56" s="57"/>
      <c r="C56" s="52" t="s">
        <v>35</v>
      </c>
      <c r="D56" s="172">
        <v>375504.496</v>
      </c>
      <c r="E56" s="172">
        <v>47509.407</v>
      </c>
      <c r="F56" s="172">
        <v>47052.994</v>
      </c>
      <c r="G56" s="144">
        <f>F56/E56*100</f>
        <v>99.03932078125075</v>
      </c>
      <c r="H56" s="144">
        <f t="shared" si="0"/>
        <v>12.530607356562784</v>
      </c>
      <c r="I56" s="108">
        <f>G56-95</f>
        <v>4.039320781250751</v>
      </c>
    </row>
    <row r="57" spans="1:9" s="2" customFormat="1" ht="16.5" customHeight="1">
      <c r="A57" s="61"/>
      <c r="B57" s="62"/>
      <c r="C57" s="52" t="s">
        <v>36</v>
      </c>
      <c r="D57" s="172">
        <v>6227.8</v>
      </c>
      <c r="E57" s="172">
        <v>1557.915</v>
      </c>
      <c r="F57" s="172">
        <v>1295.921</v>
      </c>
      <c r="G57" s="169">
        <f>F57/E57*100</f>
        <v>83.18303630172377</v>
      </c>
      <c r="H57" s="144">
        <f t="shared" si="0"/>
        <v>20.808648318828478</v>
      </c>
      <c r="I57" s="108">
        <f>G57-95</f>
        <v>-11.816963698276226</v>
      </c>
    </row>
    <row r="58" spans="1:9" s="28" customFormat="1" ht="27" customHeight="1">
      <c r="A58" s="82"/>
      <c r="B58" s="83"/>
      <c r="C58" s="58" t="s">
        <v>71</v>
      </c>
      <c r="D58" s="172">
        <v>127160.066</v>
      </c>
      <c r="E58" s="172">
        <v>0</v>
      </c>
      <c r="F58" s="172">
        <v>0</v>
      </c>
      <c r="G58" s="144"/>
      <c r="H58" s="144">
        <f t="shared" si="0"/>
        <v>0</v>
      </c>
      <c r="I58" s="108">
        <f>G58-95</f>
        <v>-95</v>
      </c>
    </row>
    <row r="59" spans="1:10" s="2" customFormat="1" ht="28.5" customHeight="1">
      <c r="A59" s="50" t="s">
        <v>13</v>
      </c>
      <c r="B59" s="30" t="s">
        <v>14</v>
      </c>
      <c r="C59" s="30" t="s">
        <v>44</v>
      </c>
      <c r="D59" s="106">
        <f>D60+D61+D62</f>
        <v>438121.58</v>
      </c>
      <c r="E59" s="106">
        <f>E60+E61+E62</f>
        <v>43770.476</v>
      </c>
      <c r="F59" s="106">
        <f>F60+F61+F62</f>
        <v>42276.497</v>
      </c>
      <c r="G59" s="145">
        <f>F59/E59*100</f>
        <v>96.5867883182262</v>
      </c>
      <c r="H59" s="145">
        <f t="shared" si="0"/>
        <v>9.649489760353735</v>
      </c>
      <c r="I59" s="107" t="s">
        <v>67</v>
      </c>
      <c r="J59" s="91"/>
    </row>
    <row r="60" spans="1:9" s="7" customFormat="1" ht="16.5" customHeight="1">
      <c r="A60" s="56"/>
      <c r="B60" s="57"/>
      <c r="C60" s="52" t="s">
        <v>35</v>
      </c>
      <c r="D60" s="172">
        <v>343902.011</v>
      </c>
      <c r="E60" s="172">
        <v>42338.671</v>
      </c>
      <c r="F60" s="172">
        <v>41221.051</v>
      </c>
      <c r="G60" s="169">
        <f>F60/E60*100</f>
        <v>97.36028558855803</v>
      </c>
      <c r="H60" s="144">
        <f t="shared" si="0"/>
        <v>11.986277974978169</v>
      </c>
      <c r="I60" s="108">
        <f>G60-95</f>
        <v>2.3602855885580283</v>
      </c>
    </row>
    <row r="61" spans="1:9" s="2" customFormat="1" ht="16.5" customHeight="1">
      <c r="A61" s="61"/>
      <c r="B61" s="62"/>
      <c r="C61" s="52" t="s">
        <v>36</v>
      </c>
      <c r="D61" s="172">
        <v>5723.7</v>
      </c>
      <c r="E61" s="172">
        <v>1431.805</v>
      </c>
      <c r="F61" s="172">
        <v>1055.446</v>
      </c>
      <c r="G61" s="144">
        <f>F61/E61*100</f>
        <v>73.71436752909788</v>
      </c>
      <c r="H61" s="144">
        <f t="shared" si="0"/>
        <v>18.439925223194788</v>
      </c>
      <c r="I61" s="108">
        <f>G61-95</f>
        <v>-21.285632470902115</v>
      </c>
    </row>
    <row r="62" spans="1:9" s="28" customFormat="1" ht="27" customHeight="1">
      <c r="A62" s="61"/>
      <c r="B62" s="62"/>
      <c r="C62" s="58" t="s">
        <v>71</v>
      </c>
      <c r="D62" s="172">
        <v>88495.869</v>
      </c>
      <c r="E62" s="172">
        <v>0</v>
      </c>
      <c r="F62" s="172">
        <v>0</v>
      </c>
      <c r="G62" s="144"/>
      <c r="H62" s="144">
        <f t="shared" si="0"/>
        <v>0</v>
      </c>
      <c r="I62" s="108">
        <f>G62-95</f>
        <v>-95</v>
      </c>
    </row>
    <row r="63" spans="1:10" s="2" customFormat="1" ht="38.25" customHeight="1">
      <c r="A63" s="50" t="s">
        <v>15</v>
      </c>
      <c r="B63" s="30" t="s">
        <v>16</v>
      </c>
      <c r="C63" s="30" t="s">
        <v>68</v>
      </c>
      <c r="D63" s="106">
        <f>D64+D65+D66</f>
        <v>511457.679</v>
      </c>
      <c r="E63" s="106">
        <f>E64+E65+E66</f>
        <v>55216.635</v>
      </c>
      <c r="F63" s="106">
        <f>F64+F65+F66</f>
        <v>55064.956999999995</v>
      </c>
      <c r="G63" s="145">
        <f aca="true" t="shared" si="3" ref="G63:G98">F63/E63*100</f>
        <v>99.7253037965823</v>
      </c>
      <c r="H63" s="145">
        <f t="shared" si="0"/>
        <v>10.766278278911127</v>
      </c>
      <c r="I63" s="107" t="s">
        <v>67</v>
      </c>
      <c r="J63" s="91"/>
    </row>
    <row r="64" spans="1:9" s="7" customFormat="1" ht="16.5" customHeight="1">
      <c r="A64" s="56"/>
      <c r="B64" s="57"/>
      <c r="C64" s="52" t="s">
        <v>35</v>
      </c>
      <c r="D64" s="172">
        <v>388820.725</v>
      </c>
      <c r="E64" s="172">
        <v>54090.962</v>
      </c>
      <c r="F64" s="172">
        <v>54076.367</v>
      </c>
      <c r="G64" s="180">
        <f t="shared" si="3"/>
        <v>99.97301767345161</v>
      </c>
      <c r="H64" s="144">
        <f t="shared" si="0"/>
        <v>13.907789251717487</v>
      </c>
      <c r="I64" s="108">
        <f>G64-95</f>
        <v>4.973017673451608</v>
      </c>
    </row>
    <row r="65" spans="1:9" s="2" customFormat="1" ht="16.5" customHeight="1">
      <c r="A65" s="61"/>
      <c r="B65" s="62"/>
      <c r="C65" s="52" t="s">
        <v>36</v>
      </c>
      <c r="D65" s="172">
        <v>5005.2</v>
      </c>
      <c r="E65" s="172">
        <v>1125.673</v>
      </c>
      <c r="F65" s="172">
        <v>988.59</v>
      </c>
      <c r="G65" s="144">
        <f t="shared" si="3"/>
        <v>87.82212951718661</v>
      </c>
      <c r="H65" s="144">
        <f t="shared" si="0"/>
        <v>19.7512586909614</v>
      </c>
      <c r="I65" s="108">
        <f>G65-95</f>
        <v>-7.17787048281339</v>
      </c>
    </row>
    <row r="66" spans="1:9" s="2" customFormat="1" ht="27.75" customHeight="1">
      <c r="A66" s="61"/>
      <c r="B66" s="62"/>
      <c r="C66" s="58" t="s">
        <v>71</v>
      </c>
      <c r="D66" s="172">
        <v>117631.754</v>
      </c>
      <c r="E66" s="172">
        <v>0</v>
      </c>
      <c r="F66" s="172">
        <v>0</v>
      </c>
      <c r="G66" s="144"/>
      <c r="H66" s="144">
        <f t="shared" si="0"/>
        <v>0</v>
      </c>
      <c r="I66" s="108">
        <f>G66-95</f>
        <v>-95</v>
      </c>
    </row>
    <row r="67" spans="1:9" s="2" customFormat="1" ht="28.5" customHeight="1">
      <c r="A67" s="50" t="s">
        <v>17</v>
      </c>
      <c r="B67" s="30" t="s">
        <v>18</v>
      </c>
      <c r="C67" s="30" t="s">
        <v>43</v>
      </c>
      <c r="D67" s="106">
        <f>D68+D69+D70</f>
        <v>91534.701</v>
      </c>
      <c r="E67" s="106">
        <f>E68+E69+E70</f>
        <v>7711.82</v>
      </c>
      <c r="F67" s="106">
        <f>F68+F69+F70</f>
        <v>7595.861</v>
      </c>
      <c r="G67" s="178">
        <f t="shared" si="3"/>
        <v>98.49634716577928</v>
      </c>
      <c r="H67" s="145">
        <f t="shared" si="0"/>
        <v>8.298340320137168</v>
      </c>
      <c r="I67" s="107" t="s">
        <v>67</v>
      </c>
    </row>
    <row r="68" spans="1:9" s="7" customFormat="1" ht="16.5" customHeight="1">
      <c r="A68" s="56"/>
      <c r="B68" s="57"/>
      <c r="C68" s="52" t="s">
        <v>35</v>
      </c>
      <c r="D68" s="172">
        <v>72353.043</v>
      </c>
      <c r="E68" s="172">
        <v>7574.762</v>
      </c>
      <c r="F68" s="172">
        <v>7488.045</v>
      </c>
      <c r="G68" s="144">
        <f t="shared" si="3"/>
        <v>98.85518515301207</v>
      </c>
      <c r="H68" s="144">
        <f t="shared" si="0"/>
        <v>10.349315923035883</v>
      </c>
      <c r="I68" s="108">
        <f>G68-95</f>
        <v>3.855185153012073</v>
      </c>
    </row>
    <row r="69" spans="1:9" s="2" customFormat="1" ht="16.5" customHeight="1">
      <c r="A69" s="61"/>
      <c r="B69" s="62"/>
      <c r="C69" s="52" t="s">
        <v>36</v>
      </c>
      <c r="D69" s="172">
        <v>584.3</v>
      </c>
      <c r="E69" s="172">
        <v>137.058</v>
      </c>
      <c r="F69" s="172">
        <v>107.816</v>
      </c>
      <c r="G69" s="169">
        <f t="shared" si="3"/>
        <v>78.66450699703775</v>
      </c>
      <c r="H69" s="144">
        <f t="shared" si="0"/>
        <v>18.45216498374123</v>
      </c>
      <c r="I69" s="108">
        <f>G69-95</f>
        <v>-16.335493002962252</v>
      </c>
    </row>
    <row r="70" spans="1:9" s="2" customFormat="1" ht="27.75" customHeight="1">
      <c r="A70" s="61"/>
      <c r="B70" s="62"/>
      <c r="C70" s="58" t="s">
        <v>71</v>
      </c>
      <c r="D70" s="172">
        <v>18597.358</v>
      </c>
      <c r="E70" s="172">
        <v>0</v>
      </c>
      <c r="F70" s="172">
        <v>0</v>
      </c>
      <c r="G70" s="144"/>
      <c r="H70" s="144">
        <f t="shared" si="0"/>
        <v>0</v>
      </c>
      <c r="I70" s="108">
        <f>G70-95</f>
        <v>-95</v>
      </c>
    </row>
    <row r="71" spans="1:9" s="2" customFormat="1" ht="54" customHeight="1">
      <c r="A71" s="50" t="s">
        <v>86</v>
      </c>
      <c r="B71" s="30" t="s">
        <v>88</v>
      </c>
      <c r="C71" s="30" t="s">
        <v>87</v>
      </c>
      <c r="D71" s="106">
        <f>D72+D73+D74</f>
        <v>1037702.0129999999</v>
      </c>
      <c r="E71" s="106">
        <f>E72+E73+E74</f>
        <v>48571.412</v>
      </c>
      <c r="F71" s="106">
        <f>F72+F73+F74</f>
        <v>41242.102999999996</v>
      </c>
      <c r="G71" s="145">
        <f t="shared" si="3"/>
        <v>84.91024102819988</v>
      </c>
      <c r="H71" s="145">
        <f t="shared" si="0"/>
        <v>3.9743686032533505</v>
      </c>
      <c r="I71" s="107" t="s">
        <v>67</v>
      </c>
    </row>
    <row r="72" spans="1:9" s="2" customFormat="1" ht="16.5" customHeight="1">
      <c r="A72" s="193"/>
      <c r="B72" s="194"/>
      <c r="C72" s="58" t="s">
        <v>35</v>
      </c>
      <c r="D72" s="172">
        <v>533337.448</v>
      </c>
      <c r="E72" s="172">
        <v>48491.447</v>
      </c>
      <c r="F72" s="172">
        <v>41165.367</v>
      </c>
      <c r="G72" s="144">
        <f>F72/E72*100</f>
        <v>84.89201611162478</v>
      </c>
      <c r="H72" s="144">
        <f t="shared" si="0"/>
        <v>7.718446764683211</v>
      </c>
      <c r="I72" s="108">
        <f>G72-95</f>
        <v>-10.107983888375216</v>
      </c>
    </row>
    <row r="73" spans="1:9" s="10" customFormat="1" ht="16.5" customHeight="1">
      <c r="A73" s="63"/>
      <c r="B73" s="62"/>
      <c r="C73" s="58" t="s">
        <v>36</v>
      </c>
      <c r="D73" s="172">
        <v>4364.565</v>
      </c>
      <c r="E73" s="172">
        <v>79.965</v>
      </c>
      <c r="F73" s="172">
        <v>76.736</v>
      </c>
      <c r="G73" s="144">
        <f>F73/E73*100</f>
        <v>95.96198336772338</v>
      </c>
      <c r="H73" s="144">
        <f>F73/D73*100</f>
        <v>1.758159175083886</v>
      </c>
      <c r="I73" s="108">
        <f>G73-95</f>
        <v>0.9619833677233771</v>
      </c>
    </row>
    <row r="74" spans="1:9" s="137" customFormat="1" ht="27.75" customHeight="1">
      <c r="A74" s="63"/>
      <c r="B74" s="62"/>
      <c r="C74" s="58" t="s">
        <v>71</v>
      </c>
      <c r="D74" s="172">
        <v>500000</v>
      </c>
      <c r="E74" s="172">
        <v>0</v>
      </c>
      <c r="F74" s="172">
        <v>0</v>
      </c>
      <c r="G74" s="144"/>
      <c r="H74" s="144">
        <f>F74/D74*100</f>
        <v>0</v>
      </c>
      <c r="I74" s="108">
        <f>G74-95</f>
        <v>-95</v>
      </c>
    </row>
    <row r="75" spans="1:10" s="28" customFormat="1" ht="21" customHeight="1">
      <c r="A75" s="203"/>
      <c r="B75" s="204"/>
      <c r="C75" s="156" t="s">
        <v>97</v>
      </c>
      <c r="D75" s="175">
        <v>2697</v>
      </c>
      <c r="E75" s="175">
        <v>0</v>
      </c>
      <c r="F75" s="175">
        <v>0</v>
      </c>
      <c r="G75" s="154"/>
      <c r="H75" s="154">
        <f aca="true" t="shared" si="4" ref="H75:H88">F75/D75*100</f>
        <v>0</v>
      </c>
      <c r="I75" s="155">
        <f>G75-95</f>
        <v>-95</v>
      </c>
      <c r="J75" s="95"/>
    </row>
    <row r="76" spans="1:9" s="2" customFormat="1" ht="41.25" customHeight="1">
      <c r="A76" s="68" t="s">
        <v>93</v>
      </c>
      <c r="B76" s="69" t="s">
        <v>94</v>
      </c>
      <c r="C76" s="30" t="s">
        <v>92</v>
      </c>
      <c r="D76" s="106">
        <f>D77+D78</f>
        <v>2918055.926</v>
      </c>
      <c r="E76" s="106">
        <f>E77+E78</f>
        <v>377280.463</v>
      </c>
      <c r="F76" s="106">
        <f>F77+F78</f>
        <v>377050.422</v>
      </c>
      <c r="G76" s="178">
        <f t="shared" si="3"/>
        <v>99.9390265273291</v>
      </c>
      <c r="H76" s="145">
        <f t="shared" si="4"/>
        <v>12.921288404395032</v>
      </c>
      <c r="I76" s="107" t="s">
        <v>67</v>
      </c>
    </row>
    <row r="77" spans="1:9" s="2" customFormat="1" ht="16.5" customHeight="1">
      <c r="A77" s="193"/>
      <c r="B77" s="194"/>
      <c r="C77" s="58" t="s">
        <v>35</v>
      </c>
      <c r="D77" s="172">
        <v>1663993.208</v>
      </c>
      <c r="E77" s="172">
        <v>178040.036</v>
      </c>
      <c r="F77" s="172">
        <v>177809.995</v>
      </c>
      <c r="G77" s="144">
        <f>F77/E77*100</f>
        <v>99.87079254466113</v>
      </c>
      <c r="H77" s="144">
        <f t="shared" si="4"/>
        <v>10.685740431219354</v>
      </c>
      <c r="I77" s="108">
        <f>G77-95</f>
        <v>4.870792544661128</v>
      </c>
    </row>
    <row r="78" spans="1:9" s="28" customFormat="1" ht="27" customHeight="1">
      <c r="A78" s="201"/>
      <c r="B78" s="202"/>
      <c r="C78" s="58" t="s">
        <v>71</v>
      </c>
      <c r="D78" s="172">
        <v>1254062.718</v>
      </c>
      <c r="E78" s="172">
        <v>199240.427</v>
      </c>
      <c r="F78" s="172">
        <v>199240.427</v>
      </c>
      <c r="G78" s="144">
        <f>F78/E78*100</f>
        <v>100</v>
      </c>
      <c r="H78" s="144">
        <f t="shared" si="4"/>
        <v>15.887596699928366</v>
      </c>
      <c r="I78" s="108">
        <f>G78-95</f>
        <v>5</v>
      </c>
    </row>
    <row r="79" spans="1:10" s="28" customFormat="1" ht="21" customHeight="1">
      <c r="A79" s="201"/>
      <c r="B79" s="202"/>
      <c r="C79" s="157" t="s">
        <v>97</v>
      </c>
      <c r="D79" s="175">
        <v>2840805.445</v>
      </c>
      <c r="E79" s="175">
        <v>364193.136</v>
      </c>
      <c r="F79" s="175">
        <v>363998.537</v>
      </c>
      <c r="G79" s="154">
        <f t="shared" si="3"/>
        <v>99.94656708741485</v>
      </c>
      <c r="H79" s="154">
        <f t="shared" si="4"/>
        <v>12.813215971571049</v>
      </c>
      <c r="I79" s="155">
        <f>G79-95</f>
        <v>4.946567087414849</v>
      </c>
      <c r="J79" s="96"/>
    </row>
    <row r="80" spans="1:9" s="2" customFormat="1" ht="41.25" customHeight="1">
      <c r="A80" s="50" t="s">
        <v>19</v>
      </c>
      <c r="B80" s="30" t="s">
        <v>114</v>
      </c>
      <c r="C80" s="30" t="s">
        <v>47</v>
      </c>
      <c r="D80" s="106">
        <f>D81+D82+D83</f>
        <v>10104358.837000001</v>
      </c>
      <c r="E80" s="106">
        <f>E81+E82+E83</f>
        <v>498203.993</v>
      </c>
      <c r="F80" s="106">
        <f>F81+F82+F83</f>
        <v>423583.11199999996</v>
      </c>
      <c r="G80" s="145">
        <f t="shared" si="3"/>
        <v>85.02202269583174</v>
      </c>
      <c r="H80" s="145">
        <f t="shared" si="4"/>
        <v>4.19208302904811</v>
      </c>
      <c r="I80" s="107" t="s">
        <v>67</v>
      </c>
    </row>
    <row r="81" spans="1:9" s="7" customFormat="1" ht="16.5" customHeight="1">
      <c r="A81" s="77"/>
      <c r="B81" s="51"/>
      <c r="C81" s="52" t="s">
        <v>35</v>
      </c>
      <c r="D81" s="172">
        <v>3769060.617</v>
      </c>
      <c r="E81" s="172">
        <v>477262.15</v>
      </c>
      <c r="F81" s="172">
        <v>412364.111</v>
      </c>
      <c r="G81" s="144">
        <f>F81/E81*100</f>
        <v>86.40201428083077</v>
      </c>
      <c r="H81" s="144">
        <f t="shared" si="4"/>
        <v>10.940766225410908</v>
      </c>
      <c r="I81" s="108">
        <f>G81-95</f>
        <v>-8.59798571916923</v>
      </c>
    </row>
    <row r="82" spans="1:9" s="7" customFormat="1" ht="16.5" customHeight="1">
      <c r="A82" s="77"/>
      <c r="B82" s="51"/>
      <c r="C82" s="52" t="s">
        <v>36</v>
      </c>
      <c r="D82" s="172">
        <v>9441.6</v>
      </c>
      <c r="E82" s="172">
        <v>2360.4</v>
      </c>
      <c r="F82" s="172">
        <v>152.311</v>
      </c>
      <c r="G82" s="144">
        <f t="shared" si="3"/>
        <v>6.452762243687511</v>
      </c>
      <c r="H82" s="144">
        <f t="shared" si="4"/>
        <v>1.6131905609218777</v>
      </c>
      <c r="I82" s="108">
        <f>G82-95</f>
        <v>-88.54723775631248</v>
      </c>
    </row>
    <row r="83" spans="1:9" s="2" customFormat="1" ht="27" customHeight="1">
      <c r="A83" s="80"/>
      <c r="B83" s="53"/>
      <c r="C83" s="52" t="s">
        <v>71</v>
      </c>
      <c r="D83" s="172">
        <f>6595266.065-269409.445</f>
        <v>6325856.62</v>
      </c>
      <c r="E83" s="172">
        <v>18581.443</v>
      </c>
      <c r="F83" s="172">
        <v>11066.69</v>
      </c>
      <c r="G83" s="144">
        <f t="shared" si="3"/>
        <v>59.557753399453425</v>
      </c>
      <c r="H83" s="144">
        <f t="shared" si="4"/>
        <v>0.17494373750127773</v>
      </c>
      <c r="I83" s="108">
        <f>G83-95</f>
        <v>-35.442246600546575</v>
      </c>
    </row>
    <row r="84" spans="1:10" s="2" customFormat="1" ht="21" customHeight="1">
      <c r="A84" s="80"/>
      <c r="B84" s="53"/>
      <c r="C84" s="153" t="s">
        <v>97</v>
      </c>
      <c r="D84" s="175">
        <f>5875903.379-269409.445</f>
        <v>5606493.933999999</v>
      </c>
      <c r="E84" s="175">
        <v>117968.167</v>
      </c>
      <c r="F84" s="175">
        <v>85561.863</v>
      </c>
      <c r="G84" s="154">
        <f t="shared" si="3"/>
        <v>72.52961979141372</v>
      </c>
      <c r="H84" s="154">
        <f t="shared" si="4"/>
        <v>1.5261206737622415</v>
      </c>
      <c r="I84" s="155">
        <f>G84-95</f>
        <v>-22.470380208586278</v>
      </c>
      <c r="J84" s="95"/>
    </row>
    <row r="85" spans="1:9" s="2" customFormat="1" ht="28.5" customHeight="1">
      <c r="A85" s="50" t="s">
        <v>20</v>
      </c>
      <c r="B85" s="30" t="s">
        <v>115</v>
      </c>
      <c r="C85" s="30" t="s">
        <v>48</v>
      </c>
      <c r="D85" s="106">
        <f>D86+D87+D88</f>
        <v>6937759.272</v>
      </c>
      <c r="E85" s="106">
        <f>E86+E87+E88</f>
        <v>1487631.486</v>
      </c>
      <c r="F85" s="106">
        <f>F86+F87+F88</f>
        <v>1406064.798</v>
      </c>
      <c r="G85" s="145">
        <f t="shared" si="3"/>
        <v>94.51700983962637</v>
      </c>
      <c r="H85" s="145">
        <f t="shared" si="4"/>
        <v>20.26684326847021</v>
      </c>
      <c r="I85" s="107" t="s">
        <v>67</v>
      </c>
    </row>
    <row r="86" spans="1:9" s="7" customFormat="1" ht="16.5" customHeight="1">
      <c r="A86" s="77"/>
      <c r="B86" s="78"/>
      <c r="C86" s="79" t="s">
        <v>35</v>
      </c>
      <c r="D86" s="172">
        <v>6278115.953</v>
      </c>
      <c r="E86" s="172">
        <v>1408521.832</v>
      </c>
      <c r="F86" s="172">
        <v>1406064.798</v>
      </c>
      <c r="G86" s="169">
        <f>F86/E86*100</f>
        <v>99.82555939537613</v>
      </c>
      <c r="H86" s="144">
        <f t="shared" si="4"/>
        <v>22.39628590051943</v>
      </c>
      <c r="I86" s="108">
        <f>G86-95</f>
        <v>4.825559395376132</v>
      </c>
    </row>
    <row r="87" spans="1:9" s="2" customFormat="1" ht="16.5" customHeight="1">
      <c r="A87" s="80"/>
      <c r="B87" s="81"/>
      <c r="C87" s="58" t="s">
        <v>36</v>
      </c>
      <c r="D87" s="172">
        <v>249189.119</v>
      </c>
      <c r="E87" s="172">
        <v>73107.054</v>
      </c>
      <c r="F87" s="172">
        <v>0</v>
      </c>
      <c r="G87" s="144">
        <f>F87/E87*100</f>
        <v>0</v>
      </c>
      <c r="H87" s="144">
        <f t="shared" si="4"/>
        <v>0</v>
      </c>
      <c r="I87" s="108">
        <f>G87-95</f>
        <v>-95</v>
      </c>
    </row>
    <row r="88" spans="1:9" s="2" customFormat="1" ht="27" customHeight="1">
      <c r="A88" s="82"/>
      <c r="B88" s="83"/>
      <c r="C88" s="58" t="s">
        <v>71</v>
      </c>
      <c r="D88" s="172">
        <v>410454.2</v>
      </c>
      <c r="E88" s="172">
        <v>6002.6</v>
      </c>
      <c r="F88" s="172">
        <v>0</v>
      </c>
      <c r="G88" s="144">
        <f>F88/E88*100</f>
        <v>0</v>
      </c>
      <c r="H88" s="144">
        <f t="shared" si="4"/>
        <v>0</v>
      </c>
      <c r="I88" s="108">
        <f>G88-95</f>
        <v>-95</v>
      </c>
    </row>
    <row r="89" spans="1:9" s="2" customFormat="1" ht="28.5" customHeight="1">
      <c r="A89" s="68" t="s">
        <v>108</v>
      </c>
      <c r="B89" s="69" t="s">
        <v>110</v>
      </c>
      <c r="C89" s="118" t="s">
        <v>109</v>
      </c>
      <c r="D89" s="106">
        <f>D90+D91</f>
        <v>105162.5</v>
      </c>
      <c r="E89" s="106">
        <f>E90+E91</f>
        <v>17777.949</v>
      </c>
      <c r="F89" s="106">
        <f>F90+F91</f>
        <v>17119.21</v>
      </c>
      <c r="G89" s="145">
        <f>G90</f>
        <v>96.29462881235624</v>
      </c>
      <c r="H89" s="145">
        <f>H90</f>
        <v>16.283461346396212</v>
      </c>
      <c r="I89" s="106" t="s">
        <v>67</v>
      </c>
    </row>
    <row r="90" spans="1:9" s="2" customFormat="1" ht="16.5" customHeight="1">
      <c r="A90" s="56"/>
      <c r="B90" s="167"/>
      <c r="C90" s="58" t="s">
        <v>35</v>
      </c>
      <c r="D90" s="172">
        <v>105132.5</v>
      </c>
      <c r="E90" s="172">
        <v>17777.949</v>
      </c>
      <c r="F90" s="172">
        <v>17119.21</v>
      </c>
      <c r="G90" s="144">
        <f t="shared" si="3"/>
        <v>96.29462881235624</v>
      </c>
      <c r="H90" s="144">
        <f aca="true" t="shared" si="5" ref="H90:H111">F90/D90*100</f>
        <v>16.283461346396212</v>
      </c>
      <c r="I90" s="108">
        <f>G90-95</f>
        <v>1.2946288123562368</v>
      </c>
    </row>
    <row r="91" spans="1:9" s="2" customFormat="1" ht="16.5" customHeight="1">
      <c r="A91" s="100"/>
      <c r="B91" s="168"/>
      <c r="C91" s="58" t="s">
        <v>36</v>
      </c>
      <c r="D91" s="172">
        <v>30</v>
      </c>
      <c r="E91" s="172">
        <v>0</v>
      </c>
      <c r="F91" s="172">
        <v>0</v>
      </c>
      <c r="G91" s="144"/>
      <c r="H91" s="144">
        <f>F91/D91*100</f>
        <v>0</v>
      </c>
      <c r="I91" s="108">
        <f>G91-95</f>
        <v>-95</v>
      </c>
    </row>
    <row r="92" spans="1:9" s="2" customFormat="1" ht="42" customHeight="1">
      <c r="A92" s="165" t="s">
        <v>21</v>
      </c>
      <c r="B92" s="166" t="s">
        <v>116</v>
      </c>
      <c r="C92" s="30" t="s">
        <v>49</v>
      </c>
      <c r="D92" s="106">
        <f>D93</f>
        <v>73077</v>
      </c>
      <c r="E92" s="106">
        <f>E93</f>
        <v>13049.523</v>
      </c>
      <c r="F92" s="106">
        <f>F93</f>
        <v>13021.338</v>
      </c>
      <c r="G92" s="178">
        <f t="shared" si="3"/>
        <v>99.78401509388505</v>
      </c>
      <c r="H92" s="145">
        <f t="shared" si="5"/>
        <v>17.818654296153372</v>
      </c>
      <c r="I92" s="107" t="s">
        <v>67</v>
      </c>
    </row>
    <row r="93" spans="1:9" s="7" customFormat="1" ht="18" customHeight="1">
      <c r="A93" s="56"/>
      <c r="B93" s="84"/>
      <c r="C93" s="52" t="s">
        <v>35</v>
      </c>
      <c r="D93" s="172">
        <v>73077</v>
      </c>
      <c r="E93" s="172">
        <v>13049.523</v>
      </c>
      <c r="F93" s="172">
        <v>13021.338</v>
      </c>
      <c r="G93" s="169">
        <f>F93/E93*100</f>
        <v>99.78401509388505</v>
      </c>
      <c r="H93" s="144">
        <f t="shared" si="5"/>
        <v>17.818654296153372</v>
      </c>
      <c r="I93" s="108">
        <f>G93-95</f>
        <v>4.784015093885046</v>
      </c>
    </row>
    <row r="94" spans="1:9" s="28" customFormat="1" ht="27" customHeight="1" hidden="1">
      <c r="A94" s="139"/>
      <c r="B94" s="141"/>
      <c r="C94" s="52" t="s">
        <v>71</v>
      </c>
      <c r="D94" s="162">
        <v>0</v>
      </c>
      <c r="E94" s="162">
        <v>0</v>
      </c>
      <c r="F94" s="162">
        <v>0</v>
      </c>
      <c r="G94" s="181" t="e">
        <f t="shared" si="3"/>
        <v>#DIV/0!</v>
      </c>
      <c r="H94" s="144" t="e">
        <f t="shared" si="5"/>
        <v>#DIV/0!</v>
      </c>
      <c r="I94" s="108" t="e">
        <f>G94-95</f>
        <v>#DIV/0!</v>
      </c>
    </row>
    <row r="95" spans="1:9" s="2" customFormat="1" ht="41.25" customHeight="1">
      <c r="A95" s="68" t="s">
        <v>22</v>
      </c>
      <c r="B95" s="69" t="s">
        <v>95</v>
      </c>
      <c r="C95" s="30" t="s">
        <v>50</v>
      </c>
      <c r="D95" s="106">
        <f>D96+D97</f>
        <v>503358.28299999994</v>
      </c>
      <c r="E95" s="106">
        <f>E96+E97</f>
        <v>60362.318</v>
      </c>
      <c r="F95" s="106">
        <f>F96+F97</f>
        <v>60219.256</v>
      </c>
      <c r="G95" s="178">
        <f t="shared" si="3"/>
        <v>99.7629945225099</v>
      </c>
      <c r="H95" s="145">
        <f t="shared" si="5"/>
        <v>11.963497578920343</v>
      </c>
      <c r="I95" s="107" t="s">
        <v>67</v>
      </c>
    </row>
    <row r="96" spans="1:9" s="7" customFormat="1" ht="16.5" customHeight="1">
      <c r="A96" s="56"/>
      <c r="B96" s="57"/>
      <c r="C96" s="58" t="s">
        <v>35</v>
      </c>
      <c r="D96" s="172">
        <v>301685.883</v>
      </c>
      <c r="E96" s="172">
        <v>59714.364</v>
      </c>
      <c r="F96" s="172">
        <v>59577.14</v>
      </c>
      <c r="G96" s="180">
        <f t="shared" si="3"/>
        <v>99.77019934433196</v>
      </c>
      <c r="H96" s="144">
        <f t="shared" si="5"/>
        <v>19.748070213812426</v>
      </c>
      <c r="I96" s="108">
        <f>G96-95</f>
        <v>4.770199344331957</v>
      </c>
    </row>
    <row r="97" spans="1:9" s="14" customFormat="1" ht="16.5" customHeight="1">
      <c r="A97" s="138"/>
      <c r="B97" s="142"/>
      <c r="C97" s="58" t="s">
        <v>36</v>
      </c>
      <c r="D97" s="172">
        <v>201672.4</v>
      </c>
      <c r="E97" s="172">
        <v>647.954</v>
      </c>
      <c r="F97" s="172">
        <v>642.116</v>
      </c>
      <c r="G97" s="144">
        <f>F97/E97*100</f>
        <v>99.09901011491557</v>
      </c>
      <c r="H97" s="169">
        <f t="shared" si="5"/>
        <v>0.31839557619188347</v>
      </c>
      <c r="I97" s="108">
        <f>G97-95</f>
        <v>4.099010114915572</v>
      </c>
    </row>
    <row r="98" spans="1:9" s="28" customFormat="1" ht="29.25" customHeight="1" hidden="1">
      <c r="A98" s="139"/>
      <c r="B98" s="141"/>
      <c r="C98" s="58" t="s">
        <v>71</v>
      </c>
      <c r="D98" s="162">
        <v>0</v>
      </c>
      <c r="E98" s="162">
        <v>0</v>
      </c>
      <c r="F98" s="162">
        <v>0</v>
      </c>
      <c r="G98" s="144" t="e">
        <f t="shared" si="3"/>
        <v>#DIV/0!</v>
      </c>
      <c r="H98" s="144" t="e">
        <f t="shared" si="5"/>
        <v>#DIV/0!</v>
      </c>
      <c r="I98" s="108" t="e">
        <f>G98-95</f>
        <v>#DIV/0!</v>
      </c>
    </row>
    <row r="99" spans="1:9" s="2" customFormat="1" ht="41.25" customHeight="1">
      <c r="A99" s="50" t="s">
        <v>23</v>
      </c>
      <c r="B99" s="30" t="s">
        <v>76</v>
      </c>
      <c r="C99" s="30" t="s">
        <v>51</v>
      </c>
      <c r="D99" s="106">
        <f>D100+D101+D102</f>
        <v>194482.8</v>
      </c>
      <c r="E99" s="106">
        <f>E100+E101+E102</f>
        <v>31610.083</v>
      </c>
      <c r="F99" s="106">
        <f>F100+F101+F102</f>
        <v>30788.501</v>
      </c>
      <c r="G99" s="145">
        <f aca="true" t="shared" si="6" ref="G99:G126">F99/E99*100</f>
        <v>97.40088629314894</v>
      </c>
      <c r="H99" s="145">
        <f t="shared" si="5"/>
        <v>15.83096345795104</v>
      </c>
      <c r="I99" s="107" t="s">
        <v>67</v>
      </c>
    </row>
    <row r="100" spans="1:9" s="7" customFormat="1" ht="16.5" customHeight="1">
      <c r="A100" s="183"/>
      <c r="B100" s="184"/>
      <c r="C100" s="58" t="s">
        <v>35</v>
      </c>
      <c r="D100" s="172">
        <v>192575.3</v>
      </c>
      <c r="E100" s="172">
        <v>31610.083</v>
      </c>
      <c r="F100" s="172">
        <v>30788.501</v>
      </c>
      <c r="G100" s="169">
        <f>F100/E100*100</f>
        <v>97.40088629314894</v>
      </c>
      <c r="H100" s="144">
        <f t="shared" si="5"/>
        <v>15.987772575195264</v>
      </c>
      <c r="I100" s="108">
        <f>G100-95</f>
        <v>2.400886293148943</v>
      </c>
    </row>
    <row r="101" spans="1:9" s="7" customFormat="1" ht="16.5" customHeight="1">
      <c r="A101" s="63"/>
      <c r="B101" s="85"/>
      <c r="C101" s="52" t="s">
        <v>36</v>
      </c>
      <c r="D101" s="172">
        <v>450.7</v>
      </c>
      <c r="E101" s="172">
        <v>0</v>
      </c>
      <c r="F101" s="172">
        <v>0</v>
      </c>
      <c r="G101" s="144"/>
      <c r="H101" s="144">
        <f t="shared" si="5"/>
        <v>0</v>
      </c>
      <c r="I101" s="108">
        <f>G101-95</f>
        <v>-95</v>
      </c>
    </row>
    <row r="102" spans="1:12" s="7" customFormat="1" ht="27" customHeight="1">
      <c r="A102" s="63"/>
      <c r="B102" s="85"/>
      <c r="C102" s="52" t="s">
        <v>71</v>
      </c>
      <c r="D102" s="172">
        <v>1456.8</v>
      </c>
      <c r="E102" s="172">
        <v>0</v>
      </c>
      <c r="F102" s="172">
        <v>0</v>
      </c>
      <c r="G102" s="144"/>
      <c r="H102" s="144">
        <f t="shared" si="5"/>
        <v>0</v>
      </c>
      <c r="I102" s="108">
        <f>G102-95</f>
        <v>-95</v>
      </c>
      <c r="L102" s="55"/>
    </row>
    <row r="103" spans="1:9" s="11" customFormat="1" ht="21" customHeight="1">
      <c r="A103" s="64"/>
      <c r="B103" s="65"/>
      <c r="C103" s="153" t="s">
        <v>97</v>
      </c>
      <c r="D103" s="175">
        <v>11709.7</v>
      </c>
      <c r="E103" s="175">
        <v>0</v>
      </c>
      <c r="F103" s="175">
        <v>0</v>
      </c>
      <c r="G103" s="170"/>
      <c r="H103" s="170">
        <f t="shared" si="5"/>
        <v>0</v>
      </c>
      <c r="I103" s="171">
        <f>G103-95</f>
        <v>-95</v>
      </c>
    </row>
    <row r="104" spans="1:9" s="2" customFormat="1" ht="28.5" customHeight="1">
      <c r="A104" s="50" t="s">
        <v>24</v>
      </c>
      <c r="B104" s="30" t="s">
        <v>25</v>
      </c>
      <c r="C104" s="30" t="s">
        <v>52</v>
      </c>
      <c r="D104" s="106">
        <f>D105+D106+D107</f>
        <v>673630.308</v>
      </c>
      <c r="E104" s="106">
        <f>E105+E106+E107</f>
        <v>114318.579</v>
      </c>
      <c r="F104" s="106">
        <f>F105+F106+F107</f>
        <v>113666.029</v>
      </c>
      <c r="G104" s="145">
        <f t="shared" si="6"/>
        <v>99.42918289773354</v>
      </c>
      <c r="H104" s="145">
        <f t="shared" si="5"/>
        <v>16.873651266890445</v>
      </c>
      <c r="I104" s="107" t="s">
        <v>67</v>
      </c>
    </row>
    <row r="105" spans="1:9" s="7" customFormat="1" ht="17.25" customHeight="1">
      <c r="A105" s="218"/>
      <c r="B105" s="198"/>
      <c r="C105" s="58" t="s">
        <v>35</v>
      </c>
      <c r="D105" s="172">
        <v>673630.308</v>
      </c>
      <c r="E105" s="172">
        <v>114318.579</v>
      </c>
      <c r="F105" s="172">
        <v>113666.029</v>
      </c>
      <c r="G105" s="144">
        <f t="shared" si="6"/>
        <v>99.42918289773354</v>
      </c>
      <c r="H105" s="144">
        <f t="shared" si="5"/>
        <v>16.873651266890445</v>
      </c>
      <c r="I105" s="108">
        <f>G105-95</f>
        <v>4.42918289773354</v>
      </c>
    </row>
    <row r="106" spans="1:9" s="28" customFormat="1" ht="16.5" customHeight="1" hidden="1">
      <c r="A106" s="201"/>
      <c r="B106" s="202"/>
      <c r="C106" s="58" t="s">
        <v>36</v>
      </c>
      <c r="D106" s="162">
        <v>0</v>
      </c>
      <c r="E106" s="162">
        <v>0</v>
      </c>
      <c r="F106" s="162">
        <v>0</v>
      </c>
      <c r="G106" s="144" t="e">
        <f t="shared" si="6"/>
        <v>#DIV/0!</v>
      </c>
      <c r="H106" s="144" t="e">
        <f t="shared" si="5"/>
        <v>#DIV/0!</v>
      </c>
      <c r="I106" s="108" t="e">
        <f>G106-95</f>
        <v>#DIV/0!</v>
      </c>
    </row>
    <row r="107" spans="1:9" s="2" customFormat="1" ht="27.75" customHeight="1" hidden="1">
      <c r="A107" s="203"/>
      <c r="B107" s="204"/>
      <c r="C107" s="58" t="s">
        <v>71</v>
      </c>
      <c r="D107" s="162">
        <v>0</v>
      </c>
      <c r="E107" s="162">
        <v>0</v>
      </c>
      <c r="F107" s="162">
        <v>0</v>
      </c>
      <c r="G107" s="144" t="e">
        <f t="shared" si="6"/>
        <v>#DIV/0!</v>
      </c>
      <c r="H107" s="144" t="e">
        <f t="shared" si="5"/>
        <v>#DIV/0!</v>
      </c>
      <c r="I107" s="108" t="e">
        <f>G107-95</f>
        <v>#DIV/0!</v>
      </c>
    </row>
    <row r="108" spans="1:9" s="2" customFormat="1" ht="41.25" customHeight="1">
      <c r="A108" s="68" t="s">
        <v>26</v>
      </c>
      <c r="B108" s="69" t="s">
        <v>77</v>
      </c>
      <c r="C108" s="30" t="s">
        <v>53</v>
      </c>
      <c r="D108" s="106">
        <f>D109+D110+D111</f>
        <v>930337.6579999999</v>
      </c>
      <c r="E108" s="106">
        <f>E109+E110+E111</f>
        <v>221516.84999999998</v>
      </c>
      <c r="F108" s="106">
        <f>F109+F110+F111</f>
        <v>221257.591</v>
      </c>
      <c r="G108" s="178">
        <f>F108/E108*100</f>
        <v>99.88296195075003</v>
      </c>
      <c r="H108" s="145">
        <f t="shared" si="5"/>
        <v>23.782504029305883</v>
      </c>
      <c r="I108" s="107" t="s">
        <v>67</v>
      </c>
    </row>
    <row r="109" spans="1:9" s="7" customFormat="1" ht="16.5" customHeight="1">
      <c r="A109" s="56"/>
      <c r="B109" s="57"/>
      <c r="C109" s="58" t="s">
        <v>35</v>
      </c>
      <c r="D109" s="172">
        <v>921897.7</v>
      </c>
      <c r="E109" s="172">
        <v>221330.05</v>
      </c>
      <c r="F109" s="172">
        <v>221257.591</v>
      </c>
      <c r="G109" s="180">
        <f>F109/E109*100</f>
        <v>99.96726201435368</v>
      </c>
      <c r="H109" s="144">
        <f t="shared" si="5"/>
        <v>24.000232455293034</v>
      </c>
      <c r="I109" s="108">
        <f>G109-95</f>
        <v>4.967262014353679</v>
      </c>
    </row>
    <row r="110" spans="1:9" s="9" customFormat="1" ht="17.25" customHeight="1" hidden="1">
      <c r="A110" s="61"/>
      <c r="B110" s="62"/>
      <c r="C110" s="58" t="s">
        <v>36</v>
      </c>
      <c r="D110" s="172"/>
      <c r="E110" s="172"/>
      <c r="F110" s="172"/>
      <c r="G110" s="144" t="e">
        <f>F110/E110*100</f>
        <v>#DIV/0!</v>
      </c>
      <c r="H110" s="144" t="e">
        <f t="shared" si="5"/>
        <v>#DIV/0!</v>
      </c>
      <c r="I110" s="108" t="e">
        <f>G110-95</f>
        <v>#DIV/0!</v>
      </c>
    </row>
    <row r="111" spans="1:9" s="2" customFormat="1" ht="27" customHeight="1">
      <c r="A111" s="210"/>
      <c r="B111" s="211"/>
      <c r="C111" s="58" t="s">
        <v>71</v>
      </c>
      <c r="D111" s="172">
        <v>8439.958</v>
      </c>
      <c r="E111" s="172">
        <v>186.8</v>
      </c>
      <c r="F111" s="172">
        <v>0</v>
      </c>
      <c r="G111" s="144"/>
      <c r="H111" s="144">
        <f t="shared" si="5"/>
        <v>0</v>
      </c>
      <c r="I111" s="108">
        <f>G111-95</f>
        <v>-95</v>
      </c>
    </row>
    <row r="112" spans="1:12" s="2" customFormat="1" ht="21" customHeight="1">
      <c r="A112" s="212"/>
      <c r="B112" s="213"/>
      <c r="C112" s="156" t="s">
        <v>97</v>
      </c>
      <c r="D112" s="175">
        <v>9180.5</v>
      </c>
      <c r="E112" s="175">
        <v>0</v>
      </c>
      <c r="F112" s="175">
        <v>0</v>
      </c>
      <c r="G112" s="154"/>
      <c r="H112" s="170">
        <f>F112/D112*100</f>
        <v>0</v>
      </c>
      <c r="I112" s="155">
        <f>G112-95</f>
        <v>-95</v>
      </c>
      <c r="J112" s="95"/>
      <c r="K112" s="95"/>
      <c r="L112" s="95"/>
    </row>
    <row r="113" spans="1:9" s="2" customFormat="1" ht="28.5" customHeight="1">
      <c r="A113" s="50" t="s">
        <v>27</v>
      </c>
      <c r="B113" s="30" t="s">
        <v>28</v>
      </c>
      <c r="C113" s="30" t="s">
        <v>54</v>
      </c>
      <c r="D113" s="106">
        <f>D114</f>
        <v>44237.8</v>
      </c>
      <c r="E113" s="106">
        <f>E114</f>
        <v>7192.715</v>
      </c>
      <c r="F113" s="106">
        <f>F114</f>
        <v>6784.99</v>
      </c>
      <c r="G113" s="145">
        <f t="shared" si="6"/>
        <v>94.33141727428377</v>
      </c>
      <c r="H113" s="145">
        <f aca="true" t="shared" si="7" ref="H113:H129">F113/D113*100</f>
        <v>15.337539389390972</v>
      </c>
      <c r="I113" s="107" t="s">
        <v>67</v>
      </c>
    </row>
    <row r="114" spans="1:9" s="7" customFormat="1" ht="18" customHeight="1">
      <c r="A114" s="113"/>
      <c r="B114" s="114"/>
      <c r="C114" s="58" t="s">
        <v>35</v>
      </c>
      <c r="D114" s="172">
        <v>44237.8</v>
      </c>
      <c r="E114" s="172">
        <v>7192.715</v>
      </c>
      <c r="F114" s="172">
        <v>6784.99</v>
      </c>
      <c r="G114" s="144">
        <f>F114/E114*100</f>
        <v>94.33141727428377</v>
      </c>
      <c r="H114" s="144">
        <f t="shared" si="7"/>
        <v>15.337539389390972</v>
      </c>
      <c r="I114" s="108">
        <f>G114-95</f>
        <v>-0.6685827257162344</v>
      </c>
    </row>
    <row r="115" spans="1:9" s="11" customFormat="1" ht="28.5" customHeight="1" hidden="1">
      <c r="A115" s="143"/>
      <c r="B115" s="141"/>
      <c r="C115" s="58" t="s">
        <v>71</v>
      </c>
      <c r="D115" s="162">
        <v>0</v>
      </c>
      <c r="E115" s="162">
        <v>0</v>
      </c>
      <c r="F115" s="162">
        <v>0</v>
      </c>
      <c r="G115" s="144" t="e">
        <f t="shared" si="6"/>
        <v>#DIV/0!</v>
      </c>
      <c r="H115" s="144" t="e">
        <f t="shared" si="7"/>
        <v>#DIV/0!</v>
      </c>
      <c r="I115" s="108" t="e">
        <f>G115-95</f>
        <v>#DIV/0!</v>
      </c>
    </row>
    <row r="116" spans="1:9" s="2" customFormat="1" ht="29.25" customHeight="1">
      <c r="A116" s="50" t="s">
        <v>29</v>
      </c>
      <c r="B116" s="30" t="s">
        <v>30</v>
      </c>
      <c r="C116" s="30" t="s">
        <v>55</v>
      </c>
      <c r="D116" s="106">
        <f>D117</f>
        <v>74928</v>
      </c>
      <c r="E116" s="106">
        <f>E117</f>
        <v>2622.356</v>
      </c>
      <c r="F116" s="106">
        <f>F117</f>
        <v>1935.493</v>
      </c>
      <c r="G116" s="145">
        <f t="shared" si="6"/>
        <v>73.80740830001723</v>
      </c>
      <c r="H116" s="145">
        <f t="shared" si="7"/>
        <v>2.583137144992526</v>
      </c>
      <c r="I116" s="107" t="s">
        <v>67</v>
      </c>
    </row>
    <row r="117" spans="1:9" s="7" customFormat="1" ht="18" customHeight="1">
      <c r="A117" s="56"/>
      <c r="B117" s="57"/>
      <c r="C117" s="52" t="s">
        <v>35</v>
      </c>
      <c r="D117" s="172">
        <v>74928</v>
      </c>
      <c r="E117" s="172">
        <v>2622.356</v>
      </c>
      <c r="F117" s="172">
        <v>1935.493</v>
      </c>
      <c r="G117" s="144">
        <f>F117/E117*100</f>
        <v>73.80740830001723</v>
      </c>
      <c r="H117" s="144">
        <f t="shared" si="7"/>
        <v>2.583137144992526</v>
      </c>
      <c r="I117" s="108">
        <f>G117-95</f>
        <v>-21.19259169998277</v>
      </c>
    </row>
    <row r="118" spans="1:9" s="2" customFormat="1" ht="25.5" customHeight="1">
      <c r="A118" s="50" t="s">
        <v>31</v>
      </c>
      <c r="B118" s="30" t="s">
        <v>32</v>
      </c>
      <c r="C118" s="30" t="s">
        <v>83</v>
      </c>
      <c r="D118" s="106">
        <f>D119+D120</f>
        <v>204142.4</v>
      </c>
      <c r="E118" s="106">
        <f>E119+E120</f>
        <v>29182.4</v>
      </c>
      <c r="F118" s="106">
        <f>F119+F120</f>
        <v>25773.494</v>
      </c>
      <c r="G118" s="145">
        <f t="shared" si="6"/>
        <v>88.3186235539229</v>
      </c>
      <c r="H118" s="145">
        <f t="shared" si="7"/>
        <v>12.625252764736771</v>
      </c>
      <c r="I118" s="107" t="s">
        <v>67</v>
      </c>
    </row>
    <row r="119" spans="1:9" s="7" customFormat="1" ht="18" customHeight="1">
      <c r="A119" s="63"/>
      <c r="B119" s="75"/>
      <c r="C119" s="52" t="s">
        <v>35</v>
      </c>
      <c r="D119" s="172">
        <v>204142.4</v>
      </c>
      <c r="E119" s="172">
        <v>29182.4</v>
      </c>
      <c r="F119" s="172">
        <v>25773.494</v>
      </c>
      <c r="G119" s="144">
        <f t="shared" si="6"/>
        <v>88.3186235539229</v>
      </c>
      <c r="H119" s="144">
        <f t="shared" si="7"/>
        <v>12.625252764736771</v>
      </c>
      <c r="I119" s="108">
        <f>G119-95</f>
        <v>-6.6813764460770955</v>
      </c>
    </row>
    <row r="120" spans="1:9" s="123" customFormat="1" ht="27" customHeight="1" hidden="1">
      <c r="A120" s="64"/>
      <c r="B120" s="142"/>
      <c r="C120" s="52" t="s">
        <v>71</v>
      </c>
      <c r="D120" s="162">
        <v>0</v>
      </c>
      <c r="E120" s="162">
        <v>0</v>
      </c>
      <c r="F120" s="162">
        <v>0</v>
      </c>
      <c r="G120" s="144" t="e">
        <f t="shared" si="6"/>
        <v>#DIV/0!</v>
      </c>
      <c r="H120" s="144" t="e">
        <f t="shared" si="7"/>
        <v>#DIV/0!</v>
      </c>
      <c r="I120" s="108" t="e">
        <f>G120-95</f>
        <v>#DIV/0!</v>
      </c>
    </row>
    <row r="121" spans="1:9" s="3" customFormat="1" ht="42" customHeight="1">
      <c r="A121" s="50" t="s">
        <v>33</v>
      </c>
      <c r="B121" s="30" t="s">
        <v>78</v>
      </c>
      <c r="C121" s="30" t="s">
        <v>57</v>
      </c>
      <c r="D121" s="106">
        <f>D122+D123+D124</f>
        <v>3851042.4189999998</v>
      </c>
      <c r="E121" s="106">
        <f>E122+E123+E124</f>
        <v>238754.515</v>
      </c>
      <c r="F121" s="106">
        <f>F122+F123+F124</f>
        <v>237805.02300000002</v>
      </c>
      <c r="G121" s="145">
        <f t="shared" si="6"/>
        <v>99.60231453633452</v>
      </c>
      <c r="H121" s="145">
        <f t="shared" si="7"/>
        <v>6.175081890210673</v>
      </c>
      <c r="I121" s="107" t="s">
        <v>67</v>
      </c>
    </row>
    <row r="122" spans="1:9" s="7" customFormat="1" ht="17.25" customHeight="1">
      <c r="A122" s="86"/>
      <c r="B122" s="87"/>
      <c r="C122" s="58" t="s">
        <v>35</v>
      </c>
      <c r="D122" s="172">
        <v>868178.366</v>
      </c>
      <c r="E122" s="172">
        <v>136950.619</v>
      </c>
      <c r="F122" s="172">
        <v>136639.165</v>
      </c>
      <c r="G122" s="180">
        <f t="shared" si="6"/>
        <v>99.77257934117114</v>
      </c>
      <c r="H122" s="144">
        <f t="shared" si="7"/>
        <v>15.738605147412763</v>
      </c>
      <c r="I122" s="108">
        <f>G122-95</f>
        <v>4.772579341171138</v>
      </c>
    </row>
    <row r="123" spans="1:9" s="2" customFormat="1" ht="17.25" customHeight="1">
      <c r="A123" s="80"/>
      <c r="B123" s="81"/>
      <c r="C123" s="58" t="s">
        <v>36</v>
      </c>
      <c r="D123" s="172">
        <v>414138.834</v>
      </c>
      <c r="E123" s="172">
        <v>5777.975</v>
      </c>
      <c r="F123" s="172">
        <v>5234.529</v>
      </c>
      <c r="G123" s="144">
        <f t="shared" si="6"/>
        <v>90.59452489842896</v>
      </c>
      <c r="H123" s="144">
        <f t="shared" si="7"/>
        <v>1.2639551209051796</v>
      </c>
      <c r="I123" s="108">
        <f>G123-95</f>
        <v>-4.405475101571042</v>
      </c>
    </row>
    <row r="124" spans="1:9" s="2" customFormat="1" ht="27" customHeight="1">
      <c r="A124" s="80"/>
      <c r="B124" s="81"/>
      <c r="C124" s="58" t="s">
        <v>71</v>
      </c>
      <c r="D124" s="172">
        <v>2568725.219</v>
      </c>
      <c r="E124" s="172">
        <v>96025.921</v>
      </c>
      <c r="F124" s="172">
        <v>95931.329</v>
      </c>
      <c r="G124" s="144">
        <f t="shared" si="6"/>
        <v>99.90149326451136</v>
      </c>
      <c r="H124" s="144">
        <f t="shared" si="7"/>
        <v>3.7345889817419193</v>
      </c>
      <c r="I124" s="108">
        <f>G124-95</f>
        <v>4.901493264511359</v>
      </c>
    </row>
    <row r="125" spans="1:10" s="2" customFormat="1" ht="21" customHeight="1">
      <c r="A125" s="88"/>
      <c r="B125" s="89"/>
      <c r="C125" s="156" t="s">
        <v>97</v>
      </c>
      <c r="D125" s="175">
        <v>3377898.97</v>
      </c>
      <c r="E125" s="175">
        <v>175260</v>
      </c>
      <c r="F125" s="175">
        <v>174600.142</v>
      </c>
      <c r="G125" s="154">
        <f>F125/E125*100</f>
        <v>99.62349766061851</v>
      </c>
      <c r="H125" s="154">
        <f t="shared" si="7"/>
        <v>5.168897695007142</v>
      </c>
      <c r="I125" s="155">
        <f>G125-95</f>
        <v>4.623497660618511</v>
      </c>
      <c r="J125" s="95"/>
    </row>
    <row r="126" spans="1:9" s="2" customFormat="1" ht="41.25" customHeight="1">
      <c r="A126" s="68" t="s">
        <v>34</v>
      </c>
      <c r="B126" s="69" t="s">
        <v>79</v>
      </c>
      <c r="C126" s="30" t="s">
        <v>56</v>
      </c>
      <c r="D126" s="106">
        <f>D127+D128</f>
        <v>848647.858</v>
      </c>
      <c r="E126" s="106">
        <f>E127+E128</f>
        <v>19914.929</v>
      </c>
      <c r="F126" s="106">
        <f>F127+F128</f>
        <v>18224.489</v>
      </c>
      <c r="G126" s="145">
        <f t="shared" si="6"/>
        <v>91.51169456843155</v>
      </c>
      <c r="H126" s="145">
        <f t="shared" si="7"/>
        <v>2.1474736344647676</v>
      </c>
      <c r="I126" s="107" t="s">
        <v>67</v>
      </c>
    </row>
    <row r="127" spans="1:9" s="7" customFormat="1" ht="18" customHeight="1">
      <c r="A127" s="183"/>
      <c r="B127" s="187"/>
      <c r="C127" s="58" t="s">
        <v>35</v>
      </c>
      <c r="D127" s="172">
        <v>202329.013</v>
      </c>
      <c r="E127" s="172">
        <v>19914.929</v>
      </c>
      <c r="F127" s="172">
        <v>18224.489</v>
      </c>
      <c r="G127" s="144">
        <f>F127/E127*100</f>
        <v>91.51169456843155</v>
      </c>
      <c r="H127" s="144">
        <f t="shared" si="7"/>
        <v>9.007353285512247</v>
      </c>
      <c r="I127" s="108">
        <f>G127-95</f>
        <v>-3.488305431568449</v>
      </c>
    </row>
    <row r="128" spans="1:9" s="7" customFormat="1" ht="27.75" customHeight="1">
      <c r="A128" s="63"/>
      <c r="B128" s="120"/>
      <c r="C128" s="58" t="s">
        <v>71</v>
      </c>
      <c r="D128" s="172">
        <v>646318.845</v>
      </c>
      <c r="E128" s="172">
        <v>0</v>
      </c>
      <c r="F128" s="172">
        <v>0</v>
      </c>
      <c r="G128" s="144"/>
      <c r="H128" s="144">
        <f t="shared" si="7"/>
        <v>0</v>
      </c>
      <c r="I128" s="112">
        <f>G128-95</f>
        <v>-95</v>
      </c>
    </row>
    <row r="129" spans="1:9" s="7" customFormat="1" ht="21" customHeight="1">
      <c r="A129" s="100"/>
      <c r="B129" s="101"/>
      <c r="C129" s="156" t="s">
        <v>97</v>
      </c>
      <c r="D129" s="175">
        <v>753042.031</v>
      </c>
      <c r="E129" s="175">
        <v>0</v>
      </c>
      <c r="F129" s="175">
        <v>0</v>
      </c>
      <c r="G129" s="154"/>
      <c r="H129" s="154">
        <f t="shared" si="7"/>
        <v>0</v>
      </c>
      <c r="I129" s="155">
        <f>G129-95</f>
        <v>-95</v>
      </c>
    </row>
    <row r="130" spans="1:9" s="102" customFormat="1" ht="18" customHeight="1">
      <c r="A130" s="196" t="s">
        <v>72</v>
      </c>
      <c r="B130" s="197"/>
      <c r="C130" s="198"/>
      <c r="D130" s="174">
        <v>4208.975</v>
      </c>
      <c r="E130" s="174" t="s">
        <v>67</v>
      </c>
      <c r="F130" s="174" t="s">
        <v>67</v>
      </c>
      <c r="G130" s="144"/>
      <c r="H130" s="144"/>
      <c r="I130" s="112">
        <f>G130-95</f>
        <v>-95</v>
      </c>
    </row>
    <row r="131" spans="1:9" s="102" customFormat="1" ht="27.75" customHeight="1" hidden="1">
      <c r="A131" s="196" t="s">
        <v>107</v>
      </c>
      <c r="B131" s="197"/>
      <c r="C131" s="198"/>
      <c r="D131" s="164">
        <v>349.35</v>
      </c>
      <c r="E131" s="164">
        <v>0</v>
      </c>
      <c r="F131" s="164">
        <v>0</v>
      </c>
      <c r="G131" s="144"/>
      <c r="H131" s="144">
        <f>F131/D131*100</f>
        <v>0</v>
      </c>
      <c r="I131" s="112">
        <f>G131-95</f>
        <v>-95</v>
      </c>
    </row>
    <row r="132" spans="1:11" s="1" customFormat="1" ht="26.25" customHeight="1">
      <c r="A132" s="188" t="s">
        <v>65</v>
      </c>
      <c r="B132" s="189"/>
      <c r="C132" s="190"/>
      <c r="D132" s="106">
        <f>D134+D135+D136</f>
        <v>50518899.313</v>
      </c>
      <c r="E132" s="106">
        <f>E134+E135+E136</f>
        <v>7504918.209</v>
      </c>
      <c r="F132" s="106">
        <f>F134+F135+F136</f>
        <v>7317562.381000001</v>
      </c>
      <c r="G132" s="145">
        <f>F132/E132*100</f>
        <v>97.5035593622417</v>
      </c>
      <c r="H132" s="145">
        <f>F132/D132*100</f>
        <v>14.484801689091784</v>
      </c>
      <c r="I132" s="109">
        <f aca="true" t="shared" si="8" ref="I132:I142">G132-95</f>
        <v>2.5035593622417025</v>
      </c>
      <c r="J132" s="91"/>
      <c r="K132" s="91"/>
    </row>
    <row r="133" spans="1:9" s="1" customFormat="1" ht="15.75" customHeight="1">
      <c r="A133" s="195"/>
      <c r="B133" s="195"/>
      <c r="C133" s="30" t="s">
        <v>63</v>
      </c>
      <c r="D133" s="164"/>
      <c r="E133" s="174"/>
      <c r="F133" s="164"/>
      <c r="G133" s="147"/>
      <c r="H133" s="147"/>
      <c r="I133" s="108"/>
    </row>
    <row r="134" spans="1:9" s="1" customFormat="1" ht="20.25" customHeight="1">
      <c r="A134" s="195"/>
      <c r="B134" s="195"/>
      <c r="C134" s="30" t="s">
        <v>35</v>
      </c>
      <c r="D134" s="174">
        <f>D7+D11+D22+D27+D32+D35+D40+D44+D48+D52+D56+D60+D64+D68+D72+D77+D81+D90+D86+D93+D96+D100+D105+D109+D114+D117+D119+D122+D127</f>
        <v>25359434.220000003</v>
      </c>
      <c r="E134" s="174">
        <f>E7+E11+E22+E27+E32+E35+E40+E44+E48+E52+E56+E60+E64+E68+E72+E77+E81+E86+E90+E93+E96+E100+E105+E109+E114+E117+E119+E122+E127</f>
        <v>4700116.183999999</v>
      </c>
      <c r="F134" s="174">
        <f>F7+F11+F22+F27+F32+F35+F40+F44+F48+F52+F56+F60+F64+F68+F72+F77+F81+F86+F90+F93+F96+F100+F105+F109+F114+F117+F119+F122+F127</f>
        <v>4606067.741</v>
      </c>
      <c r="G134" s="147">
        <f>F134/E134*100</f>
        <v>97.99901876212857</v>
      </c>
      <c r="H134" s="147">
        <f>F134/D134*100</f>
        <v>18.163132903680374</v>
      </c>
      <c r="I134" s="110">
        <f>G134-95</f>
        <v>2.9990187621285713</v>
      </c>
    </row>
    <row r="135" spans="1:9" s="1" customFormat="1" ht="20.25" customHeight="1">
      <c r="A135" s="195"/>
      <c r="B135" s="195"/>
      <c r="C135" s="30" t="s">
        <v>36</v>
      </c>
      <c r="D135" s="174">
        <f>D25+D28+D36+D41+D45+D49+D53+D57+D61+D65+D69+D73+D82+D87+D97+D101+D123+D91</f>
        <v>11198428.617999999</v>
      </c>
      <c r="E135" s="174">
        <f>E25+E28+E36+E41+E45+E49+E53+E57+E61+E65+E69+E73+E82+E87+E97+E101+E123+E91</f>
        <v>2231163.2679999997</v>
      </c>
      <c r="F135" s="174">
        <f>F25+F28+F36+F41+F45+F49+F53+F57+F61+F65+F69+F73+F82+F87+F97+F101+F123+F91</f>
        <v>2151654.6280000005</v>
      </c>
      <c r="G135" s="147">
        <f>F135/E135*100</f>
        <v>96.4364490425091</v>
      </c>
      <c r="H135" s="147">
        <f>F135/D135*100</f>
        <v>19.213897783314877</v>
      </c>
      <c r="I135" s="117">
        <f t="shared" si="8"/>
        <v>1.4364490425090963</v>
      </c>
    </row>
    <row r="136" spans="1:9" s="1" customFormat="1" ht="30" customHeight="1">
      <c r="A136" s="195"/>
      <c r="B136" s="195"/>
      <c r="C136" s="31" t="s">
        <v>71</v>
      </c>
      <c r="D136" s="174">
        <f>D8+D29+D33+D37+D42+D46+D50+D54+D58+D62+D66+D70+D74+D78+D83+D88+D102+D111+D120+D124+D128+D130</f>
        <v>13961036.475000001</v>
      </c>
      <c r="E136" s="174">
        <f>E8+E29+E33+E37+E42+E46+E50+E54+E58+E62+E66+E70+E74+E78+E83+E88+E102+E111+E120+E124+E128</f>
        <v>573638.757</v>
      </c>
      <c r="F136" s="174">
        <f>F8+F29+F33+F37+F42+F46+F50+F54+F58+F62+F66+F70+F74+F78+F83+F88+F102+F111+F120+F124+F128</f>
        <v>559840.012</v>
      </c>
      <c r="G136" s="147">
        <f>F136/E136*100</f>
        <v>97.59452358620881</v>
      </c>
      <c r="H136" s="147">
        <f>F136/D136*100</f>
        <v>4.010017544202426</v>
      </c>
      <c r="I136" s="117">
        <f t="shared" si="8"/>
        <v>2.5945235862088083</v>
      </c>
    </row>
    <row r="137" spans="1:13" s="1" customFormat="1" ht="26.25" customHeight="1">
      <c r="A137" s="209" t="s">
        <v>64</v>
      </c>
      <c r="B137" s="209"/>
      <c r="C137" s="209"/>
      <c r="D137" s="176">
        <f>D139+D140+D141</f>
        <v>50590815.408</v>
      </c>
      <c r="E137" s="176">
        <f>E139+E140+E141</f>
        <v>7504918.209</v>
      </c>
      <c r="F137" s="176">
        <f>F139+F140+F141</f>
        <v>7317562.381000001</v>
      </c>
      <c r="G137" s="148">
        <f>F137/E137*100</f>
        <v>97.5035593622417</v>
      </c>
      <c r="H137" s="148">
        <f>F137/D137*100</f>
        <v>14.464211185342673</v>
      </c>
      <c r="I137" s="151">
        <f t="shared" si="8"/>
        <v>2.5035593622417025</v>
      </c>
      <c r="K137" s="161"/>
      <c r="L137" s="161"/>
      <c r="M137" s="161"/>
    </row>
    <row r="138" spans="1:9" s="1" customFormat="1" ht="15.75" customHeight="1">
      <c r="A138" s="214"/>
      <c r="B138" s="214"/>
      <c r="C138" s="49" t="s">
        <v>63</v>
      </c>
      <c r="D138" s="179"/>
      <c r="E138" s="179"/>
      <c r="F138" s="179"/>
      <c r="G138" s="148"/>
      <c r="H138" s="148"/>
      <c r="I138" s="152"/>
    </row>
    <row r="139" spans="1:13" s="1" customFormat="1" ht="30.75" customHeight="1">
      <c r="A139" s="214"/>
      <c r="B139" s="214"/>
      <c r="C139" s="32" t="s">
        <v>70</v>
      </c>
      <c r="D139" s="176">
        <f>D134+D17</f>
        <v>25431350.315</v>
      </c>
      <c r="E139" s="176">
        <f>E134+E17</f>
        <v>4700116.183999999</v>
      </c>
      <c r="F139" s="176">
        <f>F134+F17</f>
        <v>4606067.741</v>
      </c>
      <c r="G139" s="148">
        <f>F139/E139*100</f>
        <v>97.99901876212857</v>
      </c>
      <c r="H139" s="148">
        <f>F139/D139*100</f>
        <v>18.111770251865998</v>
      </c>
      <c r="I139" s="111">
        <f t="shared" si="8"/>
        <v>2.9990187621285713</v>
      </c>
      <c r="K139" s="161"/>
      <c r="L139" s="161"/>
      <c r="M139" s="161"/>
    </row>
    <row r="140" spans="1:13" s="1" customFormat="1" ht="20.25" customHeight="1">
      <c r="A140" s="214"/>
      <c r="B140" s="214"/>
      <c r="C140" s="32" t="s">
        <v>36</v>
      </c>
      <c r="D140" s="176">
        <f aca="true" t="shared" si="9" ref="D140:F141">D135</f>
        <v>11198428.617999999</v>
      </c>
      <c r="E140" s="176">
        <f>E135</f>
        <v>2231163.2679999997</v>
      </c>
      <c r="F140" s="176">
        <f t="shared" si="9"/>
        <v>2151654.6280000005</v>
      </c>
      <c r="G140" s="148">
        <f>F140/E140*100</f>
        <v>96.4364490425091</v>
      </c>
      <c r="H140" s="148">
        <f>F140/D140*100</f>
        <v>19.213897783314877</v>
      </c>
      <c r="I140" s="111">
        <f t="shared" si="8"/>
        <v>1.4364490425090963</v>
      </c>
      <c r="K140" s="161"/>
      <c r="L140" s="161"/>
      <c r="M140" s="161"/>
    </row>
    <row r="141" spans="1:13" s="1" customFormat="1" ht="31.5" customHeight="1">
      <c r="A141" s="214"/>
      <c r="B141" s="214"/>
      <c r="C141" s="33" t="s">
        <v>71</v>
      </c>
      <c r="D141" s="176">
        <f t="shared" si="9"/>
        <v>13961036.475000001</v>
      </c>
      <c r="E141" s="176">
        <f t="shared" si="9"/>
        <v>573638.757</v>
      </c>
      <c r="F141" s="176">
        <f t="shared" si="9"/>
        <v>559840.012</v>
      </c>
      <c r="G141" s="148">
        <f>F141/E141*100</f>
        <v>97.59452358620881</v>
      </c>
      <c r="H141" s="148">
        <f>F141/D141*100</f>
        <v>4.010017544202426</v>
      </c>
      <c r="I141" s="111">
        <f t="shared" si="8"/>
        <v>2.5945235862088083</v>
      </c>
      <c r="K141" s="161"/>
      <c r="L141" s="161"/>
      <c r="M141" s="161"/>
    </row>
    <row r="142" spans="1:13" s="2" customFormat="1" ht="21.75" customHeight="1">
      <c r="A142" s="214"/>
      <c r="B142" s="214"/>
      <c r="C142" s="158" t="s">
        <v>97</v>
      </c>
      <c r="D142" s="177">
        <f>D9+D30+D38+D75+D79+D84+D103+D112+D125+D129</f>
        <v>12796768.629999999</v>
      </c>
      <c r="E142" s="177">
        <f>E9+E30+E38+E75+E79+E84+E103+E112+E125+E129</f>
        <v>657421.3030000001</v>
      </c>
      <c r="F142" s="177">
        <f>F9+F30+F38+F75+F79+F84+F103+F112+F125+F129</f>
        <v>624160.542</v>
      </c>
      <c r="G142" s="159">
        <f>F142/E142*100</f>
        <v>94.94072357433174</v>
      </c>
      <c r="H142" s="159">
        <f>F142/D142*100</f>
        <v>4.87748555941501</v>
      </c>
      <c r="I142" s="160">
        <f t="shared" si="8"/>
        <v>-0.059276425668258526</v>
      </c>
      <c r="K142" s="161"/>
      <c r="L142" s="161"/>
      <c r="M142" s="161"/>
    </row>
    <row r="143" spans="1:8" ht="12" customHeight="1">
      <c r="A143" s="47"/>
      <c r="B143" s="48" t="s">
        <v>100</v>
      </c>
      <c r="C143" s="48"/>
      <c r="D143" s="129"/>
      <c r="E143" s="19"/>
      <c r="F143" s="26"/>
      <c r="G143" s="19"/>
      <c r="H143" s="19"/>
    </row>
    <row r="144" spans="1:9" s="13" customFormat="1" ht="27.75" customHeight="1" hidden="1">
      <c r="A144" s="191" t="s">
        <v>89</v>
      </c>
      <c r="B144" s="192"/>
      <c r="C144" s="192"/>
      <c r="D144" s="192"/>
      <c r="E144" s="192"/>
      <c r="F144" s="192"/>
      <c r="G144" s="192"/>
      <c r="H144" s="192"/>
      <c r="I144" s="3"/>
    </row>
    <row r="145" spans="1:8" s="6" customFormat="1" ht="17.25" customHeight="1">
      <c r="A145" s="185" t="s">
        <v>124</v>
      </c>
      <c r="B145" s="186"/>
      <c r="C145" s="186"/>
      <c r="D145" s="186"/>
      <c r="E145" s="186"/>
      <c r="F145" s="186"/>
      <c r="G145" s="186"/>
      <c r="H145" s="186"/>
    </row>
    <row r="146" spans="1:9" s="4" customFormat="1" ht="12.75">
      <c r="A146" s="21"/>
      <c r="B146" s="22"/>
      <c r="C146" s="22"/>
      <c r="D146" s="130"/>
      <c r="E146" s="20"/>
      <c r="F146" s="27"/>
      <c r="G146" s="20"/>
      <c r="H146" s="20"/>
      <c r="I146" s="99"/>
    </row>
    <row r="147" spans="1:9" s="4" customFormat="1" ht="12.75" hidden="1">
      <c r="A147" s="21"/>
      <c r="B147" s="22"/>
      <c r="C147" s="22"/>
      <c r="D147" s="130"/>
      <c r="E147" s="20"/>
      <c r="F147" s="27"/>
      <c r="G147" s="20"/>
      <c r="H147" s="20"/>
      <c r="I147" s="99"/>
    </row>
    <row r="148" spans="1:9" s="4" customFormat="1" ht="12.75" hidden="1">
      <c r="A148" s="42"/>
      <c r="B148" s="43"/>
      <c r="C148" s="43"/>
      <c r="D148" s="131"/>
      <c r="E148" s="46"/>
      <c r="F148" s="45"/>
      <c r="G148" s="46"/>
      <c r="H148" s="46"/>
      <c r="I148" s="99"/>
    </row>
    <row r="149" spans="1:9" s="4" customFormat="1" ht="32.25" customHeight="1" hidden="1">
      <c r="A149" s="18" t="s">
        <v>0</v>
      </c>
      <c r="B149" s="18" t="s">
        <v>62</v>
      </c>
      <c r="C149" s="18" t="s">
        <v>69</v>
      </c>
      <c r="D149" s="132"/>
      <c r="E149" s="44"/>
      <c r="F149" s="45"/>
      <c r="G149" s="46"/>
      <c r="H149" s="46"/>
      <c r="I149" s="99"/>
    </row>
    <row r="150" spans="1:9" s="4" customFormat="1" ht="15.75" hidden="1">
      <c r="A150" s="206" t="s">
        <v>64</v>
      </c>
      <c r="B150" s="207"/>
      <c r="C150" s="208"/>
      <c r="D150" s="133">
        <f>D152+D153+D154</f>
        <v>24525968.417999998</v>
      </c>
      <c r="E150" s="34">
        <f>E152+E153+E154</f>
        <v>21619356.084</v>
      </c>
      <c r="F150" s="103">
        <f>F152+F153+F154</f>
        <v>20841969.650000002</v>
      </c>
      <c r="G150" s="35">
        <f>F150/E150*100</f>
        <v>96.40421097196635</v>
      </c>
      <c r="H150" s="35">
        <f>F150/D150*100</f>
        <v>84.97919142187165</v>
      </c>
      <c r="I150" s="99"/>
    </row>
    <row r="151" spans="1:9" s="4" customFormat="1" ht="13.5" hidden="1">
      <c r="A151" s="182"/>
      <c r="B151" s="182"/>
      <c r="C151" s="36" t="s">
        <v>63</v>
      </c>
      <c r="D151" s="134"/>
      <c r="E151" s="37"/>
      <c r="F151" s="104"/>
      <c r="G151" s="38"/>
      <c r="H151" s="38"/>
      <c r="I151" s="99"/>
    </row>
    <row r="152" spans="1:9" s="4" customFormat="1" ht="27" hidden="1">
      <c r="A152" s="182"/>
      <c r="B152" s="182"/>
      <c r="C152" s="39" t="s">
        <v>70</v>
      </c>
      <c r="D152" s="135">
        <v>14805057.912999997</v>
      </c>
      <c r="E152" s="40">
        <v>13268979.204</v>
      </c>
      <c r="F152" s="105">
        <v>12716245.471</v>
      </c>
      <c r="G152" s="35">
        <v>95.83439144411821</v>
      </c>
      <c r="H152" s="35">
        <v>85.89122410547374</v>
      </c>
      <c r="I152" s="99"/>
    </row>
    <row r="153" spans="1:9" s="4" customFormat="1" ht="13.5" hidden="1">
      <c r="A153" s="182"/>
      <c r="B153" s="182"/>
      <c r="C153" s="39" t="s">
        <v>36</v>
      </c>
      <c r="D153" s="135">
        <v>7926615.303999999</v>
      </c>
      <c r="E153" s="40">
        <v>7092166.329999999</v>
      </c>
      <c r="F153" s="105">
        <v>6886598.409</v>
      </c>
      <c r="G153" s="35">
        <v>97.10147913296332</v>
      </c>
      <c r="H153" s="35">
        <v>86.87943270723412</v>
      </c>
      <c r="I153" s="99"/>
    </row>
    <row r="154" spans="1:9" s="4" customFormat="1" ht="27" hidden="1">
      <c r="A154" s="182"/>
      <c r="B154" s="182"/>
      <c r="C154" s="41" t="s">
        <v>71</v>
      </c>
      <c r="D154" s="135">
        <v>1794295.2010000001</v>
      </c>
      <c r="E154" s="40">
        <v>1258210.55</v>
      </c>
      <c r="F154" s="105">
        <v>1239125.77</v>
      </c>
      <c r="G154" s="35">
        <v>98.4831807363243</v>
      </c>
      <c r="H154" s="35">
        <v>69.05919211673798</v>
      </c>
      <c r="I154" s="99"/>
    </row>
    <row r="155" spans="1:9" s="4" customFormat="1" ht="12.75" hidden="1">
      <c r="A155" s="21"/>
      <c r="B155" s="22"/>
      <c r="C155" s="22"/>
      <c r="D155" s="130"/>
      <c r="E155" s="20"/>
      <c r="F155" s="27"/>
      <c r="G155" s="20"/>
      <c r="H155" s="20"/>
      <c r="I155" s="99"/>
    </row>
    <row r="156" spans="1:9" s="4" customFormat="1" ht="12.75" hidden="1">
      <c r="A156" s="21"/>
      <c r="B156" s="22"/>
      <c r="C156" s="22"/>
      <c r="D156" s="130"/>
      <c r="E156" s="20"/>
      <c r="F156" s="27"/>
      <c r="G156" s="20"/>
      <c r="H156" s="20"/>
      <c r="I156" s="99"/>
    </row>
    <row r="157" spans="1:9" s="4" customFormat="1" ht="12.75" hidden="1">
      <c r="A157" s="21"/>
      <c r="B157" s="22"/>
      <c r="C157" s="22"/>
      <c r="D157" s="130"/>
      <c r="E157" s="20"/>
      <c r="F157" s="27"/>
      <c r="G157" s="20"/>
      <c r="H157" s="20"/>
      <c r="I157" s="99"/>
    </row>
    <row r="158" spans="1:9" s="4" customFormat="1" ht="12.75" hidden="1">
      <c r="A158" s="21"/>
      <c r="B158" s="22"/>
      <c r="C158" s="22"/>
      <c r="D158" s="130"/>
      <c r="E158" s="20"/>
      <c r="F158" s="27"/>
      <c r="G158" s="20"/>
      <c r="H158" s="20"/>
      <c r="I158" s="99"/>
    </row>
    <row r="159" spans="1:9" s="4" customFormat="1" ht="12.75">
      <c r="A159" s="21"/>
      <c r="B159" s="22"/>
      <c r="C159" s="22"/>
      <c r="D159" s="150"/>
      <c r="E159" s="150"/>
      <c r="F159" s="150"/>
      <c r="G159" s="20"/>
      <c r="H159" s="20"/>
      <c r="I159" s="99"/>
    </row>
    <row r="160" spans="1:9" s="4" customFormat="1" ht="12.75">
      <c r="A160" s="21"/>
      <c r="B160" s="22"/>
      <c r="C160" s="22"/>
      <c r="D160" s="130"/>
      <c r="E160" s="20"/>
      <c r="F160" s="27"/>
      <c r="G160" s="20"/>
      <c r="H160" s="20"/>
      <c r="I160" s="99"/>
    </row>
    <row r="161" spans="1:9" s="4" customFormat="1" ht="12.75">
      <c r="A161" s="21"/>
      <c r="B161" s="22"/>
      <c r="C161" s="22"/>
      <c r="D161" s="130"/>
      <c r="E161" s="20"/>
      <c r="F161" s="27"/>
      <c r="G161" s="20"/>
      <c r="H161" s="20"/>
      <c r="I161" s="99"/>
    </row>
    <row r="162" spans="1:9" s="4" customFormat="1" ht="12.75">
      <c r="A162" s="21"/>
      <c r="B162" s="22"/>
      <c r="C162" s="22"/>
      <c r="D162" s="130"/>
      <c r="E162" s="20"/>
      <c r="F162" s="27"/>
      <c r="G162" s="20"/>
      <c r="H162" s="20"/>
      <c r="I162" s="99"/>
    </row>
    <row r="163" spans="1:9" s="4" customFormat="1" ht="12.75">
      <c r="A163" s="21"/>
      <c r="B163" s="22"/>
      <c r="C163" s="22"/>
      <c r="D163" s="130"/>
      <c r="E163" s="20"/>
      <c r="F163" s="27"/>
      <c r="G163" s="20"/>
      <c r="H163" s="20"/>
      <c r="I163" s="99"/>
    </row>
    <row r="164" spans="1:9" s="4" customFormat="1" ht="12.75">
      <c r="A164" s="21"/>
      <c r="B164" s="22"/>
      <c r="C164" s="22"/>
      <c r="D164" s="130"/>
      <c r="E164" s="20"/>
      <c r="F164" s="27"/>
      <c r="G164" s="20"/>
      <c r="H164" s="20"/>
      <c r="I164" s="99"/>
    </row>
    <row r="165" spans="1:9" s="4" customFormat="1" ht="12.75">
      <c r="A165" s="21"/>
      <c r="B165" s="22"/>
      <c r="C165" s="22"/>
      <c r="D165" s="130"/>
      <c r="E165" s="20"/>
      <c r="F165" s="27"/>
      <c r="G165" s="20"/>
      <c r="H165" s="20"/>
      <c r="I165" s="99"/>
    </row>
    <row r="166" spans="1:9" s="4" customFormat="1" ht="12.75">
      <c r="A166" s="21"/>
      <c r="B166" s="22"/>
      <c r="C166" s="22"/>
      <c r="D166" s="130"/>
      <c r="E166" s="20"/>
      <c r="F166" s="27"/>
      <c r="G166" s="20"/>
      <c r="H166" s="20"/>
      <c r="I166" s="99"/>
    </row>
    <row r="167" spans="1:9" s="4" customFormat="1" ht="12.75">
      <c r="A167" s="21"/>
      <c r="B167" s="22"/>
      <c r="C167" s="22"/>
      <c r="D167" s="130"/>
      <c r="E167" s="20"/>
      <c r="F167" s="27"/>
      <c r="G167" s="20"/>
      <c r="H167" s="20"/>
      <c r="I167" s="99"/>
    </row>
    <row r="168" spans="1:9" s="4" customFormat="1" ht="12.75">
      <c r="A168" s="21"/>
      <c r="B168" s="22"/>
      <c r="C168" s="22"/>
      <c r="D168" s="130"/>
      <c r="E168" s="20"/>
      <c r="F168" s="27"/>
      <c r="G168" s="20"/>
      <c r="H168" s="20"/>
      <c r="I168" s="99"/>
    </row>
    <row r="169" spans="1:9" s="4" customFormat="1" ht="12.75">
      <c r="A169" s="21"/>
      <c r="B169" s="22"/>
      <c r="C169" s="22"/>
      <c r="D169" s="130"/>
      <c r="E169" s="20"/>
      <c r="F169" s="27"/>
      <c r="G169" s="20"/>
      <c r="H169" s="20"/>
      <c r="I169" s="99"/>
    </row>
    <row r="170" spans="1:9" s="4" customFormat="1" ht="12.75">
      <c r="A170" s="21"/>
      <c r="B170" s="22"/>
      <c r="C170" s="22"/>
      <c r="D170" s="130"/>
      <c r="E170" s="20"/>
      <c r="F170" s="27"/>
      <c r="G170" s="20"/>
      <c r="H170" s="20"/>
      <c r="I170" s="99"/>
    </row>
    <row r="171" spans="1:9" s="4" customFormat="1" ht="12.75">
      <c r="A171" s="21"/>
      <c r="B171" s="22"/>
      <c r="C171" s="22"/>
      <c r="D171" s="130"/>
      <c r="E171" s="20"/>
      <c r="F171" s="27"/>
      <c r="G171" s="20"/>
      <c r="H171" s="20"/>
      <c r="I171" s="99"/>
    </row>
    <row r="172" spans="1:9" s="4" customFormat="1" ht="12.75">
      <c r="A172" s="21"/>
      <c r="B172" s="22"/>
      <c r="C172" s="22"/>
      <c r="D172" s="130"/>
      <c r="E172" s="20"/>
      <c r="F172" s="27"/>
      <c r="G172" s="20"/>
      <c r="H172" s="20"/>
      <c r="I172" s="99"/>
    </row>
    <row r="173" spans="1:9" s="4" customFormat="1" ht="12.75">
      <c r="A173" s="21"/>
      <c r="B173" s="22"/>
      <c r="C173" s="22"/>
      <c r="D173" s="130"/>
      <c r="E173" s="20"/>
      <c r="F173" s="27"/>
      <c r="G173" s="20"/>
      <c r="H173" s="20"/>
      <c r="I173" s="99"/>
    </row>
    <row r="174" spans="1:9" s="4" customFormat="1" ht="12.75">
      <c r="A174" s="21"/>
      <c r="B174" s="22"/>
      <c r="C174" s="22"/>
      <c r="D174" s="130"/>
      <c r="E174" s="20"/>
      <c r="F174" s="27"/>
      <c r="G174" s="20"/>
      <c r="H174" s="20"/>
      <c r="I174" s="99"/>
    </row>
    <row r="175" spans="1:9" s="4" customFormat="1" ht="12.75">
      <c r="A175" s="21"/>
      <c r="B175" s="22"/>
      <c r="C175" s="22"/>
      <c r="D175" s="130"/>
      <c r="E175" s="20"/>
      <c r="F175" s="27"/>
      <c r="G175" s="20"/>
      <c r="H175" s="20"/>
      <c r="I175" s="99"/>
    </row>
    <row r="176" spans="1:9" s="4" customFormat="1" ht="12.75">
      <c r="A176" s="21"/>
      <c r="B176" s="22"/>
      <c r="C176" s="22"/>
      <c r="D176" s="130"/>
      <c r="E176" s="20"/>
      <c r="F176" s="27"/>
      <c r="G176" s="20"/>
      <c r="H176" s="20"/>
      <c r="I176" s="99"/>
    </row>
    <row r="177" spans="1:9" s="4" customFormat="1" ht="12.75">
      <c r="A177" s="21"/>
      <c r="B177" s="22"/>
      <c r="C177" s="22"/>
      <c r="D177" s="130"/>
      <c r="E177" s="20"/>
      <c r="F177" s="27"/>
      <c r="G177" s="20"/>
      <c r="H177" s="20"/>
      <c r="I177" s="99"/>
    </row>
    <row r="178" spans="1:9" s="4" customFormat="1" ht="12.75">
      <c r="A178" s="21"/>
      <c r="B178" s="22"/>
      <c r="C178" s="22"/>
      <c r="D178" s="130"/>
      <c r="E178" s="20"/>
      <c r="F178" s="27"/>
      <c r="G178" s="20"/>
      <c r="H178" s="20"/>
      <c r="I178" s="99"/>
    </row>
    <row r="179" spans="1:9" s="4" customFormat="1" ht="12.75">
      <c r="A179" s="21"/>
      <c r="B179" s="22"/>
      <c r="C179" s="22"/>
      <c r="D179" s="130"/>
      <c r="E179" s="20"/>
      <c r="F179" s="27"/>
      <c r="G179" s="20"/>
      <c r="H179" s="20"/>
      <c r="I179" s="99"/>
    </row>
    <row r="180" spans="1:9" s="4" customFormat="1" ht="12.75">
      <c r="A180" s="21"/>
      <c r="B180" s="22"/>
      <c r="C180" s="22"/>
      <c r="D180" s="130"/>
      <c r="E180" s="20"/>
      <c r="F180" s="27"/>
      <c r="G180" s="20"/>
      <c r="H180" s="20"/>
      <c r="I180" s="99"/>
    </row>
    <row r="181" spans="1:9" s="4" customFormat="1" ht="12.75">
      <c r="A181" s="21"/>
      <c r="B181" s="22"/>
      <c r="C181" s="22"/>
      <c r="D181" s="130"/>
      <c r="E181" s="20"/>
      <c r="F181" s="27"/>
      <c r="G181" s="20"/>
      <c r="H181" s="20"/>
      <c r="I181" s="99"/>
    </row>
    <row r="182" spans="1:9" s="4" customFormat="1" ht="12.75">
      <c r="A182" s="21"/>
      <c r="B182" s="22"/>
      <c r="C182" s="22"/>
      <c r="D182" s="130"/>
      <c r="E182" s="20"/>
      <c r="F182" s="27"/>
      <c r="G182" s="20"/>
      <c r="H182" s="20"/>
      <c r="I182" s="99"/>
    </row>
    <row r="183" spans="1:9" s="4" customFormat="1" ht="12.75">
      <c r="A183" s="21"/>
      <c r="B183" s="22"/>
      <c r="C183" s="22"/>
      <c r="D183" s="130"/>
      <c r="E183" s="20"/>
      <c r="F183" s="27"/>
      <c r="G183" s="20"/>
      <c r="H183" s="20"/>
      <c r="I183" s="99"/>
    </row>
    <row r="184" spans="1:9" s="4" customFormat="1" ht="12.75">
      <c r="A184" s="21"/>
      <c r="B184" s="22"/>
      <c r="C184" s="22"/>
      <c r="D184" s="130"/>
      <c r="E184" s="20"/>
      <c r="F184" s="27"/>
      <c r="G184" s="20"/>
      <c r="H184" s="20"/>
      <c r="I184" s="99"/>
    </row>
    <row r="185" spans="1:9" s="4" customFormat="1" ht="12.75">
      <c r="A185" s="21"/>
      <c r="B185" s="22"/>
      <c r="C185" s="22"/>
      <c r="D185" s="130"/>
      <c r="E185" s="20"/>
      <c r="F185" s="27"/>
      <c r="G185" s="20"/>
      <c r="H185" s="20"/>
      <c r="I185" s="99"/>
    </row>
    <row r="186" spans="1:9" s="4" customFormat="1" ht="12.75">
      <c r="A186" s="21"/>
      <c r="B186" s="22"/>
      <c r="C186" s="22"/>
      <c r="D186" s="130"/>
      <c r="E186" s="20"/>
      <c r="F186" s="27"/>
      <c r="G186" s="20"/>
      <c r="H186" s="20"/>
      <c r="I186" s="99"/>
    </row>
    <row r="187" spans="1:9" s="4" customFormat="1" ht="12.75">
      <c r="A187" s="21"/>
      <c r="B187" s="22"/>
      <c r="C187" s="22"/>
      <c r="D187" s="130"/>
      <c r="E187" s="20"/>
      <c r="F187" s="27"/>
      <c r="G187" s="20"/>
      <c r="H187" s="20"/>
      <c r="I187" s="99"/>
    </row>
    <row r="188" spans="1:9" s="4" customFormat="1" ht="12.75">
      <c r="A188" s="21"/>
      <c r="B188" s="22"/>
      <c r="C188" s="22"/>
      <c r="D188" s="130"/>
      <c r="E188" s="20"/>
      <c r="F188" s="27"/>
      <c r="G188" s="20"/>
      <c r="H188" s="20"/>
      <c r="I188" s="99"/>
    </row>
    <row r="189" spans="1:9" s="4" customFormat="1" ht="12.75">
      <c r="A189" s="21"/>
      <c r="B189" s="22"/>
      <c r="C189" s="22"/>
      <c r="D189" s="130"/>
      <c r="E189" s="20"/>
      <c r="F189" s="27"/>
      <c r="G189" s="20"/>
      <c r="H189" s="20"/>
      <c r="I189" s="99"/>
    </row>
    <row r="190" spans="1:9" s="4" customFormat="1" ht="12.75">
      <c r="A190" s="21"/>
      <c r="B190" s="22"/>
      <c r="C190" s="22"/>
      <c r="D190" s="130"/>
      <c r="E190" s="20"/>
      <c r="F190" s="27"/>
      <c r="G190" s="20"/>
      <c r="H190" s="20"/>
      <c r="I190" s="99"/>
    </row>
    <row r="191" spans="1:9" s="4" customFormat="1" ht="12.75">
      <c r="A191" s="21"/>
      <c r="B191" s="22"/>
      <c r="C191" s="22"/>
      <c r="D191" s="130"/>
      <c r="E191" s="20"/>
      <c r="F191" s="27"/>
      <c r="G191" s="20"/>
      <c r="H191" s="20"/>
      <c r="I191" s="99"/>
    </row>
    <row r="192" spans="1:9" s="4" customFormat="1" ht="12.75">
      <c r="A192" s="21"/>
      <c r="B192" s="22"/>
      <c r="C192" s="22"/>
      <c r="D192" s="130"/>
      <c r="E192" s="20"/>
      <c r="F192" s="27"/>
      <c r="G192" s="20"/>
      <c r="H192" s="20"/>
      <c r="I192" s="99"/>
    </row>
    <row r="193" spans="1:9" s="4" customFormat="1" ht="12.75">
      <c r="A193" s="21"/>
      <c r="B193" s="22"/>
      <c r="C193" s="22"/>
      <c r="D193" s="130"/>
      <c r="E193" s="20"/>
      <c r="F193" s="27"/>
      <c r="G193" s="20"/>
      <c r="H193" s="20"/>
      <c r="I193" s="99"/>
    </row>
    <row r="194" spans="1:9" s="4" customFormat="1" ht="12.75">
      <c r="A194" s="21"/>
      <c r="B194" s="22"/>
      <c r="C194" s="22"/>
      <c r="D194" s="130"/>
      <c r="E194" s="20"/>
      <c r="F194" s="27"/>
      <c r="G194" s="20"/>
      <c r="H194" s="20"/>
      <c r="I194" s="99"/>
    </row>
    <row r="195" spans="1:9" s="4" customFormat="1" ht="12.75">
      <c r="A195" s="21"/>
      <c r="B195" s="22"/>
      <c r="C195" s="22"/>
      <c r="D195" s="130"/>
      <c r="E195" s="20"/>
      <c r="F195" s="27"/>
      <c r="G195" s="20"/>
      <c r="H195" s="20"/>
      <c r="I195" s="99"/>
    </row>
    <row r="196" spans="1:9" s="4" customFormat="1" ht="12.75">
      <c r="A196" s="21"/>
      <c r="B196" s="22"/>
      <c r="C196" s="22"/>
      <c r="D196" s="130"/>
      <c r="E196" s="20"/>
      <c r="F196" s="27"/>
      <c r="G196" s="20"/>
      <c r="H196" s="20"/>
      <c r="I196" s="99"/>
    </row>
    <row r="197" spans="1:9" s="4" customFormat="1" ht="12.75">
      <c r="A197" s="21"/>
      <c r="B197" s="22"/>
      <c r="C197" s="22"/>
      <c r="D197" s="130"/>
      <c r="E197" s="20"/>
      <c r="F197" s="27"/>
      <c r="G197" s="20"/>
      <c r="H197" s="20"/>
      <c r="I197" s="99"/>
    </row>
    <row r="198" spans="1:9" s="4" customFormat="1" ht="12.75">
      <c r="A198" s="21"/>
      <c r="B198" s="22"/>
      <c r="C198" s="22"/>
      <c r="D198" s="130"/>
      <c r="E198" s="20"/>
      <c r="F198" s="27"/>
      <c r="G198" s="20"/>
      <c r="H198" s="20"/>
      <c r="I198" s="99"/>
    </row>
    <row r="199" spans="1:9" s="4" customFormat="1" ht="12.75">
      <c r="A199" s="21"/>
      <c r="B199" s="22"/>
      <c r="C199" s="22"/>
      <c r="D199" s="130"/>
      <c r="E199" s="20"/>
      <c r="F199" s="27"/>
      <c r="G199" s="20"/>
      <c r="H199" s="20"/>
      <c r="I199" s="99"/>
    </row>
    <row r="200" spans="1:9" s="4" customFormat="1" ht="12.75">
      <c r="A200" s="21"/>
      <c r="B200" s="22"/>
      <c r="C200" s="22"/>
      <c r="D200" s="130"/>
      <c r="E200" s="20"/>
      <c r="F200" s="27"/>
      <c r="G200" s="20"/>
      <c r="H200" s="20"/>
      <c r="I200" s="99"/>
    </row>
    <row r="201" spans="1:9" s="4" customFormat="1" ht="12.75">
      <c r="A201" s="21"/>
      <c r="B201" s="22"/>
      <c r="C201" s="22"/>
      <c r="D201" s="130"/>
      <c r="E201" s="20"/>
      <c r="F201" s="27"/>
      <c r="G201" s="20"/>
      <c r="H201" s="20"/>
      <c r="I201" s="99"/>
    </row>
    <row r="202" spans="4:8" ht="12.75">
      <c r="D202" s="130"/>
      <c r="E202" s="20"/>
      <c r="F202" s="27"/>
      <c r="G202" s="20"/>
      <c r="H202" s="20"/>
    </row>
    <row r="203" spans="1:8" ht="12.75">
      <c r="A203" s="23"/>
      <c r="B203" s="23"/>
      <c r="C203" s="23"/>
      <c r="D203" s="130"/>
      <c r="E203" s="20"/>
      <c r="F203" s="27"/>
      <c r="G203" s="20"/>
      <c r="H203" s="20"/>
    </row>
    <row r="204" spans="1:8" ht="12.75">
      <c r="A204" s="23"/>
      <c r="B204" s="23"/>
      <c r="C204" s="23"/>
      <c r="D204" s="130"/>
      <c r="E204" s="20"/>
      <c r="F204" s="27"/>
      <c r="G204" s="20"/>
      <c r="H204" s="20"/>
    </row>
    <row r="205" spans="1:8" ht="12.75">
      <c r="A205" s="23"/>
      <c r="B205" s="23"/>
      <c r="C205" s="23"/>
      <c r="D205" s="130"/>
      <c r="E205" s="20"/>
      <c r="F205" s="27"/>
      <c r="G205" s="20"/>
      <c r="H205" s="20"/>
    </row>
    <row r="206" spans="1:8" ht="12.75">
      <c r="A206" s="23"/>
      <c r="B206" s="23"/>
      <c r="C206" s="23"/>
      <c r="D206" s="130"/>
      <c r="E206" s="20"/>
      <c r="F206" s="27"/>
      <c r="G206" s="20"/>
      <c r="H206" s="20"/>
    </row>
    <row r="207" spans="1:8" ht="12.75">
      <c r="A207" s="23"/>
      <c r="B207" s="23"/>
      <c r="C207" s="23"/>
      <c r="D207" s="130"/>
      <c r="E207" s="20"/>
      <c r="F207" s="27"/>
      <c r="G207" s="20"/>
      <c r="H207" s="20"/>
    </row>
    <row r="208" spans="1:8" ht="12.75">
      <c r="A208" s="23"/>
      <c r="B208" s="23"/>
      <c r="C208" s="23"/>
      <c r="D208" s="130"/>
      <c r="E208" s="20"/>
      <c r="F208" s="27"/>
      <c r="G208" s="20"/>
      <c r="H208" s="20"/>
    </row>
  </sheetData>
  <sheetProtection password="CE2E" sheet="1" objects="1" scenarios="1"/>
  <autoFilter ref="A5:M5"/>
  <mergeCells count="22">
    <mergeCell ref="A3:I3"/>
    <mergeCell ref="A11:B11"/>
    <mergeCell ref="A150:C150"/>
    <mergeCell ref="A137:C137"/>
    <mergeCell ref="A111:B112"/>
    <mergeCell ref="A138:B142"/>
    <mergeCell ref="A130:C130"/>
    <mergeCell ref="A8:B9"/>
    <mergeCell ref="A105:B105"/>
    <mergeCell ref="A106:B107"/>
    <mergeCell ref="A72:B72"/>
    <mergeCell ref="A133:B136"/>
    <mergeCell ref="A131:C131"/>
    <mergeCell ref="A25:B25"/>
    <mergeCell ref="A77:B79"/>
    <mergeCell ref="A75:B75"/>
    <mergeCell ref="A151:B154"/>
    <mergeCell ref="A100:B100"/>
    <mergeCell ref="A145:H145"/>
    <mergeCell ref="A127:B127"/>
    <mergeCell ref="A132:C132"/>
    <mergeCell ref="A144:H144"/>
  </mergeCells>
  <printOptions/>
  <pageMargins left="0.3937007874015748" right="0.2755905511811024" top="0.275590551181102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2021-04-12T11:40:55Z</cp:lastPrinted>
  <dcterms:created xsi:type="dcterms:W3CDTF">2002-03-11T10:22:12Z</dcterms:created>
  <dcterms:modified xsi:type="dcterms:W3CDTF">2021-04-16T12:42:41Z</dcterms:modified>
  <cp:category/>
  <cp:version/>
  <cp:contentType/>
  <cp:contentStatus/>
</cp:coreProperties>
</file>