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источникам'!$A$1:$I$154</definedName>
  </definedNames>
  <calcPr fullCalcOnLoad="1"/>
</workbook>
</file>

<file path=xl/sharedStrings.xml><?xml version="1.0" encoding="utf-8"?>
<sst xmlns="http://schemas.openxmlformats.org/spreadsheetml/2006/main" count="230" uniqueCount="131">
  <si>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</si>
  <si>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</si>
  <si>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</si>
  <si>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</si>
  <si>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</si>
  <si>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</si>
  <si>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</si>
  <si>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</si>
  <si>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</si>
  <si>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</si>
  <si>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</si>
  <si>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</si>
  <si>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</si>
  <si>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</si>
  <si>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</si>
  <si>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</si>
  <si>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</si>
  <si>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</si>
  <si>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</si>
  <si>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</si>
  <si>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</si>
  <si>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</si>
  <si>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</si>
  <si>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</si>
  <si>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</si>
  <si>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</si>
  <si>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</si>
  <si>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</si>
  <si>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</si>
  <si>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</si>
  <si>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</si>
  <si>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</si>
  <si>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</si>
  <si>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</si>
  <si>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</si>
  <si>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</si>
  <si>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</si>
  <si>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</si>
  <si>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</si>
  <si>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</si>
  <si>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</si>
  <si>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</si>
  <si>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</si>
  <si>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</si>
  <si>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</si>
  <si>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</si>
  <si>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</si>
  <si>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</si>
  <si>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</si>
  <si>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</si>
  <si>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</si>
  <si>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</si>
  <si>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</si>
  <si>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</si>
  <si>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</si>
  <si>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</si>
  <si>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</si>
  <si>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</si>
  <si>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</si>
  <si>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</si>
  <si>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</si>
  <si>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</si>
  <si>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</si>
  <si>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</si>
  <si>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</si>
  <si>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</si>
  <si>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</si>
  <si>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</si>
  <si>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</si>
  <si>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</si>
  <si>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</si>
  <si>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</si>
  <si>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</si>
  <si>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</si>
  <si>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</si>
  <si>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</si>
  <si>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</si>
  <si>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</si>
  <si>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</si>
  <si>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</si>
  <si>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</si>
  <si>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</si>
  <si>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</si>
  <si>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</si>
  <si>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</si>
  <si>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</si>
  <si>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</si>
  <si>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</si>
  <si>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</si>
  <si>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</si>
  <si>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</si>
  <si>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</si>
  <si>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</si>
  <si>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</si>
  <si>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</si>
  <si>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</si>
  <si>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</si>
  <si>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</si>
  <si>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</si>
  <si>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</si>
  <si>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</si>
  <si>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</si>
  <si>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</si>
  <si>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</si>
  <si>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</si>
  <si>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</si>
  <si>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</si>
  <si>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</si>
  <si>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</si>
  <si>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</si>
  <si>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</si>
  <si>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</si>
  <si>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</si>
  <si>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</si>
  <si>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</si>
  <si>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</si>
  <si>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</si>
  <si>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</si>
  <si>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</si>
  <si>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</si>
  <si>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</si>
  <si>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</si>
  <si>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</si>
  <si>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</si>
  <si>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</si>
  <si>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2022 года</t>
  </si>
  <si>
    <t>Оперативный анализ исполнения бюджета города Перми по расходам на 1 апреля 2022 года</t>
  </si>
  <si>
    <t>Кассовый план 1 квартала 2022 года</t>
  </si>
  <si>
    <t>Кассовый расход на 01.04.2022</t>
  </si>
  <si>
    <t>% выпол-нения кассового плана 1 квартала 2022 года</t>
  </si>
  <si>
    <t xml:space="preserve"> *   расчётный уровень установлен исходя из 95,0 % исполнения кассового плана по расходам за 1 квартал 2022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</si>
</sst>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sz val="10"/>
      <color indexed="36"/>
      <name val="Arial"/>
      <family val="2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36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10"/>
      <color rgb="FF7030A0"/>
      <name val="Times New Roman"/>
      <family val="1"/>
    </font>
    <font>
      <sz val="10"/>
      <color rgb="FF7030A0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0"/>
      <color rgb="FF7030A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24" fillId="35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9" fillId="33" borderId="10" xfId="0" applyNumberFormat="1" applyFont="1" applyFill="1" applyBorder="1" applyAlignment="1">
      <alignment vertical="center"/>
    </xf>
    <xf numFmtId="179" fontId="23" fillId="35" borderId="10" xfId="0" applyNumberFormat="1" applyFont="1" applyFill="1" applyBorder="1" applyAlignment="1" applyProtection="1">
      <alignment horizontal="center" vertical="center" wrapText="1"/>
      <protection/>
    </xf>
    <xf numFmtId="179" fontId="23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left" vertical="center" wrapText="1"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70" fillId="0" borderId="1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73" fillId="35" borderId="10" xfId="0" applyNumberFormat="1" applyFont="1" applyFill="1" applyBorder="1" applyAlignment="1" applyProtection="1">
      <alignment horizontal="center" vertical="center" wrapText="1"/>
      <protection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35" borderId="10" xfId="0" applyNumberFormat="1" applyFont="1" applyFill="1" applyBorder="1" applyAlignment="1" applyProtection="1">
      <alignment horizontal="center" vertical="center" wrapText="1"/>
      <protection/>
    </xf>
    <xf numFmtId="178" fontId="76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69" fillId="35" borderId="10" xfId="0" applyNumberFormat="1" applyFont="1" applyFill="1" applyBorder="1" applyAlignment="1" applyProtection="1">
      <alignment horizontal="center" vertical="center" wrapText="1"/>
      <protection/>
    </xf>
    <xf numFmtId="179" fontId="69" fillId="35" borderId="10" xfId="0" applyNumberFormat="1" applyFont="1" applyFill="1" applyBorder="1" applyAlignment="1">
      <alignment vertical="center"/>
    </xf>
    <xf numFmtId="49" fontId="77" fillId="0" borderId="10" xfId="0" applyNumberFormat="1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9" fontId="78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9" fontId="78" fillId="35" borderId="10" xfId="0" applyNumberFormat="1" applyFont="1" applyFill="1" applyBorder="1" applyAlignment="1" applyProtection="1">
      <alignment horizontal="center" vertical="center" wrapText="1"/>
      <protection/>
    </xf>
    <xf numFmtId="179" fontId="76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5" customWidth="1"/>
    <col min="5" max="5" width="13.28125" style="5" customWidth="1"/>
    <col min="6" max="6" width="13.2812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65" t="s">
        <v>126</v>
      </c>
      <c r="B3" s="165"/>
      <c r="C3" s="165"/>
      <c r="D3" s="165"/>
      <c r="E3" s="165"/>
      <c r="F3" s="165"/>
      <c r="G3" s="165"/>
      <c r="H3" s="165"/>
      <c r="I3" s="165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125</v>
      </c>
      <c r="E5" s="78" t="s">
        <v>127</v>
      </c>
      <c r="F5" s="70" t="s">
        <v>128</v>
      </c>
      <c r="G5" s="70" t="s">
        <v>129</v>
      </c>
      <c r="H5" s="65" t="s">
        <v>113</v>
      </c>
      <c r="I5" s="66" t="s">
        <v>110</v>
      </c>
    </row>
    <row r="6" spans="1:11" s="2" customFormat="1" ht="48.75" customHeight="1">
      <c r="A6" s="50" t="s">
        <v>59</v>
      </c>
      <c r="B6" s="30" t="s">
        <v>73</v>
      </c>
      <c r="C6" s="30" t="s">
        <v>37</v>
      </c>
      <c r="D6" s="76">
        <f>D7+D8</f>
        <v>171283.24599999998</v>
      </c>
      <c r="E6" s="76">
        <f>E7+E8</f>
        <v>30668.892</v>
      </c>
      <c r="F6" s="76">
        <f>F7+F8</f>
        <v>29356.394999999997</v>
      </c>
      <c r="G6" s="76">
        <f>F6/E6*100</f>
        <v>95.72042902625891</v>
      </c>
      <c r="H6" s="76">
        <f>F6/D6*100</f>
        <v>17.13909310196048</v>
      </c>
      <c r="I6" s="103">
        <f>G6-95</f>
        <v>0.7204290262589126</v>
      </c>
      <c r="J6" s="63"/>
      <c r="K6" s="63"/>
    </row>
    <row r="7" spans="1:9" s="7" customFormat="1" ht="18" customHeight="1">
      <c r="A7" s="139"/>
      <c r="B7" s="140"/>
      <c r="C7" s="54" t="s">
        <v>35</v>
      </c>
      <c r="D7" s="95">
        <v>170740.4</v>
      </c>
      <c r="E7" s="95">
        <v>30665.132</v>
      </c>
      <c r="F7" s="95">
        <v>29352.635</v>
      </c>
      <c r="G7" s="95">
        <f>F7/E7*100</f>
        <v>95.71990428738411</v>
      </c>
      <c r="H7" s="95">
        <f>F7/D7*100</f>
        <v>17.19138235590405</v>
      </c>
      <c r="I7" s="77">
        <f>G7-95</f>
        <v>0.7199042873841108</v>
      </c>
    </row>
    <row r="8" spans="1:9" s="12" customFormat="1" ht="27" customHeight="1">
      <c r="A8" s="141"/>
      <c r="B8" s="142"/>
      <c r="C8" s="54" t="s">
        <v>71</v>
      </c>
      <c r="D8" s="95">
        <v>542.846</v>
      </c>
      <c r="E8" s="95">
        <v>3.76</v>
      </c>
      <c r="F8" s="95">
        <v>3.76</v>
      </c>
      <c r="G8" s="95">
        <f>F8/E8*100</f>
        <v>100</v>
      </c>
      <c r="H8" s="95">
        <f aca="true" t="shared" si="0" ref="H8:H72">F8/D8*100</f>
        <v>0.6926457964137158</v>
      </c>
      <c r="I8" s="77">
        <f>G8-95</f>
        <v>5</v>
      </c>
    </row>
    <row r="9" spans="1:9" s="123" customFormat="1" ht="21.75" customHeight="1" hidden="1">
      <c r="A9" s="143"/>
      <c r="B9" s="144"/>
      <c r="C9" s="87" t="s">
        <v>96</v>
      </c>
      <c r="D9" s="118"/>
      <c r="E9" s="118"/>
      <c r="F9" s="118"/>
      <c r="G9" s="98" t="e">
        <f>F9/E9*100</f>
        <v>#DIV/0!</v>
      </c>
      <c r="H9" s="98" t="e">
        <f t="shared" si="0"/>
        <v>#DIV/0!</v>
      </c>
      <c r="I9" s="88" t="e">
        <f>G9-95</f>
        <v>#DIV/0!</v>
      </c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D11+D17+D20</f>
        <v>377515.301</v>
      </c>
      <c r="E10" s="76">
        <f>E11+E17+E20</f>
        <v>51828.899</v>
      </c>
      <c r="F10" s="76">
        <f>F11+F17+F20</f>
        <v>51048.259</v>
      </c>
      <c r="G10" s="76">
        <f aca="true" t="shared" si="1" ref="G10:G72">F10/E10*100</f>
        <v>98.49381326815374</v>
      </c>
      <c r="H10" s="76">
        <f t="shared" si="0"/>
        <v>13.522169529229227</v>
      </c>
      <c r="I10" s="103">
        <f aca="true" t="shared" si="2" ref="I10:I72">G10-95</f>
        <v>3.493813268153744</v>
      </c>
      <c r="J10" s="63"/>
    </row>
    <row r="11" spans="1:10" s="1" customFormat="1" ht="27.75" customHeight="1">
      <c r="A11" s="173"/>
      <c r="B11" s="174"/>
      <c r="C11" s="86" t="s">
        <v>66</v>
      </c>
      <c r="D11" s="107">
        <f>D12+D13+D14+D15+D16</f>
        <v>282050.39999999997</v>
      </c>
      <c r="E11" s="107">
        <f>E12+E13+E14+E15+E16</f>
        <v>51828.899</v>
      </c>
      <c r="F11" s="107">
        <f>F12+F13+F14+F15+F16</f>
        <v>51048.259</v>
      </c>
      <c r="G11" s="107">
        <f t="shared" si="1"/>
        <v>98.49381326815374</v>
      </c>
      <c r="H11" s="107">
        <f t="shared" si="0"/>
        <v>18.098984791370622</v>
      </c>
      <c r="I11" s="108">
        <f t="shared" si="2"/>
        <v>3.493813268153744</v>
      </c>
      <c r="J11" s="67"/>
    </row>
    <row r="12" spans="1:9" s="1" customFormat="1" ht="20.25" customHeight="1" hidden="1">
      <c r="A12" s="175"/>
      <c r="B12" s="176"/>
      <c r="C12" s="54" t="s">
        <v>101</v>
      </c>
      <c r="D12" s="95">
        <f>124388.3+6368</f>
        <v>130756.3</v>
      </c>
      <c r="E12" s="95">
        <f>22641.1+781.638</f>
        <v>23422.737999999998</v>
      </c>
      <c r="F12" s="95">
        <f>22143.855+780.888</f>
        <v>22924.743</v>
      </c>
      <c r="G12" s="95">
        <f t="shared" si="1"/>
        <v>97.8738822079639</v>
      </c>
      <c r="H12" s="95">
        <f t="shared" si="0"/>
        <v>17.5324194704194</v>
      </c>
      <c r="I12" s="77">
        <f t="shared" si="2"/>
        <v>2.873882207963902</v>
      </c>
    </row>
    <row r="13" spans="1:9" s="1" customFormat="1" ht="26.25" customHeight="1" hidden="1">
      <c r="A13" s="175"/>
      <c r="B13" s="176"/>
      <c r="C13" s="54" t="s">
        <v>105</v>
      </c>
      <c r="D13" s="95">
        <v>109537.5</v>
      </c>
      <c r="E13" s="95">
        <v>22124.426</v>
      </c>
      <c r="F13" s="95">
        <v>21841.781</v>
      </c>
      <c r="G13" s="95">
        <f t="shared" si="1"/>
        <v>98.72247533111141</v>
      </c>
      <c r="H13" s="95">
        <f>F13/D13*100</f>
        <v>19.940003195252768</v>
      </c>
      <c r="I13" s="77">
        <f>G13-95</f>
        <v>3.7224753311114114</v>
      </c>
    </row>
    <row r="14" spans="1:9" s="81" customFormat="1" ht="27" customHeight="1" hidden="1">
      <c r="A14" s="175"/>
      <c r="B14" s="176"/>
      <c r="C14" s="54" t="s">
        <v>114</v>
      </c>
      <c r="D14" s="117">
        <v>0</v>
      </c>
      <c r="E14" s="117">
        <v>0</v>
      </c>
      <c r="F14" s="117">
        <v>0</v>
      </c>
      <c r="G14" s="95"/>
      <c r="H14" s="95"/>
      <c r="I14" s="77"/>
    </row>
    <row r="15" spans="1:9" s="1" customFormat="1" ht="27" customHeight="1" hidden="1">
      <c r="A15" s="175"/>
      <c r="B15" s="176"/>
      <c r="C15" s="54" t="s">
        <v>102</v>
      </c>
      <c r="D15" s="95">
        <v>2580</v>
      </c>
      <c r="E15" s="95">
        <v>0</v>
      </c>
      <c r="F15" s="95">
        <v>0</v>
      </c>
      <c r="G15" s="95"/>
      <c r="H15" s="95">
        <f t="shared" si="0"/>
        <v>0</v>
      </c>
      <c r="I15" s="77">
        <f t="shared" si="2"/>
        <v>-95</v>
      </c>
    </row>
    <row r="16" spans="1:9" s="1" customFormat="1" ht="27" customHeight="1" hidden="1">
      <c r="A16" s="175"/>
      <c r="B16" s="176"/>
      <c r="C16" s="54" t="s">
        <v>100</v>
      </c>
      <c r="D16" s="95">
        <v>39176.6</v>
      </c>
      <c r="E16" s="95">
        <v>6281.735</v>
      </c>
      <c r="F16" s="95">
        <v>6281.735</v>
      </c>
      <c r="G16" s="95">
        <f t="shared" si="1"/>
        <v>100</v>
      </c>
      <c r="H16" s="95">
        <f t="shared" si="0"/>
        <v>16.034405742203255</v>
      </c>
      <c r="I16" s="77">
        <f t="shared" si="2"/>
        <v>5</v>
      </c>
    </row>
    <row r="17" spans="1:13" s="1" customFormat="1" ht="27.75" customHeight="1">
      <c r="A17" s="175"/>
      <c r="B17" s="176"/>
      <c r="C17" s="86" t="s">
        <v>82</v>
      </c>
      <c r="D17" s="107">
        <f>D18+D19</f>
        <v>95464.901</v>
      </c>
      <c r="E17" s="107">
        <f>E18+E19</f>
        <v>0</v>
      </c>
      <c r="F17" s="107">
        <f>F18+F19</f>
        <v>0</v>
      </c>
      <c r="G17" s="107"/>
      <c r="H17" s="107">
        <f t="shared" si="0"/>
        <v>0</v>
      </c>
      <c r="I17" s="108">
        <f t="shared" si="2"/>
        <v>-95</v>
      </c>
      <c r="M17" s="52"/>
    </row>
    <row r="18" spans="1:9" s="2" customFormat="1" ht="27.75" customHeight="1" hidden="1">
      <c r="A18" s="175"/>
      <c r="B18" s="176"/>
      <c r="C18" s="54" t="s">
        <v>104</v>
      </c>
      <c r="D18" s="95">
        <v>0</v>
      </c>
      <c r="E18" s="95">
        <v>0</v>
      </c>
      <c r="F18" s="95">
        <v>0</v>
      </c>
      <c r="G18" s="95"/>
      <c r="H18" s="95"/>
      <c r="I18" s="77">
        <f t="shared" si="2"/>
        <v>-95</v>
      </c>
    </row>
    <row r="19" spans="1:9" s="2" customFormat="1" ht="18" customHeight="1" hidden="1">
      <c r="A19" s="175"/>
      <c r="B19" s="176"/>
      <c r="C19" s="54" t="s">
        <v>103</v>
      </c>
      <c r="D19" s="95">
        <v>95464.901</v>
      </c>
      <c r="E19" s="95">
        <v>0</v>
      </c>
      <c r="F19" s="95">
        <v>0</v>
      </c>
      <c r="G19" s="95"/>
      <c r="H19" s="95">
        <f t="shared" si="0"/>
        <v>0</v>
      </c>
      <c r="I19" s="77">
        <f t="shared" si="2"/>
        <v>-95</v>
      </c>
    </row>
    <row r="20" spans="1:9" s="72" customFormat="1" ht="30" customHeight="1" hidden="1">
      <c r="A20" s="177"/>
      <c r="B20" s="178"/>
      <c r="C20" s="54" t="s">
        <v>95</v>
      </c>
      <c r="D20" s="117">
        <v>0</v>
      </c>
      <c r="E20" s="117">
        <v>0</v>
      </c>
      <c r="F20" s="117">
        <v>0</v>
      </c>
      <c r="G20" s="95"/>
      <c r="H20" s="95"/>
      <c r="I20" s="77"/>
    </row>
    <row r="21" spans="1:9" s="5" customFormat="1" ht="62.25" customHeight="1">
      <c r="A21" s="50" t="s">
        <v>80</v>
      </c>
      <c r="B21" s="30" t="s">
        <v>116</v>
      </c>
      <c r="C21" s="30" t="s">
        <v>81</v>
      </c>
      <c r="D21" s="76">
        <f>D22+D23</f>
        <v>127194.973</v>
      </c>
      <c r="E21" s="76">
        <f>E22+E23</f>
        <v>26851.563</v>
      </c>
      <c r="F21" s="76">
        <f>F22+F23</f>
        <v>25736.591</v>
      </c>
      <c r="G21" s="76">
        <f t="shared" si="1"/>
        <v>95.84764581488237</v>
      </c>
      <c r="H21" s="76">
        <f t="shared" si="0"/>
        <v>20.233968680507523</v>
      </c>
      <c r="I21" s="103">
        <f t="shared" si="2"/>
        <v>0.8476458148823696</v>
      </c>
    </row>
    <row r="22" spans="1:9" s="2" customFormat="1" ht="17.25" customHeight="1">
      <c r="A22" s="173"/>
      <c r="B22" s="174"/>
      <c r="C22" s="51" t="s">
        <v>35</v>
      </c>
      <c r="D22" s="95">
        <v>127194.973</v>
      </c>
      <c r="E22" s="95">
        <v>26851.563</v>
      </c>
      <c r="F22" s="95">
        <v>25736.591</v>
      </c>
      <c r="G22" s="95">
        <f t="shared" si="1"/>
        <v>95.84764581488237</v>
      </c>
      <c r="H22" s="95">
        <f t="shared" si="0"/>
        <v>20.233968680507523</v>
      </c>
      <c r="I22" s="77">
        <f t="shared" si="2"/>
        <v>0.8476458148823696</v>
      </c>
    </row>
    <row r="23" spans="1:9" s="8" customFormat="1" ht="17.25" customHeight="1" hidden="1">
      <c r="A23" s="177"/>
      <c r="B23" s="178"/>
      <c r="C23" s="51" t="s">
        <v>36</v>
      </c>
      <c r="D23" s="117">
        <v>0</v>
      </c>
      <c r="E23" s="117">
        <v>0</v>
      </c>
      <c r="F23" s="117">
        <v>0</v>
      </c>
      <c r="G23" s="95" t="e">
        <f t="shared" si="1"/>
        <v>#DIV/0!</v>
      </c>
      <c r="H23" s="95" t="e">
        <f t="shared" si="0"/>
        <v>#DIV/0!</v>
      </c>
      <c r="I23" s="77" t="e">
        <f t="shared" si="2"/>
        <v>#DIV/0!</v>
      </c>
    </row>
    <row r="24" spans="1:9" s="8" customFormat="1" ht="48" customHeight="1">
      <c r="A24" s="55">
        <v>910</v>
      </c>
      <c r="B24" s="56" t="s">
        <v>90</v>
      </c>
      <c r="C24" s="30" t="s">
        <v>89</v>
      </c>
      <c r="D24" s="76">
        <f>D25</f>
        <v>51587.6</v>
      </c>
      <c r="E24" s="76">
        <f>E25</f>
        <v>9160.03</v>
      </c>
      <c r="F24" s="76">
        <f>F25</f>
        <v>9069.567</v>
      </c>
      <c r="G24" s="76">
        <f t="shared" si="1"/>
        <v>99.01241589820118</v>
      </c>
      <c r="H24" s="76">
        <f t="shared" si="0"/>
        <v>17.580905101225873</v>
      </c>
      <c r="I24" s="103">
        <f t="shared" si="2"/>
        <v>4.0124158982011835</v>
      </c>
    </row>
    <row r="25" spans="1:9" s="8" customFormat="1" ht="18" customHeight="1">
      <c r="A25" s="171"/>
      <c r="B25" s="172"/>
      <c r="C25" s="51" t="s">
        <v>36</v>
      </c>
      <c r="D25" s="95">
        <v>51587.6</v>
      </c>
      <c r="E25" s="95">
        <v>9160.03</v>
      </c>
      <c r="F25" s="95">
        <v>9069.567</v>
      </c>
      <c r="G25" s="95">
        <f t="shared" si="1"/>
        <v>99.01241589820118</v>
      </c>
      <c r="H25" s="95">
        <f t="shared" si="0"/>
        <v>17.580905101225873</v>
      </c>
      <c r="I25" s="77">
        <f t="shared" si="2"/>
        <v>4.0124158982011835</v>
      </c>
    </row>
    <row r="26" spans="1:9" s="2" customFormat="1" ht="44.25" customHeight="1">
      <c r="A26" s="57" t="s">
        <v>1</v>
      </c>
      <c r="B26" s="58" t="s">
        <v>115</v>
      </c>
      <c r="C26" s="30" t="s">
        <v>38</v>
      </c>
      <c r="D26" s="76">
        <f>D27+D28+D29</f>
        <v>156523.277</v>
      </c>
      <c r="E26" s="76">
        <f>E27+E28+E29</f>
        <v>27509.091</v>
      </c>
      <c r="F26" s="76">
        <f>F27+F28+F29</f>
        <v>19035.417</v>
      </c>
      <c r="G26" s="76">
        <f t="shared" si="1"/>
        <v>69.19682297026827</v>
      </c>
      <c r="H26" s="76">
        <f t="shared" si="0"/>
        <v>12.161396927563688</v>
      </c>
      <c r="I26" s="103">
        <f t="shared" si="2"/>
        <v>-25.803177029731728</v>
      </c>
    </row>
    <row r="27" spans="1:9" s="7" customFormat="1" ht="17.25" customHeight="1">
      <c r="A27" s="139"/>
      <c r="B27" s="140"/>
      <c r="C27" s="54" t="s">
        <v>35</v>
      </c>
      <c r="D27" s="95">
        <v>135435.077</v>
      </c>
      <c r="E27" s="95">
        <v>20712.671</v>
      </c>
      <c r="F27" s="95">
        <v>16939.575</v>
      </c>
      <c r="G27" s="95">
        <f t="shared" si="1"/>
        <v>81.78363379595032</v>
      </c>
      <c r="H27" s="95">
        <f t="shared" si="0"/>
        <v>12.50752417706382</v>
      </c>
      <c r="I27" s="77">
        <f t="shared" si="2"/>
        <v>-13.216366204049677</v>
      </c>
    </row>
    <row r="28" spans="1:9" s="29" customFormat="1" ht="17.25" customHeight="1">
      <c r="A28" s="141"/>
      <c r="B28" s="142"/>
      <c r="C28" s="54" t="s">
        <v>36</v>
      </c>
      <c r="D28" s="95">
        <v>21088.2</v>
      </c>
      <c r="E28" s="95">
        <v>6796.42</v>
      </c>
      <c r="F28" s="95">
        <v>2095.842</v>
      </c>
      <c r="G28" s="95">
        <f t="shared" si="1"/>
        <v>30.83744088799692</v>
      </c>
      <c r="H28" s="95">
        <f t="shared" si="0"/>
        <v>9.938458474407488</v>
      </c>
      <c r="I28" s="77">
        <f t="shared" si="2"/>
        <v>-64.16255911200308</v>
      </c>
    </row>
    <row r="29" spans="1:9" s="82" customFormat="1" ht="28.5" customHeight="1" hidden="1">
      <c r="A29" s="141"/>
      <c r="B29" s="142"/>
      <c r="C29" s="54" t="s">
        <v>71</v>
      </c>
      <c r="D29" s="117"/>
      <c r="E29" s="117"/>
      <c r="F29" s="117"/>
      <c r="G29" s="95" t="e">
        <f t="shared" si="1"/>
        <v>#DIV/0!</v>
      </c>
      <c r="H29" s="102" t="e">
        <f t="shared" si="0"/>
        <v>#DIV/0!</v>
      </c>
      <c r="I29" s="109" t="e">
        <f t="shared" si="2"/>
        <v>#DIV/0!</v>
      </c>
    </row>
    <row r="30" spans="1:9" s="82" customFormat="1" ht="21.75" customHeight="1" hidden="1">
      <c r="A30" s="143"/>
      <c r="B30" s="144"/>
      <c r="C30" s="87" t="s">
        <v>96</v>
      </c>
      <c r="D30" s="118"/>
      <c r="E30" s="118"/>
      <c r="F30" s="118"/>
      <c r="G30" s="95" t="e">
        <f t="shared" si="1"/>
        <v>#DIV/0!</v>
      </c>
      <c r="H30" s="126" t="e">
        <f t="shared" si="0"/>
        <v>#DIV/0!</v>
      </c>
      <c r="I30" s="127" t="e">
        <f t="shared" si="2"/>
        <v>#DIV/0!</v>
      </c>
    </row>
    <row r="31" spans="1:9" s="2" customFormat="1" ht="48" customHeight="1">
      <c r="A31" s="124">
        <v>924</v>
      </c>
      <c r="B31" s="125" t="s">
        <v>85</v>
      </c>
      <c r="C31" s="30" t="s">
        <v>84</v>
      </c>
      <c r="D31" s="76">
        <f>D32+D33</f>
        <v>2107226.103</v>
      </c>
      <c r="E31" s="76">
        <f>E32+E33</f>
        <v>382511.11199999996</v>
      </c>
      <c r="F31" s="76">
        <f>F32+F33</f>
        <v>370954.96499999997</v>
      </c>
      <c r="G31" s="76">
        <f t="shared" si="1"/>
        <v>96.97887286474437</v>
      </c>
      <c r="H31" s="76">
        <f t="shared" si="0"/>
        <v>17.603946936300833</v>
      </c>
      <c r="I31" s="103">
        <f t="shared" si="2"/>
        <v>1.9788728647443747</v>
      </c>
    </row>
    <row r="32" spans="1:9" s="2" customFormat="1" ht="16.5" customHeight="1">
      <c r="A32" s="179"/>
      <c r="B32" s="180"/>
      <c r="C32" s="54" t="s">
        <v>35</v>
      </c>
      <c r="D32" s="95">
        <v>1819321.348</v>
      </c>
      <c r="E32" s="95">
        <v>369694.142</v>
      </c>
      <c r="F32" s="95">
        <v>358137.995</v>
      </c>
      <c r="G32" s="95">
        <f t="shared" si="1"/>
        <v>96.87413305023372</v>
      </c>
      <c r="H32" s="95">
        <f t="shared" si="0"/>
        <v>19.685252162500323</v>
      </c>
      <c r="I32" s="77">
        <f t="shared" si="2"/>
        <v>1.8741330502337235</v>
      </c>
    </row>
    <row r="33" spans="1:9" s="2" customFormat="1" ht="27.75" customHeight="1">
      <c r="A33" s="181"/>
      <c r="B33" s="182"/>
      <c r="C33" s="59" t="s">
        <v>71</v>
      </c>
      <c r="D33" s="95">
        <v>287904.755</v>
      </c>
      <c r="E33" s="95">
        <v>12816.97</v>
      </c>
      <c r="F33" s="95">
        <v>12816.97</v>
      </c>
      <c r="G33" s="95">
        <f t="shared" si="1"/>
        <v>100</v>
      </c>
      <c r="H33" s="95">
        <f t="shared" si="0"/>
        <v>4.451809071371537</v>
      </c>
      <c r="I33" s="77">
        <f t="shared" si="2"/>
        <v>5</v>
      </c>
    </row>
    <row r="34" spans="1:9" s="2" customFormat="1" ht="21.75" customHeight="1">
      <c r="A34" s="183"/>
      <c r="B34" s="184"/>
      <c r="C34" s="89" t="s">
        <v>96</v>
      </c>
      <c r="D34" s="98">
        <v>13981.8</v>
      </c>
      <c r="E34" s="98">
        <v>0</v>
      </c>
      <c r="F34" s="98">
        <v>0</v>
      </c>
      <c r="G34" s="98"/>
      <c r="H34" s="98">
        <f>F34/D34*100</f>
        <v>0</v>
      </c>
      <c r="I34" s="88">
        <f>G34-95</f>
        <v>-95</v>
      </c>
    </row>
    <row r="35" spans="1:9" s="2" customFormat="1" ht="30" customHeight="1">
      <c r="A35" s="93" t="s">
        <v>2</v>
      </c>
      <c r="B35" s="94" t="s">
        <v>75</v>
      </c>
      <c r="C35" s="30" t="s">
        <v>39</v>
      </c>
      <c r="D35" s="76">
        <f>D36+D37+D38</f>
        <v>16694284.346</v>
      </c>
      <c r="E35" s="76">
        <f>E36+E37+E38</f>
        <v>3408168.3120000004</v>
      </c>
      <c r="F35" s="76">
        <f>F36+F37+F38</f>
        <v>3407992.42</v>
      </c>
      <c r="G35" s="133">
        <f t="shared" si="1"/>
        <v>99.99483910464807</v>
      </c>
      <c r="H35" s="76">
        <f t="shared" si="0"/>
        <v>20.414127071080856</v>
      </c>
      <c r="I35" s="103">
        <f t="shared" si="2"/>
        <v>4.994839104648065</v>
      </c>
    </row>
    <row r="36" spans="1:9" s="7" customFormat="1" ht="16.5" customHeight="1">
      <c r="A36" s="139"/>
      <c r="B36" s="140"/>
      <c r="C36" s="51" t="s">
        <v>35</v>
      </c>
      <c r="D36" s="95">
        <v>3965079.595</v>
      </c>
      <c r="E36" s="95">
        <v>844506.126</v>
      </c>
      <c r="F36" s="95">
        <v>844346.035</v>
      </c>
      <c r="G36" s="134">
        <f t="shared" si="1"/>
        <v>99.98104323993974</v>
      </c>
      <c r="H36" s="95">
        <f t="shared" si="0"/>
        <v>21.294554491786943</v>
      </c>
      <c r="I36" s="77">
        <f t="shared" si="2"/>
        <v>4.981043239939737</v>
      </c>
    </row>
    <row r="37" spans="1:9" s="2" customFormat="1" ht="18.75" customHeight="1">
      <c r="A37" s="141"/>
      <c r="B37" s="142"/>
      <c r="C37" s="51" t="s">
        <v>36</v>
      </c>
      <c r="D37" s="95">
        <v>10901813.2</v>
      </c>
      <c r="E37" s="95">
        <v>2093694.7800000005</v>
      </c>
      <c r="F37" s="95">
        <v>2093678.9789999998</v>
      </c>
      <c r="G37" s="95">
        <f t="shared" si="1"/>
        <v>99.99924530546899</v>
      </c>
      <c r="H37" s="95">
        <f t="shared" si="0"/>
        <v>19.204869323939615</v>
      </c>
      <c r="I37" s="77">
        <f t="shared" si="2"/>
        <v>4.999245305468989</v>
      </c>
    </row>
    <row r="38" spans="1:9" s="2" customFormat="1" ht="27" customHeight="1">
      <c r="A38" s="141"/>
      <c r="B38" s="142"/>
      <c r="C38" s="51" t="s">
        <v>71</v>
      </c>
      <c r="D38" s="95">
        <v>1827391.551</v>
      </c>
      <c r="E38" s="95">
        <v>469967.40599999996</v>
      </c>
      <c r="F38" s="95">
        <v>469967.40599999996</v>
      </c>
      <c r="G38" s="95">
        <f t="shared" si="1"/>
        <v>100</v>
      </c>
      <c r="H38" s="95">
        <f t="shared" si="0"/>
        <v>25.717936899884457</v>
      </c>
      <c r="I38" s="77">
        <f t="shared" si="2"/>
        <v>5</v>
      </c>
    </row>
    <row r="39" spans="1:9" s="2" customFormat="1" ht="21.75" customHeight="1">
      <c r="A39" s="143"/>
      <c r="B39" s="144"/>
      <c r="C39" s="87" t="s">
        <v>96</v>
      </c>
      <c r="D39" s="98">
        <v>369941.71</v>
      </c>
      <c r="E39" s="98">
        <v>236886.527</v>
      </c>
      <c r="F39" s="98">
        <v>236886.527</v>
      </c>
      <c r="G39" s="98">
        <f t="shared" si="1"/>
        <v>100</v>
      </c>
      <c r="H39" s="98">
        <f t="shared" si="0"/>
        <v>64.03347354371044</v>
      </c>
      <c r="I39" s="88">
        <f t="shared" si="2"/>
        <v>5</v>
      </c>
    </row>
    <row r="40" spans="1:9" s="2" customFormat="1" ht="30" customHeight="1">
      <c r="A40" s="50" t="s">
        <v>3</v>
      </c>
      <c r="B40" s="30" t="s">
        <v>4</v>
      </c>
      <c r="C40" s="30" t="s">
        <v>40</v>
      </c>
      <c r="D40" s="76">
        <f>D41+D42+D43</f>
        <v>2060671.0550000002</v>
      </c>
      <c r="E40" s="76">
        <f>E41+E42+E43</f>
        <v>146023.26299999998</v>
      </c>
      <c r="F40" s="76">
        <f>F41+F42+F43</f>
        <v>130659.904</v>
      </c>
      <c r="G40" s="76">
        <f t="shared" si="1"/>
        <v>89.47882776732638</v>
      </c>
      <c r="H40" s="76">
        <f t="shared" si="0"/>
        <v>6.340648289447633</v>
      </c>
      <c r="I40" s="103">
        <f t="shared" si="2"/>
        <v>-5.521172232673621</v>
      </c>
    </row>
    <row r="41" spans="1:9" s="7" customFormat="1" ht="16.5" customHeight="1">
      <c r="A41" s="139"/>
      <c r="B41" s="140"/>
      <c r="C41" s="60" t="s">
        <v>35</v>
      </c>
      <c r="D41" s="95">
        <v>1409850.931</v>
      </c>
      <c r="E41" s="95">
        <v>139602.669</v>
      </c>
      <c r="F41" s="95">
        <v>124513.039</v>
      </c>
      <c r="G41" s="95">
        <f t="shared" si="1"/>
        <v>89.19101611159024</v>
      </c>
      <c r="H41" s="95">
        <f t="shared" si="0"/>
        <v>8.831645691199675</v>
      </c>
      <c r="I41" s="77">
        <f t="shared" si="2"/>
        <v>-5.808983888409756</v>
      </c>
    </row>
    <row r="42" spans="1:9" s="2" customFormat="1" ht="16.5" customHeight="1">
      <c r="A42" s="141"/>
      <c r="B42" s="142"/>
      <c r="C42" s="51" t="s">
        <v>36</v>
      </c>
      <c r="D42" s="95">
        <v>2404.7</v>
      </c>
      <c r="E42" s="95">
        <v>575.8</v>
      </c>
      <c r="F42" s="95">
        <v>302.071</v>
      </c>
      <c r="G42" s="95">
        <f t="shared" si="1"/>
        <v>52.461097603334494</v>
      </c>
      <c r="H42" s="95">
        <f t="shared" si="0"/>
        <v>12.561691687112738</v>
      </c>
      <c r="I42" s="77">
        <f t="shared" si="2"/>
        <v>-42.538902396665506</v>
      </c>
    </row>
    <row r="43" spans="1:9" s="28" customFormat="1" ht="27" customHeight="1">
      <c r="A43" s="143"/>
      <c r="B43" s="144"/>
      <c r="C43" s="54" t="s">
        <v>71</v>
      </c>
      <c r="D43" s="95">
        <v>648415.424</v>
      </c>
      <c r="E43" s="95">
        <v>5844.794</v>
      </c>
      <c r="F43" s="95">
        <v>5844.794</v>
      </c>
      <c r="G43" s="95">
        <f t="shared" si="1"/>
        <v>100</v>
      </c>
      <c r="H43" s="95">
        <f t="shared" si="0"/>
        <v>0.9013965096548967</v>
      </c>
      <c r="I43" s="77">
        <f t="shared" si="2"/>
        <v>5</v>
      </c>
    </row>
    <row r="44" spans="1:10" s="2" customFormat="1" ht="30" customHeight="1">
      <c r="A44" s="50" t="s">
        <v>5</v>
      </c>
      <c r="B44" s="30" t="s">
        <v>6</v>
      </c>
      <c r="C44" s="30" t="s">
        <v>41</v>
      </c>
      <c r="D44" s="76">
        <f>D45+D46+D47</f>
        <v>997777.7239999999</v>
      </c>
      <c r="E44" s="76">
        <f>E45+E46+E47</f>
        <v>125841.98300000001</v>
      </c>
      <c r="F44" s="76">
        <f>F45+F46+F47</f>
        <v>125329.485</v>
      </c>
      <c r="G44" s="133">
        <f>F44/E44*100</f>
        <v>99.59274481553584</v>
      </c>
      <c r="H44" s="76">
        <f t="shared" si="0"/>
        <v>12.560862202612173</v>
      </c>
      <c r="I44" s="129">
        <f>G44-95</f>
        <v>4.592744815535838</v>
      </c>
      <c r="J44" s="63"/>
    </row>
    <row r="45" spans="1:9" s="7" customFormat="1" ht="16.5" customHeight="1">
      <c r="A45" s="139"/>
      <c r="B45" s="140"/>
      <c r="C45" s="51" t="s">
        <v>35</v>
      </c>
      <c r="D45" s="95">
        <v>676953.718</v>
      </c>
      <c r="E45" s="95">
        <v>110448.497</v>
      </c>
      <c r="F45" s="95">
        <v>110067.236</v>
      </c>
      <c r="G45" s="95">
        <f>F45/E45*100</f>
        <v>99.65480652941795</v>
      </c>
      <c r="H45" s="95">
        <f t="shared" si="0"/>
        <v>16.259196614679055</v>
      </c>
      <c r="I45" s="77">
        <f t="shared" si="2"/>
        <v>4.654806529417954</v>
      </c>
    </row>
    <row r="46" spans="1:9" s="2" customFormat="1" ht="16.5" customHeight="1">
      <c r="A46" s="141"/>
      <c r="B46" s="142"/>
      <c r="C46" s="51" t="s">
        <v>36</v>
      </c>
      <c r="D46" s="95">
        <v>8321.8</v>
      </c>
      <c r="E46" s="95">
        <v>1649.789</v>
      </c>
      <c r="F46" s="95">
        <v>1518.5520000000001</v>
      </c>
      <c r="G46" s="95">
        <f t="shared" si="1"/>
        <v>92.04522517728026</v>
      </c>
      <c r="H46" s="95">
        <f t="shared" si="0"/>
        <v>18.247879064625444</v>
      </c>
      <c r="I46" s="77">
        <f t="shared" si="2"/>
        <v>-2.9547748227197417</v>
      </c>
    </row>
    <row r="47" spans="1:9" s="28" customFormat="1" ht="27" customHeight="1">
      <c r="A47" s="143"/>
      <c r="B47" s="144"/>
      <c r="C47" s="54" t="s">
        <v>71</v>
      </c>
      <c r="D47" s="95">
        <v>312502.20599999995</v>
      </c>
      <c r="E47" s="95">
        <v>13743.697</v>
      </c>
      <c r="F47" s="95">
        <v>13743.697</v>
      </c>
      <c r="G47" s="95">
        <f t="shared" si="1"/>
        <v>100</v>
      </c>
      <c r="H47" s="95">
        <f t="shared" si="0"/>
        <v>4.397951993977285</v>
      </c>
      <c r="I47" s="77">
        <f t="shared" si="2"/>
        <v>5</v>
      </c>
    </row>
    <row r="48" spans="1:9" s="2" customFormat="1" ht="30" customHeight="1">
      <c r="A48" s="50" t="s">
        <v>7</v>
      </c>
      <c r="B48" s="30" t="s">
        <v>8</v>
      </c>
      <c r="C48" s="30" t="s">
        <v>42</v>
      </c>
      <c r="D48" s="76">
        <f>D49+D50+D51</f>
        <v>649414.777</v>
      </c>
      <c r="E48" s="76">
        <f>E49+E50+E51</f>
        <v>95603.822</v>
      </c>
      <c r="F48" s="76">
        <f>F49+F50+F51</f>
        <v>86784.186</v>
      </c>
      <c r="G48" s="76">
        <f t="shared" si="1"/>
        <v>90.77480814522248</v>
      </c>
      <c r="H48" s="76">
        <f t="shared" si="0"/>
        <v>13.363444915883088</v>
      </c>
      <c r="I48" s="103">
        <f>G48-95</f>
        <v>-4.2251918547775205</v>
      </c>
    </row>
    <row r="49" spans="1:9" s="7" customFormat="1" ht="16.5" customHeight="1">
      <c r="A49" s="139"/>
      <c r="B49" s="140"/>
      <c r="C49" s="51" t="s">
        <v>35</v>
      </c>
      <c r="D49" s="95">
        <v>558232.044</v>
      </c>
      <c r="E49" s="95">
        <v>92486.022</v>
      </c>
      <c r="F49" s="95">
        <v>84026.638</v>
      </c>
      <c r="G49" s="95">
        <f t="shared" si="1"/>
        <v>90.85333781574042</v>
      </c>
      <c r="H49" s="95">
        <f t="shared" si="0"/>
        <v>15.052277794357503</v>
      </c>
      <c r="I49" s="77">
        <f t="shared" si="2"/>
        <v>-4.146662184259583</v>
      </c>
    </row>
    <row r="50" spans="1:9" s="2" customFormat="1" ht="16.5" customHeight="1">
      <c r="A50" s="141"/>
      <c r="B50" s="142"/>
      <c r="C50" s="51" t="s">
        <v>36</v>
      </c>
      <c r="D50" s="95">
        <v>8290.7</v>
      </c>
      <c r="E50" s="95">
        <v>1810.57</v>
      </c>
      <c r="F50" s="95">
        <v>1450.318</v>
      </c>
      <c r="G50" s="95">
        <f t="shared" si="1"/>
        <v>80.10284054192879</v>
      </c>
      <c r="H50" s="95">
        <f t="shared" si="0"/>
        <v>17.493311783082248</v>
      </c>
      <c r="I50" s="77">
        <f t="shared" si="2"/>
        <v>-14.897159458071215</v>
      </c>
    </row>
    <row r="51" spans="1:9" s="28" customFormat="1" ht="27.75" customHeight="1">
      <c r="A51" s="143"/>
      <c r="B51" s="144"/>
      <c r="C51" s="54" t="s">
        <v>71</v>
      </c>
      <c r="D51" s="95">
        <v>82892.03300000001</v>
      </c>
      <c r="E51" s="95">
        <v>1307.23</v>
      </c>
      <c r="F51" s="95">
        <v>1307.23</v>
      </c>
      <c r="G51" s="95">
        <f t="shared" si="1"/>
        <v>100</v>
      </c>
      <c r="H51" s="95">
        <f t="shared" si="0"/>
        <v>1.5770273121422897</v>
      </c>
      <c r="I51" s="77">
        <f t="shared" si="2"/>
        <v>5</v>
      </c>
    </row>
    <row r="52" spans="1:10" s="2" customFormat="1" ht="30" customHeight="1">
      <c r="A52" s="50" t="s">
        <v>9</v>
      </c>
      <c r="B52" s="30" t="s">
        <v>10</v>
      </c>
      <c r="C52" s="30" t="s">
        <v>46</v>
      </c>
      <c r="D52" s="76">
        <f>D53+D54+D55</f>
        <v>634628.91</v>
      </c>
      <c r="E52" s="76">
        <f>E53+E54+E55</f>
        <v>72626.35500000001</v>
      </c>
      <c r="F52" s="76">
        <f>F53+F54+F55</f>
        <v>72555.44600000001</v>
      </c>
      <c r="G52" s="76">
        <f t="shared" si="1"/>
        <v>99.90236464434984</v>
      </c>
      <c r="H52" s="76">
        <f t="shared" si="0"/>
        <v>11.43273570691887</v>
      </c>
      <c r="I52" s="103">
        <f t="shared" si="2"/>
        <v>4.902364644349845</v>
      </c>
      <c r="J52" s="63"/>
    </row>
    <row r="53" spans="1:9" s="7" customFormat="1" ht="16.5" customHeight="1">
      <c r="A53" s="139"/>
      <c r="B53" s="140"/>
      <c r="C53" s="51" t="s">
        <v>35</v>
      </c>
      <c r="D53" s="95">
        <v>407695.318</v>
      </c>
      <c r="E53" s="95">
        <v>71434.823</v>
      </c>
      <c r="F53" s="95">
        <v>71371.551</v>
      </c>
      <c r="G53" s="95">
        <f t="shared" si="1"/>
        <v>99.9114269520903</v>
      </c>
      <c r="H53" s="95">
        <f t="shared" si="0"/>
        <v>17.50610022948559</v>
      </c>
      <c r="I53" s="77">
        <f t="shared" si="2"/>
        <v>4.911426952090295</v>
      </c>
    </row>
    <row r="54" spans="1:9" s="2" customFormat="1" ht="16.5" customHeight="1">
      <c r="A54" s="141"/>
      <c r="B54" s="142"/>
      <c r="C54" s="51" t="s">
        <v>36</v>
      </c>
      <c r="D54" s="95">
        <v>6868.3</v>
      </c>
      <c r="E54" s="95">
        <v>1191.532</v>
      </c>
      <c r="F54" s="95">
        <v>1183.895</v>
      </c>
      <c r="G54" s="95">
        <f t="shared" si="1"/>
        <v>99.35906043648009</v>
      </c>
      <c r="H54" s="95">
        <f t="shared" si="0"/>
        <v>17.2370892360555</v>
      </c>
      <c r="I54" s="77">
        <f t="shared" si="2"/>
        <v>4.3590604364800924</v>
      </c>
    </row>
    <row r="55" spans="1:9" s="28" customFormat="1" ht="27.75" customHeight="1">
      <c r="A55" s="143"/>
      <c r="B55" s="144"/>
      <c r="C55" s="54" t="s">
        <v>71</v>
      </c>
      <c r="D55" s="95">
        <v>220065.292</v>
      </c>
      <c r="E55" s="95">
        <v>0</v>
      </c>
      <c r="F55" s="95">
        <v>0</v>
      </c>
      <c r="G55" s="95"/>
      <c r="H55" s="95">
        <f t="shared" si="0"/>
        <v>0</v>
      </c>
      <c r="I55" s="77">
        <f t="shared" si="2"/>
        <v>-95</v>
      </c>
    </row>
    <row r="56" spans="1:10" s="2" customFormat="1" ht="30" customHeight="1">
      <c r="A56" s="50" t="s">
        <v>11</v>
      </c>
      <c r="B56" s="30" t="s">
        <v>12</v>
      </c>
      <c r="C56" s="30" t="s">
        <v>45</v>
      </c>
      <c r="D56" s="76">
        <f>D57+D58+D59</f>
        <v>607395.066</v>
      </c>
      <c r="E56" s="76">
        <f>E57+E58+E59</f>
        <v>74255.063</v>
      </c>
      <c r="F56" s="76">
        <f>F57+F58+F59</f>
        <v>72264.00200000001</v>
      </c>
      <c r="G56" s="133">
        <f t="shared" si="1"/>
        <v>97.31861920311079</v>
      </c>
      <c r="H56" s="76">
        <f t="shared" si="0"/>
        <v>11.897364013161082</v>
      </c>
      <c r="I56" s="103">
        <f t="shared" si="2"/>
        <v>2.318619203110785</v>
      </c>
      <c r="J56" s="63"/>
    </row>
    <row r="57" spans="1:9" s="7" customFormat="1" ht="16.5" customHeight="1">
      <c r="A57" s="139"/>
      <c r="B57" s="140"/>
      <c r="C57" s="51" t="s">
        <v>35</v>
      </c>
      <c r="D57" s="95">
        <v>544672.269</v>
      </c>
      <c r="E57" s="95">
        <v>48129.568</v>
      </c>
      <c r="F57" s="95">
        <v>46503.653</v>
      </c>
      <c r="G57" s="95">
        <f t="shared" si="1"/>
        <v>96.6217959820458</v>
      </c>
      <c r="H57" s="95">
        <f t="shared" si="0"/>
        <v>8.537914567484616</v>
      </c>
      <c r="I57" s="77">
        <f t="shared" si="2"/>
        <v>1.6217959820457963</v>
      </c>
    </row>
    <row r="58" spans="1:9" s="2" customFormat="1" ht="16.5" customHeight="1">
      <c r="A58" s="141"/>
      <c r="B58" s="142"/>
      <c r="C58" s="51" t="s">
        <v>36</v>
      </c>
      <c r="D58" s="95">
        <v>6970.799999999999</v>
      </c>
      <c r="E58" s="95">
        <v>1705.495</v>
      </c>
      <c r="F58" s="95">
        <v>1340.349</v>
      </c>
      <c r="G58" s="95">
        <f t="shared" si="1"/>
        <v>78.59002811500474</v>
      </c>
      <c r="H58" s="95">
        <f t="shared" si="0"/>
        <v>19.228051299707353</v>
      </c>
      <c r="I58" s="77">
        <f t="shared" si="2"/>
        <v>-16.409971884995258</v>
      </c>
    </row>
    <row r="59" spans="1:9" s="28" customFormat="1" ht="27" customHeight="1">
      <c r="A59" s="143"/>
      <c r="B59" s="144"/>
      <c r="C59" s="54" t="s">
        <v>71</v>
      </c>
      <c r="D59" s="95">
        <v>55751.997</v>
      </c>
      <c r="E59" s="95">
        <v>24420</v>
      </c>
      <c r="F59" s="95">
        <v>24420</v>
      </c>
      <c r="G59" s="95">
        <f t="shared" si="1"/>
        <v>100</v>
      </c>
      <c r="H59" s="95">
        <f t="shared" si="0"/>
        <v>43.801121599285494</v>
      </c>
      <c r="I59" s="77">
        <f t="shared" si="2"/>
        <v>5</v>
      </c>
    </row>
    <row r="60" spans="1:10" s="2" customFormat="1" ht="30" customHeight="1">
      <c r="A60" s="50" t="s">
        <v>13</v>
      </c>
      <c r="B60" s="30" t="s">
        <v>14</v>
      </c>
      <c r="C60" s="30" t="s">
        <v>44</v>
      </c>
      <c r="D60" s="76">
        <f>D61+D62+D63</f>
        <v>456847.38</v>
      </c>
      <c r="E60" s="76">
        <f>E61+E62+E63</f>
        <v>45257.326</v>
      </c>
      <c r="F60" s="76">
        <f>F61+F62+F63</f>
        <v>43950.522</v>
      </c>
      <c r="G60" s="76">
        <f t="shared" si="1"/>
        <v>97.11250284650048</v>
      </c>
      <c r="H60" s="76">
        <f t="shared" si="0"/>
        <v>9.620394889864532</v>
      </c>
      <c r="I60" s="103">
        <f t="shared" si="2"/>
        <v>2.112502846500476</v>
      </c>
      <c r="J60" s="63"/>
    </row>
    <row r="61" spans="1:9" s="7" customFormat="1" ht="16.5" customHeight="1">
      <c r="A61" s="139"/>
      <c r="B61" s="140"/>
      <c r="C61" s="51" t="s">
        <v>35</v>
      </c>
      <c r="D61" s="95">
        <v>342917.502</v>
      </c>
      <c r="E61" s="95">
        <v>43674.391</v>
      </c>
      <c r="F61" s="95">
        <v>42543.238</v>
      </c>
      <c r="G61" s="95">
        <f t="shared" si="1"/>
        <v>97.41003143008908</v>
      </c>
      <c r="H61" s="95">
        <f t="shared" si="0"/>
        <v>12.406260325552005</v>
      </c>
      <c r="I61" s="77">
        <f t="shared" si="2"/>
        <v>2.4100314300890773</v>
      </c>
    </row>
    <row r="62" spans="1:9" s="2" customFormat="1" ht="16.5" customHeight="1">
      <c r="A62" s="141"/>
      <c r="B62" s="142"/>
      <c r="C62" s="51" t="s">
        <v>36</v>
      </c>
      <c r="D62" s="95">
        <v>6472.7</v>
      </c>
      <c r="E62" s="95">
        <v>1582.935</v>
      </c>
      <c r="F62" s="95">
        <v>1407.284</v>
      </c>
      <c r="G62" s="95">
        <f t="shared" si="1"/>
        <v>88.90346097597185</v>
      </c>
      <c r="H62" s="95">
        <f t="shared" si="0"/>
        <v>21.741838799882586</v>
      </c>
      <c r="I62" s="77">
        <f t="shared" si="2"/>
        <v>-6.0965390240281465</v>
      </c>
    </row>
    <row r="63" spans="1:9" s="28" customFormat="1" ht="27" customHeight="1">
      <c r="A63" s="143"/>
      <c r="B63" s="144"/>
      <c r="C63" s="54" t="s">
        <v>71</v>
      </c>
      <c r="D63" s="95">
        <v>107457.178</v>
      </c>
      <c r="E63" s="95">
        <v>0</v>
      </c>
      <c r="F63" s="95">
        <v>0</v>
      </c>
      <c r="G63" s="95"/>
      <c r="H63" s="95">
        <f t="shared" si="0"/>
        <v>0</v>
      </c>
      <c r="I63" s="77">
        <f t="shared" si="2"/>
        <v>-95</v>
      </c>
    </row>
    <row r="64" spans="1:10" s="2" customFormat="1" ht="37.5" customHeight="1">
      <c r="A64" s="50" t="s">
        <v>15</v>
      </c>
      <c r="B64" s="30" t="s">
        <v>16</v>
      </c>
      <c r="C64" s="30" t="s">
        <v>68</v>
      </c>
      <c r="D64" s="76">
        <f>D65+D66+D67</f>
        <v>612885.63</v>
      </c>
      <c r="E64" s="76">
        <f>E65+E66+E67</f>
        <v>98211.394</v>
      </c>
      <c r="F64" s="76">
        <f>F65+F66+F67</f>
        <v>97982.69</v>
      </c>
      <c r="G64" s="76">
        <f t="shared" si="1"/>
        <v>99.76713088911049</v>
      </c>
      <c r="H64" s="76">
        <f t="shared" si="0"/>
        <v>15.987108394106093</v>
      </c>
      <c r="I64" s="103">
        <f t="shared" si="2"/>
        <v>4.76713088911049</v>
      </c>
      <c r="J64" s="63"/>
    </row>
    <row r="65" spans="1:9" s="7" customFormat="1" ht="16.5" customHeight="1">
      <c r="A65" s="139"/>
      <c r="B65" s="140"/>
      <c r="C65" s="51" t="s">
        <v>35</v>
      </c>
      <c r="D65" s="95">
        <v>440204.192</v>
      </c>
      <c r="E65" s="95">
        <v>62758.678</v>
      </c>
      <c r="F65" s="95">
        <v>62741.023</v>
      </c>
      <c r="G65" s="134">
        <f t="shared" si="1"/>
        <v>99.97186843228279</v>
      </c>
      <c r="H65" s="95">
        <f t="shared" si="0"/>
        <v>14.252709115500656</v>
      </c>
      <c r="I65" s="77">
        <f t="shared" si="2"/>
        <v>4.97186843228279</v>
      </c>
    </row>
    <row r="66" spans="1:9" s="2" customFormat="1" ht="16.5" customHeight="1">
      <c r="A66" s="141"/>
      <c r="B66" s="142"/>
      <c r="C66" s="51" t="s">
        <v>36</v>
      </c>
      <c r="D66" s="95">
        <v>5550</v>
      </c>
      <c r="E66" s="95">
        <v>1209.1260000000002</v>
      </c>
      <c r="F66" s="95">
        <v>998.077</v>
      </c>
      <c r="G66" s="95">
        <f t="shared" si="1"/>
        <v>82.5453261281289</v>
      </c>
      <c r="H66" s="95">
        <f t="shared" si="0"/>
        <v>17.98336936936937</v>
      </c>
      <c r="I66" s="77">
        <f t="shared" si="2"/>
        <v>-12.454673871871094</v>
      </c>
    </row>
    <row r="67" spans="1:9" s="2" customFormat="1" ht="27.75" customHeight="1">
      <c r="A67" s="143"/>
      <c r="B67" s="144"/>
      <c r="C67" s="54" t="s">
        <v>71</v>
      </c>
      <c r="D67" s="95">
        <v>167131.43800000002</v>
      </c>
      <c r="E67" s="95">
        <v>34243.59</v>
      </c>
      <c r="F67" s="95">
        <v>34243.59</v>
      </c>
      <c r="G67" s="95">
        <f t="shared" si="1"/>
        <v>100</v>
      </c>
      <c r="H67" s="95">
        <f t="shared" si="0"/>
        <v>20.489017751405928</v>
      </c>
      <c r="I67" s="77">
        <f t="shared" si="2"/>
        <v>5</v>
      </c>
    </row>
    <row r="68" spans="1:9" s="2" customFormat="1" ht="30" customHeight="1">
      <c r="A68" s="50" t="s">
        <v>17</v>
      </c>
      <c r="B68" s="30" t="s">
        <v>18</v>
      </c>
      <c r="C68" s="30" t="s">
        <v>43</v>
      </c>
      <c r="D68" s="76">
        <f>D69+D70+D71</f>
        <v>91507.93</v>
      </c>
      <c r="E68" s="76">
        <f>E69+E70+E71</f>
        <v>10450.588</v>
      </c>
      <c r="F68" s="76">
        <f>F69+F70+F71</f>
        <v>10025.148000000001</v>
      </c>
      <c r="G68" s="76">
        <f t="shared" si="1"/>
        <v>95.92903289269466</v>
      </c>
      <c r="H68" s="76">
        <f t="shared" si="0"/>
        <v>10.955496425282488</v>
      </c>
      <c r="I68" s="103">
        <f t="shared" si="2"/>
        <v>0.9290328926946643</v>
      </c>
    </row>
    <row r="69" spans="1:9" s="7" customFormat="1" ht="16.5" customHeight="1">
      <c r="A69" s="139"/>
      <c r="B69" s="140"/>
      <c r="C69" s="51" t="s">
        <v>35</v>
      </c>
      <c r="D69" s="95">
        <v>72523.935</v>
      </c>
      <c r="E69" s="95">
        <v>10319.097</v>
      </c>
      <c r="F69" s="95">
        <v>9934.59</v>
      </c>
      <c r="G69" s="95">
        <f t="shared" si="1"/>
        <v>96.27383093695117</v>
      </c>
      <c r="H69" s="95">
        <f t="shared" si="0"/>
        <v>13.698360410256283</v>
      </c>
      <c r="I69" s="77">
        <f t="shared" si="2"/>
        <v>1.2738309369511711</v>
      </c>
    </row>
    <row r="70" spans="1:9" s="2" customFormat="1" ht="16.5" customHeight="1">
      <c r="A70" s="141"/>
      <c r="B70" s="142"/>
      <c r="C70" s="51" t="s">
        <v>36</v>
      </c>
      <c r="D70" s="95">
        <v>640.9</v>
      </c>
      <c r="E70" s="95">
        <v>131.491</v>
      </c>
      <c r="F70" s="95">
        <v>90.55799999999999</v>
      </c>
      <c r="G70" s="95">
        <f>F70/E70*100</f>
        <v>68.8701127833844</v>
      </c>
      <c r="H70" s="95">
        <f t="shared" si="0"/>
        <v>14.129817444219068</v>
      </c>
      <c r="I70" s="77">
        <f t="shared" si="2"/>
        <v>-26.1298872166156</v>
      </c>
    </row>
    <row r="71" spans="1:9" s="2" customFormat="1" ht="27.75" customHeight="1">
      <c r="A71" s="143"/>
      <c r="B71" s="144"/>
      <c r="C71" s="54" t="s">
        <v>71</v>
      </c>
      <c r="D71" s="95">
        <v>18343.095</v>
      </c>
      <c r="E71" s="95">
        <v>0</v>
      </c>
      <c r="F71" s="95">
        <v>0</v>
      </c>
      <c r="G71" s="95"/>
      <c r="H71" s="95">
        <f t="shared" si="0"/>
        <v>0</v>
      </c>
      <c r="I71" s="77">
        <f t="shared" si="2"/>
        <v>-95</v>
      </c>
    </row>
    <row r="72" spans="1:9" s="2" customFormat="1" ht="51" customHeight="1">
      <c r="A72" s="50" t="s">
        <v>86</v>
      </c>
      <c r="B72" s="30" t="s">
        <v>88</v>
      </c>
      <c r="C72" s="30" t="s">
        <v>87</v>
      </c>
      <c r="D72" s="76">
        <f>D73+D74+D75</f>
        <v>1883576.6259999997</v>
      </c>
      <c r="E72" s="76">
        <f>E73+E74+E75</f>
        <v>73173.446</v>
      </c>
      <c r="F72" s="76">
        <f>F73+F74+F75</f>
        <v>68732.523</v>
      </c>
      <c r="G72" s="76">
        <f t="shared" si="1"/>
        <v>93.93096369959125</v>
      </c>
      <c r="H72" s="76">
        <f t="shared" si="0"/>
        <v>3.649043105082576</v>
      </c>
      <c r="I72" s="103">
        <f t="shared" si="2"/>
        <v>-1.0690363004087544</v>
      </c>
    </row>
    <row r="73" spans="1:9" s="2" customFormat="1" ht="16.5" customHeight="1">
      <c r="A73" s="173"/>
      <c r="B73" s="174"/>
      <c r="C73" s="54" t="s">
        <v>35</v>
      </c>
      <c r="D73" s="95">
        <v>1272565.774</v>
      </c>
      <c r="E73" s="95">
        <v>72927.257</v>
      </c>
      <c r="F73" s="95">
        <v>68575.466</v>
      </c>
      <c r="G73" s="95">
        <f aca="true" t="shared" si="3" ref="G73:G140">F73/E73*100</f>
        <v>94.03269617010277</v>
      </c>
      <c r="H73" s="95">
        <f aca="true" t="shared" si="4" ref="H73:H140">F73/D73*100</f>
        <v>5.388756117842912</v>
      </c>
      <c r="I73" s="77">
        <f aca="true" t="shared" si="5" ref="I73:I140">G73-95</f>
        <v>-0.967303829897233</v>
      </c>
    </row>
    <row r="74" spans="1:9" s="10" customFormat="1" ht="16.5" customHeight="1">
      <c r="A74" s="175"/>
      <c r="B74" s="176"/>
      <c r="C74" s="54" t="s">
        <v>36</v>
      </c>
      <c r="D74" s="95">
        <v>1063.433</v>
      </c>
      <c r="E74" s="95">
        <v>246.189</v>
      </c>
      <c r="F74" s="95">
        <v>157.057</v>
      </c>
      <c r="G74" s="95">
        <f t="shared" si="3"/>
        <v>63.795295484363635</v>
      </c>
      <c r="H74" s="95">
        <f t="shared" si="4"/>
        <v>14.76886649182412</v>
      </c>
      <c r="I74" s="77">
        <f t="shared" si="5"/>
        <v>-31.204704515636365</v>
      </c>
    </row>
    <row r="75" spans="1:9" s="85" customFormat="1" ht="27.75" customHeight="1">
      <c r="A75" s="175"/>
      <c r="B75" s="176"/>
      <c r="C75" s="54" t="s">
        <v>71</v>
      </c>
      <c r="D75" s="95">
        <v>609947.4189999998</v>
      </c>
      <c r="E75" s="95">
        <v>0</v>
      </c>
      <c r="F75" s="95">
        <v>0</v>
      </c>
      <c r="G75" s="95"/>
      <c r="H75" s="95">
        <f t="shared" si="4"/>
        <v>0</v>
      </c>
      <c r="I75" s="77">
        <f t="shared" si="5"/>
        <v>-95</v>
      </c>
    </row>
    <row r="76" spans="1:10" s="28" customFormat="1" ht="21" customHeight="1">
      <c r="A76" s="177"/>
      <c r="B76" s="178"/>
      <c r="C76" s="89" t="s">
        <v>96</v>
      </c>
      <c r="D76" s="98">
        <v>53990</v>
      </c>
      <c r="E76" s="98">
        <v>0</v>
      </c>
      <c r="F76" s="98">
        <v>0</v>
      </c>
      <c r="G76" s="98"/>
      <c r="H76" s="98">
        <f t="shared" si="4"/>
        <v>0</v>
      </c>
      <c r="I76" s="88"/>
      <c r="J76" s="67"/>
    </row>
    <row r="77" spans="1:9" s="2" customFormat="1" ht="44.25" customHeight="1">
      <c r="A77" s="57" t="s">
        <v>92</v>
      </c>
      <c r="B77" s="58" t="s">
        <v>93</v>
      </c>
      <c r="C77" s="30" t="s">
        <v>91</v>
      </c>
      <c r="D77" s="76">
        <f>D78+D79</f>
        <v>2622393.354</v>
      </c>
      <c r="E77" s="76">
        <f>E78+E79</f>
        <v>221858.821</v>
      </c>
      <c r="F77" s="76">
        <f>F78+F79</f>
        <v>118906.638</v>
      </c>
      <c r="G77" s="76">
        <f t="shared" si="3"/>
        <v>53.59563233232903</v>
      </c>
      <c r="H77" s="76">
        <f t="shared" si="4"/>
        <v>4.534279261294986</v>
      </c>
      <c r="I77" s="103">
        <f t="shared" si="5"/>
        <v>-41.40436766767097</v>
      </c>
    </row>
    <row r="78" spans="1:9" s="2" customFormat="1" ht="16.5" customHeight="1">
      <c r="A78" s="173"/>
      <c r="B78" s="174"/>
      <c r="C78" s="54" t="s">
        <v>35</v>
      </c>
      <c r="D78" s="95">
        <v>1881931.652</v>
      </c>
      <c r="E78" s="95">
        <v>221858.821</v>
      </c>
      <c r="F78" s="95">
        <v>118906.638</v>
      </c>
      <c r="G78" s="95">
        <f t="shared" si="3"/>
        <v>53.59563233232903</v>
      </c>
      <c r="H78" s="95">
        <f t="shared" si="4"/>
        <v>6.318329248229255</v>
      </c>
      <c r="I78" s="77">
        <f t="shared" si="5"/>
        <v>-41.40436766767097</v>
      </c>
    </row>
    <row r="79" spans="1:9" s="28" customFormat="1" ht="27" customHeight="1">
      <c r="A79" s="175"/>
      <c r="B79" s="176"/>
      <c r="C79" s="54" t="s">
        <v>71</v>
      </c>
      <c r="D79" s="95">
        <v>740461.7019999999</v>
      </c>
      <c r="E79" s="95">
        <v>0</v>
      </c>
      <c r="F79" s="95">
        <v>0</v>
      </c>
      <c r="G79" s="95"/>
      <c r="H79" s="95">
        <f t="shared" si="4"/>
        <v>0</v>
      </c>
      <c r="I79" s="77">
        <f t="shared" si="5"/>
        <v>-95</v>
      </c>
    </row>
    <row r="80" spans="1:10" s="28" customFormat="1" ht="21" customHeight="1">
      <c r="A80" s="175"/>
      <c r="B80" s="176"/>
      <c r="C80" s="90" t="s">
        <v>96</v>
      </c>
      <c r="D80" s="98">
        <v>2543032.254</v>
      </c>
      <c r="E80" s="98">
        <v>209372.483</v>
      </c>
      <c r="F80" s="98">
        <v>106521.067</v>
      </c>
      <c r="G80" s="98">
        <f t="shared" si="3"/>
        <v>50.876345102140284</v>
      </c>
      <c r="H80" s="98">
        <f t="shared" si="4"/>
        <v>4.188742271453706</v>
      </c>
      <c r="I80" s="88">
        <f t="shared" si="5"/>
        <v>-44.123654897859716</v>
      </c>
      <c r="J80" s="68"/>
    </row>
    <row r="81" spans="1:9" s="2" customFormat="1" ht="45" customHeight="1">
      <c r="A81" s="50" t="s">
        <v>19</v>
      </c>
      <c r="B81" s="30" t="s">
        <v>111</v>
      </c>
      <c r="C81" s="30" t="s">
        <v>47</v>
      </c>
      <c r="D81" s="76">
        <f>D83+D84+D85</f>
        <v>7588457.182999998</v>
      </c>
      <c r="E81" s="76">
        <f>E83+E84+E85</f>
        <v>497396.65400000004</v>
      </c>
      <c r="F81" s="76">
        <f>F83+F84+F85</f>
        <v>495397.70399999997</v>
      </c>
      <c r="G81" s="76">
        <f t="shared" si="3"/>
        <v>99.59811752171535</v>
      </c>
      <c r="H81" s="76">
        <f t="shared" si="4"/>
        <v>6.528305979110116</v>
      </c>
      <c r="I81" s="103">
        <f t="shared" si="5"/>
        <v>4.598117521715352</v>
      </c>
    </row>
    <row r="82" spans="1:9" s="2" customFormat="1" ht="45" customHeight="1" hidden="1">
      <c r="A82" s="139"/>
      <c r="B82" s="140"/>
      <c r="C82" s="30" t="s">
        <v>123</v>
      </c>
      <c r="D82" s="76">
        <f>D83+D84+D86</f>
        <v>3788233.437</v>
      </c>
      <c r="E82" s="76">
        <f>E83+E84+E86</f>
        <v>497396.65400000004</v>
      </c>
      <c r="F82" s="132">
        <f>F83+F84+F86</f>
        <v>495397.70399999997</v>
      </c>
      <c r="G82" s="76">
        <f>F82/E82*100</f>
        <v>99.59811752171535</v>
      </c>
      <c r="H82" s="76">
        <f>F82/D82*100</f>
        <v>13.077274994761629</v>
      </c>
      <c r="I82" s="103">
        <f t="shared" si="5"/>
        <v>4.598117521715352</v>
      </c>
    </row>
    <row r="83" spans="1:9" s="7" customFormat="1" ht="16.5" customHeight="1">
      <c r="A83" s="141"/>
      <c r="B83" s="142"/>
      <c r="C83" s="51" t="s">
        <v>35</v>
      </c>
      <c r="D83" s="95">
        <v>3778842.437</v>
      </c>
      <c r="E83" s="95">
        <v>495043.329</v>
      </c>
      <c r="F83" s="95">
        <v>495037.158</v>
      </c>
      <c r="G83" s="95">
        <f t="shared" si="3"/>
        <v>99.99875344244866</v>
      </c>
      <c r="H83" s="95">
        <f t="shared" si="4"/>
        <v>13.100232842547596</v>
      </c>
      <c r="I83" s="77">
        <f t="shared" si="5"/>
        <v>4.99875344244866</v>
      </c>
    </row>
    <row r="84" spans="1:9" s="7" customFormat="1" ht="16.5" customHeight="1">
      <c r="A84" s="141"/>
      <c r="B84" s="142"/>
      <c r="C84" s="51" t="s">
        <v>36</v>
      </c>
      <c r="D84" s="95">
        <v>9391</v>
      </c>
      <c r="E84" s="95">
        <v>2353.325</v>
      </c>
      <c r="F84" s="95">
        <v>360.546</v>
      </c>
      <c r="G84" s="95">
        <f t="shared" si="3"/>
        <v>15.320705809864767</v>
      </c>
      <c r="H84" s="95">
        <f t="shared" si="4"/>
        <v>3.8392716430625065</v>
      </c>
      <c r="I84" s="77">
        <f t="shared" si="5"/>
        <v>-79.67929419013524</v>
      </c>
    </row>
    <row r="85" spans="1:9" s="2" customFormat="1" ht="27" customHeight="1">
      <c r="A85" s="141"/>
      <c r="B85" s="142"/>
      <c r="C85" s="51" t="s">
        <v>71</v>
      </c>
      <c r="D85" s="95">
        <v>3800223.745999999</v>
      </c>
      <c r="E85" s="95">
        <v>0</v>
      </c>
      <c r="F85" s="95">
        <v>0</v>
      </c>
      <c r="G85" s="95"/>
      <c r="H85" s="95">
        <f t="shared" si="4"/>
        <v>0</v>
      </c>
      <c r="I85" s="77">
        <f t="shared" si="5"/>
        <v>-95</v>
      </c>
    </row>
    <row r="86" spans="1:9" s="2" customFormat="1" ht="44.25" customHeight="1" hidden="1">
      <c r="A86" s="141"/>
      <c r="B86" s="142"/>
      <c r="C86" s="128" t="s">
        <v>124</v>
      </c>
      <c r="D86" s="117"/>
      <c r="E86" s="117"/>
      <c r="F86" s="117"/>
      <c r="G86" s="95" t="e">
        <f>F86/E86*100</f>
        <v>#DIV/0!</v>
      </c>
      <c r="H86" s="95" t="e">
        <f>F86/D86*100</f>
        <v>#DIV/0!</v>
      </c>
      <c r="I86" s="77" t="e">
        <f t="shared" si="5"/>
        <v>#DIV/0!</v>
      </c>
    </row>
    <row r="87" spans="1:10" s="2" customFormat="1" ht="21" customHeight="1">
      <c r="A87" s="141"/>
      <c r="B87" s="142"/>
      <c r="C87" s="87" t="s">
        <v>96</v>
      </c>
      <c r="D87" s="98">
        <v>2436610.877</v>
      </c>
      <c r="E87" s="98">
        <v>14702.753</v>
      </c>
      <c r="F87" s="98">
        <v>14701.045</v>
      </c>
      <c r="G87" s="138">
        <f t="shared" si="3"/>
        <v>99.98838312797609</v>
      </c>
      <c r="H87" s="98">
        <f t="shared" si="4"/>
        <v>0.6033398741985506</v>
      </c>
      <c r="I87" s="88">
        <f t="shared" si="5"/>
        <v>4.988383127976093</v>
      </c>
      <c r="J87" s="67"/>
    </row>
    <row r="88" spans="1:10" s="2" customFormat="1" ht="40.5" customHeight="1" hidden="1">
      <c r="A88" s="143"/>
      <c r="B88" s="144"/>
      <c r="C88" s="87" t="s">
        <v>122</v>
      </c>
      <c r="D88" s="118"/>
      <c r="E88" s="118"/>
      <c r="F88" s="118"/>
      <c r="G88" s="98" t="e">
        <f>F88/E88*100</f>
        <v>#DIV/0!</v>
      </c>
      <c r="H88" s="98" t="e">
        <f>F88/D88*100</f>
        <v>#DIV/0!</v>
      </c>
      <c r="I88" s="88" t="e">
        <f>G88-95</f>
        <v>#DIV/0!</v>
      </c>
      <c r="J88" s="67"/>
    </row>
    <row r="89" spans="1:9" s="2" customFormat="1" ht="30" customHeight="1">
      <c r="A89" s="50" t="s">
        <v>20</v>
      </c>
      <c r="B89" s="30" t="s">
        <v>112</v>
      </c>
      <c r="C89" s="30" t="s">
        <v>48</v>
      </c>
      <c r="D89" s="76">
        <f>D90+D91+D92</f>
        <v>6134313.638</v>
      </c>
      <c r="E89" s="76">
        <f>E90+E91+E92</f>
        <v>1540649.329</v>
      </c>
      <c r="F89" s="76">
        <f>F90+F91+F92</f>
        <v>1498673.816</v>
      </c>
      <c r="G89" s="133">
        <f t="shared" si="3"/>
        <v>97.27546611614434</v>
      </c>
      <c r="H89" s="76">
        <f t="shared" si="4"/>
        <v>24.430994312325705</v>
      </c>
      <c r="I89" s="103">
        <f t="shared" si="5"/>
        <v>2.2754661161443437</v>
      </c>
    </row>
    <row r="90" spans="1:9" s="7" customFormat="1" ht="16.5" customHeight="1">
      <c r="A90" s="139"/>
      <c r="B90" s="140"/>
      <c r="C90" s="61" t="s">
        <v>35</v>
      </c>
      <c r="D90" s="95">
        <v>5879840.306</v>
      </c>
      <c r="E90" s="95">
        <v>1490131.639</v>
      </c>
      <c r="F90" s="95">
        <v>1475282.894</v>
      </c>
      <c r="G90" s="95">
        <f t="shared" si="3"/>
        <v>99.00352796951788</v>
      </c>
      <c r="H90" s="95">
        <f t="shared" si="4"/>
        <v>25.090526565739697</v>
      </c>
      <c r="I90" s="77">
        <f t="shared" si="5"/>
        <v>4.003527969517876</v>
      </c>
    </row>
    <row r="91" spans="1:9" s="2" customFormat="1" ht="16.5" customHeight="1">
      <c r="A91" s="141"/>
      <c r="B91" s="142"/>
      <c r="C91" s="54" t="s">
        <v>36</v>
      </c>
      <c r="D91" s="95">
        <v>254473.332</v>
      </c>
      <c r="E91" s="95">
        <v>50517.69</v>
      </c>
      <c r="F91" s="95">
        <v>23390.922</v>
      </c>
      <c r="G91" s="95">
        <f t="shared" si="3"/>
        <v>46.302437819306455</v>
      </c>
      <c r="H91" s="95">
        <f t="shared" si="4"/>
        <v>9.191895204170155</v>
      </c>
      <c r="I91" s="77">
        <f t="shared" si="5"/>
        <v>-48.697562180693545</v>
      </c>
    </row>
    <row r="92" spans="1:9" s="2" customFormat="1" ht="27" customHeight="1" hidden="1">
      <c r="A92" s="143"/>
      <c r="B92" s="144"/>
      <c r="C92" s="54" t="s">
        <v>71</v>
      </c>
      <c r="D92" s="117">
        <v>0</v>
      </c>
      <c r="E92" s="117">
        <v>0</v>
      </c>
      <c r="F92" s="95">
        <v>0</v>
      </c>
      <c r="G92" s="95"/>
      <c r="H92" s="95" t="e">
        <f t="shared" si="4"/>
        <v>#DIV/0!</v>
      </c>
      <c r="I92" s="77">
        <f t="shared" si="5"/>
        <v>-95</v>
      </c>
    </row>
    <row r="93" spans="1:9" s="2" customFormat="1" ht="30" customHeight="1">
      <c r="A93" s="57" t="s">
        <v>107</v>
      </c>
      <c r="B93" s="58" t="s">
        <v>109</v>
      </c>
      <c r="C93" s="79" t="s">
        <v>108</v>
      </c>
      <c r="D93" s="76">
        <f>D94+D95</f>
        <v>110696.5</v>
      </c>
      <c r="E93" s="76">
        <f>E94+E95</f>
        <v>17388.092</v>
      </c>
      <c r="F93" s="76">
        <f>F94+F95</f>
        <v>16905.022</v>
      </c>
      <c r="G93" s="76">
        <f t="shared" si="3"/>
        <v>97.22183434502188</v>
      </c>
      <c r="H93" s="76">
        <f t="shared" si="4"/>
        <v>15.271505422484</v>
      </c>
      <c r="I93" s="103">
        <f>G93-95</f>
        <v>2.2218343450218754</v>
      </c>
    </row>
    <row r="94" spans="1:9" s="2" customFormat="1" ht="16.5" customHeight="1">
      <c r="A94" s="139"/>
      <c r="B94" s="140"/>
      <c r="C94" s="54" t="s">
        <v>35</v>
      </c>
      <c r="D94" s="95">
        <v>110585.2</v>
      </c>
      <c r="E94" s="95">
        <v>17388.092</v>
      </c>
      <c r="F94" s="95">
        <v>16905.022</v>
      </c>
      <c r="G94" s="134">
        <f t="shared" si="3"/>
        <v>97.22183434502188</v>
      </c>
      <c r="H94" s="95">
        <f t="shared" si="4"/>
        <v>15.2868756397782</v>
      </c>
      <c r="I94" s="77">
        <f t="shared" si="5"/>
        <v>2.2218343450218754</v>
      </c>
    </row>
    <row r="95" spans="1:9" s="2" customFormat="1" ht="16.5" customHeight="1">
      <c r="A95" s="143"/>
      <c r="B95" s="144"/>
      <c r="C95" s="54" t="s">
        <v>36</v>
      </c>
      <c r="D95" s="95">
        <v>111.3</v>
      </c>
      <c r="E95" s="95">
        <v>0</v>
      </c>
      <c r="F95" s="95">
        <v>0</v>
      </c>
      <c r="G95" s="95"/>
      <c r="H95" s="95">
        <f t="shared" si="4"/>
        <v>0</v>
      </c>
      <c r="I95" s="77">
        <f t="shared" si="5"/>
        <v>-95</v>
      </c>
    </row>
    <row r="96" spans="1:9" s="2" customFormat="1" ht="45" customHeight="1">
      <c r="A96" s="93" t="s">
        <v>21</v>
      </c>
      <c r="B96" s="94" t="s">
        <v>118</v>
      </c>
      <c r="C96" s="30" t="s">
        <v>49</v>
      </c>
      <c r="D96" s="76">
        <f>D97</f>
        <v>66138.6</v>
      </c>
      <c r="E96" s="76">
        <f>E97</f>
        <v>11922.668</v>
      </c>
      <c r="F96" s="76">
        <f>F97</f>
        <v>11922.668</v>
      </c>
      <c r="G96" s="76">
        <f t="shared" si="3"/>
        <v>100</v>
      </c>
      <c r="H96" s="76">
        <f t="shared" si="4"/>
        <v>18.026792221183996</v>
      </c>
      <c r="I96" s="103">
        <f t="shared" si="5"/>
        <v>5</v>
      </c>
    </row>
    <row r="97" spans="1:9" s="7" customFormat="1" ht="18" customHeight="1">
      <c r="A97" s="139"/>
      <c r="B97" s="140"/>
      <c r="C97" s="51" t="s">
        <v>35</v>
      </c>
      <c r="D97" s="95">
        <v>66138.6</v>
      </c>
      <c r="E97" s="95">
        <v>11922.668</v>
      </c>
      <c r="F97" s="95">
        <v>11922.668</v>
      </c>
      <c r="G97" s="95">
        <f t="shared" si="3"/>
        <v>100</v>
      </c>
      <c r="H97" s="95">
        <f t="shared" si="4"/>
        <v>18.026792221183996</v>
      </c>
      <c r="I97" s="77">
        <f t="shared" si="5"/>
        <v>5</v>
      </c>
    </row>
    <row r="98" spans="1:9" s="28" customFormat="1" ht="27" customHeight="1" hidden="1">
      <c r="A98" s="143"/>
      <c r="B98" s="144"/>
      <c r="C98" s="51" t="s">
        <v>71</v>
      </c>
      <c r="D98" s="117">
        <v>0</v>
      </c>
      <c r="E98" s="117">
        <v>0</v>
      </c>
      <c r="F98" s="117">
        <v>0</v>
      </c>
      <c r="G98" s="95" t="e">
        <f t="shared" si="3"/>
        <v>#DIV/0!</v>
      </c>
      <c r="H98" s="102" t="e">
        <f t="shared" si="4"/>
        <v>#DIV/0!</v>
      </c>
      <c r="I98" s="109" t="e">
        <f t="shared" si="5"/>
        <v>#DIV/0!</v>
      </c>
    </row>
    <row r="99" spans="1:9" s="2" customFormat="1" ht="44.25" customHeight="1">
      <c r="A99" s="57" t="s">
        <v>22</v>
      </c>
      <c r="B99" s="58" t="s">
        <v>94</v>
      </c>
      <c r="C99" s="30" t="s">
        <v>50</v>
      </c>
      <c r="D99" s="76">
        <f>D100+D101+D102</f>
        <v>845140.795</v>
      </c>
      <c r="E99" s="76">
        <f>E100+E101+E102</f>
        <v>48557.829999999994</v>
      </c>
      <c r="F99" s="76">
        <f>F100+F101+F102</f>
        <v>47359.38</v>
      </c>
      <c r="G99" s="76">
        <f t="shared" si="3"/>
        <v>97.53191194911305</v>
      </c>
      <c r="H99" s="76">
        <f t="shared" si="4"/>
        <v>5.603726654799571</v>
      </c>
      <c r="I99" s="103">
        <f t="shared" si="5"/>
        <v>2.531911949113052</v>
      </c>
    </row>
    <row r="100" spans="1:9" s="7" customFormat="1" ht="17.25" customHeight="1">
      <c r="A100" s="139"/>
      <c r="B100" s="140"/>
      <c r="C100" s="54" t="s">
        <v>35</v>
      </c>
      <c r="D100" s="95">
        <v>314452.2</v>
      </c>
      <c r="E100" s="95">
        <v>40768.617</v>
      </c>
      <c r="F100" s="95">
        <v>39631.55</v>
      </c>
      <c r="G100" s="134">
        <f t="shared" si="3"/>
        <v>97.21092574712556</v>
      </c>
      <c r="H100" s="95">
        <f t="shared" si="4"/>
        <v>12.603362291629699</v>
      </c>
      <c r="I100" s="77">
        <f t="shared" si="5"/>
        <v>2.2109257471255575</v>
      </c>
    </row>
    <row r="101" spans="1:9" s="14" customFormat="1" ht="18" customHeight="1">
      <c r="A101" s="141"/>
      <c r="B101" s="142"/>
      <c r="C101" s="54" t="s">
        <v>36</v>
      </c>
      <c r="D101" s="95">
        <v>334567.34500000003</v>
      </c>
      <c r="E101" s="95">
        <v>2635.102</v>
      </c>
      <c r="F101" s="95">
        <v>2573.719</v>
      </c>
      <c r="G101" s="95">
        <f>F101/E101*100</f>
        <v>97.67056455499636</v>
      </c>
      <c r="H101" s="95">
        <f>F101/D101*100</f>
        <v>0.7692678435189184</v>
      </c>
      <c r="I101" s="77">
        <f>G101-95</f>
        <v>2.6705645549963606</v>
      </c>
    </row>
    <row r="102" spans="1:10" s="28" customFormat="1" ht="28.5" customHeight="1">
      <c r="A102" s="143"/>
      <c r="B102" s="144"/>
      <c r="C102" s="54" t="s">
        <v>71</v>
      </c>
      <c r="D102" s="95">
        <v>196121.25</v>
      </c>
      <c r="E102" s="95">
        <v>5154.111</v>
      </c>
      <c r="F102" s="95">
        <v>5154.111</v>
      </c>
      <c r="G102" s="95">
        <f>F102/E102*100</f>
        <v>100</v>
      </c>
      <c r="H102" s="95">
        <f>F102/D102*100</f>
        <v>2.628022715539494</v>
      </c>
      <c r="I102" s="77">
        <f>G102-95</f>
        <v>5</v>
      </c>
      <c r="J102" s="2"/>
    </row>
    <row r="103" spans="1:9" s="2" customFormat="1" ht="44.25" customHeight="1">
      <c r="A103" s="50" t="s">
        <v>23</v>
      </c>
      <c r="B103" s="30" t="s">
        <v>76</v>
      </c>
      <c r="C103" s="30" t="s">
        <v>51</v>
      </c>
      <c r="D103" s="76">
        <f>D104+D105+D106</f>
        <v>202678.09999999998</v>
      </c>
      <c r="E103" s="76">
        <f>E104+E105+E106</f>
        <v>33514.153</v>
      </c>
      <c r="F103" s="76">
        <f>F104+F105+F106</f>
        <v>32751.661</v>
      </c>
      <c r="G103" s="76">
        <f t="shared" si="3"/>
        <v>97.72486567093014</v>
      </c>
      <c r="H103" s="76">
        <f t="shared" si="4"/>
        <v>16.159447419331443</v>
      </c>
      <c r="I103" s="103">
        <f t="shared" si="5"/>
        <v>2.724865670930143</v>
      </c>
    </row>
    <row r="104" spans="1:9" s="7" customFormat="1" ht="17.25" customHeight="1">
      <c r="A104" s="139"/>
      <c r="B104" s="140"/>
      <c r="C104" s="54" t="s">
        <v>35</v>
      </c>
      <c r="D104" s="95">
        <v>196741.3</v>
      </c>
      <c r="E104" s="95">
        <v>30814.153</v>
      </c>
      <c r="F104" s="95">
        <v>30185.379</v>
      </c>
      <c r="G104" s="95">
        <f t="shared" si="3"/>
        <v>97.95946362698984</v>
      </c>
      <c r="H104" s="95">
        <f t="shared" si="4"/>
        <v>15.342675381325629</v>
      </c>
      <c r="I104" s="77">
        <f t="shared" si="5"/>
        <v>2.9594636269898444</v>
      </c>
    </row>
    <row r="105" spans="1:9" s="7" customFormat="1" ht="17.25" customHeight="1">
      <c r="A105" s="141"/>
      <c r="B105" s="142"/>
      <c r="C105" s="51" t="s">
        <v>36</v>
      </c>
      <c r="D105" s="95">
        <v>4494.8</v>
      </c>
      <c r="E105" s="95">
        <v>2700</v>
      </c>
      <c r="F105" s="95">
        <v>2566.282</v>
      </c>
      <c r="G105" s="95">
        <f t="shared" si="3"/>
        <v>95.04748148148148</v>
      </c>
      <c r="H105" s="95">
        <f t="shared" si="4"/>
        <v>57.09446471478152</v>
      </c>
      <c r="I105" s="77">
        <f t="shared" si="5"/>
        <v>0.047481481481483456</v>
      </c>
    </row>
    <row r="106" spans="1:12" s="7" customFormat="1" ht="28.5" customHeight="1">
      <c r="A106" s="141"/>
      <c r="B106" s="142"/>
      <c r="C106" s="51" t="s">
        <v>71</v>
      </c>
      <c r="D106" s="95">
        <v>1442</v>
      </c>
      <c r="E106" s="95">
        <v>0</v>
      </c>
      <c r="F106" s="95">
        <v>0</v>
      </c>
      <c r="G106" s="95"/>
      <c r="H106" s="95">
        <f t="shared" si="4"/>
        <v>0</v>
      </c>
      <c r="I106" s="77">
        <f t="shared" si="5"/>
        <v>-95</v>
      </c>
      <c r="L106" s="53"/>
    </row>
    <row r="107" spans="1:9" s="11" customFormat="1" ht="21" customHeight="1" hidden="1">
      <c r="A107" s="143"/>
      <c r="B107" s="144"/>
      <c r="C107" s="87" t="s">
        <v>96</v>
      </c>
      <c r="D107" s="118"/>
      <c r="E107" s="118"/>
      <c r="F107" s="118"/>
      <c r="G107" s="98" t="e">
        <f>F107/E107*100</f>
        <v>#DIV/0!</v>
      </c>
      <c r="H107" s="98" t="e">
        <f t="shared" si="4"/>
        <v>#DIV/0!</v>
      </c>
      <c r="I107" s="88" t="e">
        <f t="shared" si="5"/>
        <v>#DIV/0!</v>
      </c>
    </row>
    <row r="108" spans="1:9" s="2" customFormat="1" ht="27.75" customHeight="1">
      <c r="A108" s="50" t="s">
        <v>24</v>
      </c>
      <c r="B108" s="30" t="s">
        <v>25</v>
      </c>
      <c r="C108" s="30" t="s">
        <v>52</v>
      </c>
      <c r="D108" s="76">
        <f>D109+D110+D111</f>
        <v>712722.658</v>
      </c>
      <c r="E108" s="76">
        <f>E109+E110+E111</f>
        <v>126090.475</v>
      </c>
      <c r="F108" s="76">
        <f>F109+F110+F111</f>
        <v>125413.358</v>
      </c>
      <c r="G108" s="76">
        <f t="shared" si="3"/>
        <v>99.46299115773812</v>
      </c>
      <c r="H108" s="76">
        <f t="shared" si="4"/>
        <v>17.59637589633077</v>
      </c>
      <c r="I108" s="103">
        <f t="shared" si="5"/>
        <v>4.4629911577381165</v>
      </c>
    </row>
    <row r="109" spans="1:9" s="7" customFormat="1" ht="18" customHeight="1">
      <c r="A109" s="139"/>
      <c r="B109" s="140"/>
      <c r="C109" s="54" t="s">
        <v>35</v>
      </c>
      <c r="D109" s="95">
        <v>712662.658</v>
      </c>
      <c r="E109" s="95">
        <v>126030.475</v>
      </c>
      <c r="F109" s="95">
        <v>125353.358</v>
      </c>
      <c r="G109" s="95">
        <f t="shared" si="3"/>
        <v>99.46273550107621</v>
      </c>
      <c r="H109" s="95">
        <f t="shared" si="4"/>
        <v>17.589438227588456</v>
      </c>
      <c r="I109" s="77">
        <f t="shared" si="5"/>
        <v>4.46273550107621</v>
      </c>
    </row>
    <row r="110" spans="1:9" s="28" customFormat="1" ht="16.5" customHeight="1" hidden="1">
      <c r="A110" s="141"/>
      <c r="B110" s="142"/>
      <c r="C110" s="54" t="s">
        <v>36</v>
      </c>
      <c r="D110" s="95">
        <v>0</v>
      </c>
      <c r="E110" s="95">
        <v>0</v>
      </c>
      <c r="F110" s="95">
        <v>0</v>
      </c>
      <c r="G110" s="95" t="e">
        <f t="shared" si="3"/>
        <v>#DIV/0!</v>
      </c>
      <c r="H110" s="102" t="e">
        <f t="shared" si="4"/>
        <v>#DIV/0!</v>
      </c>
      <c r="I110" s="77" t="e">
        <f t="shared" si="5"/>
        <v>#DIV/0!</v>
      </c>
    </row>
    <row r="111" spans="1:9" s="2" customFormat="1" ht="27.75" customHeight="1">
      <c r="A111" s="143"/>
      <c r="B111" s="144"/>
      <c r="C111" s="54" t="s">
        <v>71</v>
      </c>
      <c r="D111" s="95">
        <v>60</v>
      </c>
      <c r="E111" s="95">
        <v>60</v>
      </c>
      <c r="F111" s="95">
        <v>60</v>
      </c>
      <c r="G111" s="95">
        <f t="shared" si="3"/>
        <v>100</v>
      </c>
      <c r="H111" s="95">
        <f t="shared" si="4"/>
        <v>100</v>
      </c>
      <c r="I111" s="77">
        <f t="shared" si="5"/>
        <v>5</v>
      </c>
    </row>
    <row r="112" spans="1:9" s="2" customFormat="1" ht="45" customHeight="1">
      <c r="A112" s="57" t="s">
        <v>26</v>
      </c>
      <c r="B112" s="58" t="s">
        <v>77</v>
      </c>
      <c r="C112" s="30" t="s">
        <v>53</v>
      </c>
      <c r="D112" s="76">
        <f>D113+D114+D115</f>
        <v>1057393.937</v>
      </c>
      <c r="E112" s="76">
        <f>E113+E114+E115</f>
        <v>237777.09600000002</v>
      </c>
      <c r="F112" s="76">
        <f>F113+F114+F115</f>
        <v>236420.842</v>
      </c>
      <c r="G112" s="76">
        <f t="shared" si="3"/>
        <v>99.42961116826827</v>
      </c>
      <c r="H112" s="76">
        <f t="shared" si="4"/>
        <v>22.358823303901733</v>
      </c>
      <c r="I112" s="103">
        <f t="shared" si="5"/>
        <v>4.429611168268266</v>
      </c>
    </row>
    <row r="113" spans="1:9" s="7" customFormat="1" ht="18" customHeight="1">
      <c r="A113" s="139"/>
      <c r="B113" s="140"/>
      <c r="C113" s="54" t="s">
        <v>35</v>
      </c>
      <c r="D113" s="95">
        <v>1038445.937</v>
      </c>
      <c r="E113" s="95">
        <v>222029.496</v>
      </c>
      <c r="F113" s="95">
        <v>220673.242</v>
      </c>
      <c r="G113" s="95">
        <f t="shared" si="3"/>
        <v>99.38915593448898</v>
      </c>
      <c r="H113" s="95">
        <f t="shared" si="4"/>
        <v>21.250335153461148</v>
      </c>
      <c r="I113" s="77">
        <f t="shared" si="5"/>
        <v>4.389155934488983</v>
      </c>
    </row>
    <row r="114" spans="1:9" s="9" customFormat="1" ht="17.25" customHeight="1" hidden="1">
      <c r="A114" s="141"/>
      <c r="B114" s="142"/>
      <c r="C114" s="54" t="s">
        <v>36</v>
      </c>
      <c r="D114" s="117"/>
      <c r="E114" s="117"/>
      <c r="F114" s="95"/>
      <c r="G114" s="95" t="e">
        <f t="shared" si="3"/>
        <v>#DIV/0!</v>
      </c>
      <c r="H114" s="102" t="e">
        <f t="shared" si="4"/>
        <v>#DIV/0!</v>
      </c>
      <c r="I114" s="109" t="e">
        <f t="shared" si="5"/>
        <v>#DIV/0!</v>
      </c>
    </row>
    <row r="115" spans="1:9" s="2" customFormat="1" ht="27" customHeight="1">
      <c r="A115" s="141"/>
      <c r="B115" s="142"/>
      <c r="C115" s="54" t="s">
        <v>71</v>
      </c>
      <c r="D115" s="95">
        <v>18948</v>
      </c>
      <c r="E115" s="95">
        <v>15747.6</v>
      </c>
      <c r="F115" s="95">
        <v>15747.6</v>
      </c>
      <c r="G115" s="95">
        <f t="shared" si="3"/>
        <v>100</v>
      </c>
      <c r="H115" s="95">
        <f t="shared" si="4"/>
        <v>83.10956301456618</v>
      </c>
      <c r="I115" s="77">
        <f t="shared" si="5"/>
        <v>5</v>
      </c>
    </row>
    <row r="116" spans="1:12" s="2" customFormat="1" ht="21" customHeight="1">
      <c r="A116" s="143"/>
      <c r="B116" s="144"/>
      <c r="C116" s="89" t="s">
        <v>96</v>
      </c>
      <c r="D116" s="98">
        <v>4480.7</v>
      </c>
      <c r="E116" s="98">
        <v>0</v>
      </c>
      <c r="F116" s="98">
        <v>0</v>
      </c>
      <c r="G116" s="98"/>
      <c r="H116" s="98">
        <f t="shared" si="4"/>
        <v>0</v>
      </c>
      <c r="I116" s="88">
        <f t="shared" si="5"/>
        <v>-95</v>
      </c>
      <c r="J116" s="67"/>
      <c r="K116" s="67"/>
      <c r="L116" s="67"/>
    </row>
    <row r="117" spans="1:9" s="2" customFormat="1" ht="30" customHeight="1">
      <c r="A117" s="50" t="s">
        <v>27</v>
      </c>
      <c r="B117" s="30" t="s">
        <v>28</v>
      </c>
      <c r="C117" s="30" t="s">
        <v>54</v>
      </c>
      <c r="D117" s="76">
        <f>D118</f>
        <v>48969.5</v>
      </c>
      <c r="E117" s="76">
        <f>E118</f>
        <v>8279.015</v>
      </c>
      <c r="F117" s="76">
        <f>F118</f>
        <v>6592.139</v>
      </c>
      <c r="G117" s="76">
        <f t="shared" si="3"/>
        <v>79.62467757335867</v>
      </c>
      <c r="H117" s="76">
        <f t="shared" si="4"/>
        <v>13.461724134410193</v>
      </c>
      <c r="I117" s="103">
        <f t="shared" si="5"/>
        <v>-15.375322426641333</v>
      </c>
    </row>
    <row r="118" spans="1:9" s="7" customFormat="1" ht="18" customHeight="1">
      <c r="A118" s="139"/>
      <c r="B118" s="140"/>
      <c r="C118" s="54" t="s">
        <v>35</v>
      </c>
      <c r="D118" s="95">
        <v>48969.5</v>
      </c>
      <c r="E118" s="95">
        <v>8279.015</v>
      </c>
      <c r="F118" s="95">
        <v>6592.139</v>
      </c>
      <c r="G118" s="95">
        <f t="shared" si="3"/>
        <v>79.62467757335867</v>
      </c>
      <c r="H118" s="95">
        <f t="shared" si="4"/>
        <v>13.461724134410193</v>
      </c>
      <c r="I118" s="77">
        <f t="shared" si="5"/>
        <v>-15.375322426641333</v>
      </c>
    </row>
    <row r="119" spans="1:9" s="11" customFormat="1" ht="28.5" customHeight="1" hidden="1">
      <c r="A119" s="143"/>
      <c r="B119" s="144"/>
      <c r="C119" s="54" t="s">
        <v>71</v>
      </c>
      <c r="D119" s="117">
        <v>0</v>
      </c>
      <c r="E119" s="117">
        <v>0</v>
      </c>
      <c r="F119" s="117">
        <v>0</v>
      </c>
      <c r="G119" s="95" t="e">
        <f t="shared" si="3"/>
        <v>#DIV/0!</v>
      </c>
      <c r="H119" s="102" t="e">
        <f t="shared" si="4"/>
        <v>#DIV/0!</v>
      </c>
      <c r="I119" s="109" t="e">
        <f t="shared" si="5"/>
        <v>#DIV/0!</v>
      </c>
    </row>
    <row r="120" spans="1:9" s="2" customFormat="1" ht="30" customHeight="1">
      <c r="A120" s="50" t="s">
        <v>29</v>
      </c>
      <c r="B120" s="30" t="s">
        <v>30</v>
      </c>
      <c r="C120" s="30" t="s">
        <v>55</v>
      </c>
      <c r="D120" s="76">
        <f>D121</f>
        <v>10676</v>
      </c>
      <c r="E120" s="76">
        <f>E121</f>
        <v>2773</v>
      </c>
      <c r="F120" s="76">
        <f>F121</f>
        <v>2613.207</v>
      </c>
      <c r="G120" s="76">
        <f t="shared" si="3"/>
        <v>94.23754056978002</v>
      </c>
      <c r="H120" s="76">
        <f t="shared" si="4"/>
        <v>24.477397901835893</v>
      </c>
      <c r="I120" s="103">
        <f t="shared" si="5"/>
        <v>-0.7624594302199768</v>
      </c>
    </row>
    <row r="121" spans="1:9" s="7" customFormat="1" ht="18" customHeight="1">
      <c r="A121" s="153"/>
      <c r="B121" s="154"/>
      <c r="C121" s="51" t="s">
        <v>35</v>
      </c>
      <c r="D121" s="95">
        <v>10676</v>
      </c>
      <c r="E121" s="95">
        <v>2773</v>
      </c>
      <c r="F121" s="95">
        <v>2613.207</v>
      </c>
      <c r="G121" s="95">
        <f t="shared" si="3"/>
        <v>94.23754056978002</v>
      </c>
      <c r="H121" s="95">
        <f t="shared" si="4"/>
        <v>24.477397901835893</v>
      </c>
      <c r="I121" s="77">
        <f t="shared" si="5"/>
        <v>-0.7624594302199768</v>
      </c>
    </row>
    <row r="122" spans="1:9" s="2" customFormat="1" ht="25.5" customHeight="1">
      <c r="A122" s="50" t="s">
        <v>31</v>
      </c>
      <c r="B122" s="30" t="s">
        <v>32</v>
      </c>
      <c r="C122" s="30" t="s">
        <v>83</v>
      </c>
      <c r="D122" s="76">
        <f>D123+D124</f>
        <v>214215.2</v>
      </c>
      <c r="E122" s="76">
        <f>E123+E124</f>
        <v>31167.58</v>
      </c>
      <c r="F122" s="76">
        <f>F123+F124</f>
        <v>25971.192</v>
      </c>
      <c r="G122" s="76">
        <f t="shared" si="3"/>
        <v>83.32758590817765</v>
      </c>
      <c r="H122" s="76">
        <f t="shared" si="4"/>
        <v>12.123879164503732</v>
      </c>
      <c r="I122" s="103">
        <f t="shared" si="5"/>
        <v>-11.672414091822347</v>
      </c>
    </row>
    <row r="123" spans="1:9" s="7" customFormat="1" ht="18" customHeight="1">
      <c r="A123" s="139"/>
      <c r="B123" s="140"/>
      <c r="C123" s="51" t="s">
        <v>35</v>
      </c>
      <c r="D123" s="95">
        <v>214215.2</v>
      </c>
      <c r="E123" s="95">
        <v>31167.58</v>
      </c>
      <c r="F123" s="95">
        <v>25971.192</v>
      </c>
      <c r="G123" s="95">
        <f t="shared" si="3"/>
        <v>83.32758590817765</v>
      </c>
      <c r="H123" s="95">
        <f t="shared" si="4"/>
        <v>12.123879164503732</v>
      </c>
      <c r="I123" s="77">
        <f t="shared" si="5"/>
        <v>-11.672414091822347</v>
      </c>
    </row>
    <row r="124" spans="1:9" s="83" customFormat="1" ht="27" customHeight="1" hidden="1">
      <c r="A124" s="143"/>
      <c r="B124" s="144"/>
      <c r="C124" s="51" t="s">
        <v>71</v>
      </c>
      <c r="D124" s="117">
        <v>0</v>
      </c>
      <c r="E124" s="117">
        <v>0</v>
      </c>
      <c r="F124" s="117">
        <v>0</v>
      </c>
      <c r="G124" s="95" t="e">
        <f t="shared" si="3"/>
        <v>#DIV/0!</v>
      </c>
      <c r="H124" s="102" t="e">
        <f t="shared" si="4"/>
        <v>#DIV/0!</v>
      </c>
      <c r="I124" s="109" t="e">
        <f t="shared" si="5"/>
        <v>#DIV/0!</v>
      </c>
    </row>
    <row r="125" spans="1:9" s="3" customFormat="1" ht="44.25" customHeight="1">
      <c r="A125" s="50" t="s">
        <v>33</v>
      </c>
      <c r="B125" s="30" t="s">
        <v>78</v>
      </c>
      <c r="C125" s="30" t="s">
        <v>57</v>
      </c>
      <c r="D125" s="76">
        <f>D126+D127+D128</f>
        <v>2174776.648</v>
      </c>
      <c r="E125" s="76">
        <f>E126+E127+E128</f>
        <v>685082.0299999999</v>
      </c>
      <c r="F125" s="76">
        <f>F126+F127+F128</f>
        <v>597120.6070000001</v>
      </c>
      <c r="G125" s="76">
        <f t="shared" si="3"/>
        <v>87.16045390943916</v>
      </c>
      <c r="H125" s="76">
        <f t="shared" si="4"/>
        <v>27.45664054969198</v>
      </c>
      <c r="I125" s="103">
        <f t="shared" si="5"/>
        <v>-7.8395460905608445</v>
      </c>
    </row>
    <row r="126" spans="1:9" s="7" customFormat="1" ht="17.25" customHeight="1">
      <c r="A126" s="139"/>
      <c r="B126" s="140"/>
      <c r="C126" s="54" t="s">
        <v>35</v>
      </c>
      <c r="D126" s="95">
        <v>624922.182</v>
      </c>
      <c r="E126" s="95">
        <v>223695.537</v>
      </c>
      <c r="F126" s="95">
        <v>168256.767</v>
      </c>
      <c r="G126" s="95">
        <f t="shared" si="3"/>
        <v>75.21686362477584</v>
      </c>
      <c r="H126" s="95">
        <f t="shared" si="4"/>
        <v>26.924435049098637</v>
      </c>
      <c r="I126" s="77">
        <f t="shared" si="5"/>
        <v>-19.78313637522416</v>
      </c>
    </row>
    <row r="127" spans="1:9" s="2" customFormat="1" ht="17.25" customHeight="1">
      <c r="A127" s="141"/>
      <c r="B127" s="142"/>
      <c r="C127" s="54" t="s">
        <v>36</v>
      </c>
      <c r="D127" s="95">
        <v>284251.797</v>
      </c>
      <c r="E127" s="95">
        <v>25775.183</v>
      </c>
      <c r="F127" s="95">
        <v>7807.938999999999</v>
      </c>
      <c r="G127" s="95">
        <f t="shared" si="3"/>
        <v>30.29246775861882</v>
      </c>
      <c r="H127" s="95">
        <f t="shared" si="4"/>
        <v>2.7468389232381876</v>
      </c>
      <c r="I127" s="77">
        <f t="shared" si="5"/>
        <v>-64.70753224138119</v>
      </c>
    </row>
    <row r="128" spans="1:9" s="2" customFormat="1" ht="27" customHeight="1">
      <c r="A128" s="141"/>
      <c r="B128" s="142"/>
      <c r="C128" s="54" t="s">
        <v>71</v>
      </c>
      <c r="D128" s="95">
        <v>1265602.6689999998</v>
      </c>
      <c r="E128" s="95">
        <v>435611.30999999994</v>
      </c>
      <c r="F128" s="95">
        <v>421055.901</v>
      </c>
      <c r="G128" s="95">
        <f t="shared" si="3"/>
        <v>96.65862463488381</v>
      </c>
      <c r="H128" s="95">
        <f t="shared" si="4"/>
        <v>33.2692014100043</v>
      </c>
      <c r="I128" s="77">
        <f t="shared" si="5"/>
        <v>1.6586246348838074</v>
      </c>
    </row>
    <row r="129" spans="1:10" s="2" customFormat="1" ht="21" customHeight="1">
      <c r="A129" s="143"/>
      <c r="B129" s="144"/>
      <c r="C129" s="89" t="s">
        <v>96</v>
      </c>
      <c r="D129" s="98">
        <v>1912938.96</v>
      </c>
      <c r="E129" s="98">
        <v>621768.499</v>
      </c>
      <c r="F129" s="98">
        <v>548992.518</v>
      </c>
      <c r="G129" s="98">
        <f>F129/E129*100</f>
        <v>88.29532517053427</v>
      </c>
      <c r="H129" s="98">
        <f t="shared" si="4"/>
        <v>28.698904119763448</v>
      </c>
      <c r="I129" s="88">
        <f t="shared" si="5"/>
        <v>-6.704674829465731</v>
      </c>
      <c r="J129" s="67"/>
    </row>
    <row r="130" spans="1:9" s="2" customFormat="1" ht="45" customHeight="1">
      <c r="A130" s="57" t="s">
        <v>34</v>
      </c>
      <c r="B130" s="58" t="s">
        <v>79</v>
      </c>
      <c r="C130" s="30" t="s">
        <v>56</v>
      </c>
      <c r="D130" s="76">
        <f>D131+D132</f>
        <v>268157.26399999997</v>
      </c>
      <c r="E130" s="76">
        <f>E131+E132</f>
        <v>26230.292</v>
      </c>
      <c r="F130" s="76">
        <f>F131+F132</f>
        <v>20390.009</v>
      </c>
      <c r="G130" s="96">
        <f t="shared" si="3"/>
        <v>77.73458640872163</v>
      </c>
      <c r="H130" s="96">
        <f t="shared" si="4"/>
        <v>7.603750387310038</v>
      </c>
      <c r="I130" s="104">
        <f t="shared" si="5"/>
        <v>-17.265413591278374</v>
      </c>
    </row>
    <row r="131" spans="1:9" s="7" customFormat="1" ht="18" customHeight="1">
      <c r="A131" s="139"/>
      <c r="B131" s="140"/>
      <c r="C131" s="54" t="s">
        <v>35</v>
      </c>
      <c r="D131" s="95">
        <v>195128.291</v>
      </c>
      <c r="E131" s="95">
        <v>26230.292</v>
      </c>
      <c r="F131" s="95">
        <v>20390.009</v>
      </c>
      <c r="G131" s="95">
        <f>F131/E131*100</f>
        <v>77.73458640872163</v>
      </c>
      <c r="H131" s="95">
        <f t="shared" si="4"/>
        <v>10.449540092574274</v>
      </c>
      <c r="I131" s="77">
        <f>G131-95</f>
        <v>-17.265413591278374</v>
      </c>
    </row>
    <row r="132" spans="1:9" s="7" customFormat="1" ht="27.75" customHeight="1">
      <c r="A132" s="141"/>
      <c r="B132" s="142"/>
      <c r="C132" s="54" t="s">
        <v>71</v>
      </c>
      <c r="D132" s="95">
        <v>73028.973</v>
      </c>
      <c r="E132" s="95">
        <v>0</v>
      </c>
      <c r="F132" s="95">
        <v>0</v>
      </c>
      <c r="G132" s="95"/>
      <c r="H132" s="95">
        <f t="shared" si="4"/>
        <v>0</v>
      </c>
      <c r="I132" s="77"/>
    </row>
    <row r="133" spans="1:9" s="7" customFormat="1" ht="21" customHeight="1" hidden="1">
      <c r="A133" s="143"/>
      <c r="B133" s="144"/>
      <c r="C133" s="89" t="s">
        <v>96</v>
      </c>
      <c r="D133" s="118"/>
      <c r="E133" s="118"/>
      <c r="F133" s="118"/>
      <c r="G133" s="98"/>
      <c r="H133" s="98"/>
      <c r="I133" s="88"/>
    </row>
    <row r="134" spans="1:9" s="72" customFormat="1" ht="18" customHeight="1" hidden="1">
      <c r="A134" s="143" t="s">
        <v>72</v>
      </c>
      <c r="B134" s="170"/>
      <c r="C134" s="154"/>
      <c r="D134" s="120">
        <v>0</v>
      </c>
      <c r="E134" s="120" t="s">
        <v>67</v>
      </c>
      <c r="F134" s="120" t="s">
        <v>67</v>
      </c>
      <c r="G134" s="95" t="e">
        <f t="shared" si="3"/>
        <v>#VALUE!</v>
      </c>
      <c r="H134" s="95"/>
      <c r="I134" s="77"/>
    </row>
    <row r="135" spans="1:9" s="72" customFormat="1" ht="27.75" customHeight="1" hidden="1">
      <c r="A135" s="143" t="s">
        <v>106</v>
      </c>
      <c r="B135" s="170"/>
      <c r="C135" s="154"/>
      <c r="D135" s="120">
        <v>0</v>
      </c>
      <c r="E135" s="120">
        <v>0</v>
      </c>
      <c r="F135" s="120">
        <v>0</v>
      </c>
      <c r="G135" s="95" t="e">
        <f t="shared" si="3"/>
        <v>#DIV/0!</v>
      </c>
      <c r="H135" s="95"/>
      <c r="I135" s="77"/>
    </row>
    <row r="136" spans="1:11" s="1" customFormat="1" ht="26.25" customHeight="1">
      <c r="A136" s="148" t="s">
        <v>65</v>
      </c>
      <c r="B136" s="149"/>
      <c r="C136" s="150"/>
      <c r="D136" s="76">
        <f>D139+D140+D141</f>
        <v>49641584.42</v>
      </c>
      <c r="E136" s="76">
        <f>E139+E140+E141</f>
        <v>8166828.173999999</v>
      </c>
      <c r="F136" s="76">
        <f>F139+F140+F141</f>
        <v>7857915.763</v>
      </c>
      <c r="G136" s="76">
        <f t="shared" si="3"/>
        <v>96.21747385376057</v>
      </c>
      <c r="H136" s="76">
        <f t="shared" si="4"/>
        <v>15.829300887169387</v>
      </c>
      <c r="I136" s="103">
        <f t="shared" si="5"/>
        <v>1.2174738537605663</v>
      </c>
      <c r="J136" s="63"/>
      <c r="K136" s="63"/>
    </row>
    <row r="137" spans="1:11" s="1" customFormat="1" ht="36.75" customHeight="1" hidden="1">
      <c r="A137" s="155" t="s">
        <v>119</v>
      </c>
      <c r="B137" s="156"/>
      <c r="C137" s="157"/>
      <c r="D137" s="136">
        <f>D139+D140+D142</f>
        <v>47179088.03400001</v>
      </c>
      <c r="E137" s="110">
        <f>E139+E140+E142</f>
        <v>8166828.173999999</v>
      </c>
      <c r="F137" s="110">
        <f>F139+F140+F142</f>
        <v>7857915.763</v>
      </c>
      <c r="G137" s="110">
        <f>F137/E137*100</f>
        <v>96.21747385376057</v>
      </c>
      <c r="H137" s="110">
        <f>F137/D137*100</f>
        <v>16.655505840505285</v>
      </c>
      <c r="I137" s="111">
        <f>G137-95</f>
        <v>1.2174738537605663</v>
      </c>
      <c r="J137" s="63"/>
      <c r="K137" s="63"/>
    </row>
    <row r="138" spans="1:9" s="1" customFormat="1" ht="15.75" customHeight="1">
      <c r="A138" s="158"/>
      <c r="B138" s="159"/>
      <c r="C138" s="30" t="s">
        <v>63</v>
      </c>
      <c r="D138" s="120"/>
      <c r="E138" s="96"/>
      <c r="F138" s="96"/>
      <c r="G138" s="95"/>
      <c r="H138" s="95"/>
      <c r="I138" s="77"/>
    </row>
    <row r="139" spans="1:9" s="1" customFormat="1" ht="20.25" customHeight="1">
      <c r="A139" s="160"/>
      <c r="B139" s="161"/>
      <c r="C139" s="30" t="s">
        <v>35</v>
      </c>
      <c r="D139" s="96">
        <f>D7+D11+D22+D27+D32+D36+D41+D45+D49+D53+D57+D61+D65+D69+D73+D78+D83+D94+D90+D97+D100+D104+D109+D113+D118+D121+D123+D126+D131</f>
        <v>27298988.939000003</v>
      </c>
      <c r="E139" s="96">
        <f>E7+E11+E22+E27+E32+E36+E41+E45+E49+E53+E57+E61+E65+E69+E73+E78+E83+E90+E94+E97+E100+E104+E109+E113+E118+E121+E123+E126+E131</f>
        <v>4944172.248999999</v>
      </c>
      <c r="F139" s="96">
        <f>F7+F11+F22+F27+F32+F36+F41+F45+F49+F53+F57+F61+F65+F69+F73+F78+F83+F90+F94+F97+F100+F104+F109+F113+F118+F121+F123+F126+F131</f>
        <v>4703558.747</v>
      </c>
      <c r="G139" s="96">
        <f t="shared" si="3"/>
        <v>95.13339159960164</v>
      </c>
      <c r="H139" s="96">
        <f t="shared" si="4"/>
        <v>17.22979102819585</v>
      </c>
      <c r="I139" s="104">
        <f t="shared" si="5"/>
        <v>0.13339159960163727</v>
      </c>
    </row>
    <row r="140" spans="1:9" s="1" customFormat="1" ht="20.25" customHeight="1">
      <c r="A140" s="160"/>
      <c r="B140" s="161"/>
      <c r="C140" s="30" t="s">
        <v>36</v>
      </c>
      <c r="D140" s="96">
        <f>D25+D28+D37+D42+D46+D50+D54+D58+D62+D66+D70+D74+D84+D91+D101+D105+D127+D95</f>
        <v>11908361.907000003</v>
      </c>
      <c r="E140" s="96">
        <f>E25+E28+E37+E42+E46+E50+E54+E58+E62+E66+E70+E74+E84+E91+E101+E105+E127+E95</f>
        <v>2203735.4570000004</v>
      </c>
      <c r="F140" s="96">
        <f>F25+F28+F37+F42+F46+F50+F54+F58+F62+F66+F70+F74+F84+F91+F101+F105+F127+F95</f>
        <v>2149991.957</v>
      </c>
      <c r="G140" s="96">
        <f t="shared" si="3"/>
        <v>97.5612544677589</v>
      </c>
      <c r="H140" s="96">
        <f t="shared" si="4"/>
        <v>18.05447276284227</v>
      </c>
      <c r="I140" s="104">
        <f t="shared" si="5"/>
        <v>2.5612544677589</v>
      </c>
    </row>
    <row r="141" spans="1:9" s="1" customFormat="1" ht="30" customHeight="1">
      <c r="A141" s="160"/>
      <c r="B141" s="161"/>
      <c r="C141" s="31" t="s">
        <v>71</v>
      </c>
      <c r="D141" s="96">
        <f>D8+D29+D33+D38+D43+D47+D51+D55+D59+D63+D67+D71+D75+D79+D85+D92+D106+D111+D115+D124+D128+D132+D134+D102</f>
        <v>10434233.573999997</v>
      </c>
      <c r="E141" s="96">
        <f>E8+E29+E33+E38+E43+E47+E51+E55+E59+E63+E67+E71+E75+E79+E85+E92+E106+E111+E115+E124+E128+E132+E102</f>
        <v>1018920.4679999998</v>
      </c>
      <c r="F141" s="96">
        <f>F8+F29+F33+F38+F43+F47+F51+F55+F59+F63+F67+F71+F75+F79+F85+F92+F106+F111+F115+F124+F128+F132+F102</f>
        <v>1004365.0589999999</v>
      </c>
      <c r="G141" s="96">
        <f aca="true" t="shared" si="6" ref="G141:G150">F141/E141*100</f>
        <v>98.57148723014956</v>
      </c>
      <c r="H141" s="96">
        <f aca="true" t="shared" si="7" ref="H141:H150">F141/D141*100</f>
        <v>9.625671611403016</v>
      </c>
      <c r="I141" s="104">
        <f aca="true" t="shared" si="8" ref="I141:I150">G141-95</f>
        <v>3.5714872301495575</v>
      </c>
    </row>
    <row r="142" spans="1:9" s="116" customFormat="1" ht="56.25" customHeight="1" hidden="1">
      <c r="A142" s="162"/>
      <c r="B142" s="163"/>
      <c r="C142" s="113" t="s">
        <v>121</v>
      </c>
      <c r="D142" s="120">
        <f>D141-2462496.386</f>
        <v>7971737.187999997</v>
      </c>
      <c r="E142" s="96">
        <f>E141</f>
        <v>1018920.4679999998</v>
      </c>
      <c r="F142" s="120">
        <f>F141</f>
        <v>1004365.0589999999</v>
      </c>
      <c r="G142" s="114">
        <f>F142/E142*100</f>
        <v>98.57148723014956</v>
      </c>
      <c r="H142" s="114">
        <f>F142/D142*100</f>
        <v>12.599073894607177</v>
      </c>
      <c r="I142" s="115">
        <f>G142-95</f>
        <v>3.5714872301495575</v>
      </c>
    </row>
    <row r="143" spans="1:13" s="1" customFormat="1" ht="26.25" customHeight="1">
      <c r="A143" s="169" t="s">
        <v>64</v>
      </c>
      <c r="B143" s="169"/>
      <c r="C143" s="169"/>
      <c r="D143" s="97">
        <f>D146+D147+D148</f>
        <v>49737049.32100001</v>
      </c>
      <c r="E143" s="97">
        <f>E146+E147+E148</f>
        <v>8166828.173999999</v>
      </c>
      <c r="F143" s="97">
        <f>F146+F147+F148</f>
        <v>7857915.763</v>
      </c>
      <c r="G143" s="97">
        <f t="shared" si="6"/>
        <v>96.21747385376057</v>
      </c>
      <c r="H143" s="97">
        <f t="shared" si="7"/>
        <v>15.798918251634653</v>
      </c>
      <c r="I143" s="105">
        <f t="shared" si="8"/>
        <v>1.2174738537605663</v>
      </c>
      <c r="K143" s="92"/>
      <c r="L143" s="92"/>
      <c r="M143" s="92"/>
    </row>
    <row r="144" spans="1:13" s="1" customFormat="1" ht="36.75" customHeight="1" hidden="1">
      <c r="A144" s="164" t="s">
        <v>120</v>
      </c>
      <c r="B144" s="164"/>
      <c r="C144" s="164"/>
      <c r="D144" s="121">
        <f>D146+D147+D149</f>
        <v>47274552.935</v>
      </c>
      <c r="E144" s="99">
        <f>E146+E147+E149</f>
        <v>8166828.173999999</v>
      </c>
      <c r="F144" s="121">
        <f>F146+F147+F149</f>
        <v>7857915.763</v>
      </c>
      <c r="G144" s="99">
        <f>F144/E144*100</f>
        <v>96.21747385376057</v>
      </c>
      <c r="H144" s="99">
        <f>F144/D144*100</f>
        <v>16.621872181010822</v>
      </c>
      <c r="I144" s="106">
        <f>G144-95</f>
        <v>1.2174738537605663</v>
      </c>
      <c r="K144" s="92"/>
      <c r="L144" s="92"/>
      <c r="M144" s="92"/>
    </row>
    <row r="145" spans="1:9" s="1" customFormat="1" ht="15.75" customHeight="1">
      <c r="A145" s="185"/>
      <c r="B145" s="186"/>
      <c r="C145" s="49" t="s">
        <v>63</v>
      </c>
      <c r="D145" s="119"/>
      <c r="E145" s="135"/>
      <c r="F145" s="119"/>
      <c r="G145" s="95"/>
      <c r="H145" s="95"/>
      <c r="I145" s="77"/>
    </row>
    <row r="146" spans="1:13" s="1" customFormat="1" ht="30.75" customHeight="1">
      <c r="A146" s="187"/>
      <c r="B146" s="188"/>
      <c r="C146" s="32" t="s">
        <v>70</v>
      </c>
      <c r="D146" s="97">
        <f>D139+D17</f>
        <v>27394453.840000004</v>
      </c>
      <c r="E146" s="97">
        <f>E139+E17</f>
        <v>4944172.248999999</v>
      </c>
      <c r="F146" s="97">
        <f>F139+F17</f>
        <v>4703558.747</v>
      </c>
      <c r="G146" s="97">
        <f t="shared" si="6"/>
        <v>95.13339159960164</v>
      </c>
      <c r="H146" s="97">
        <f t="shared" si="7"/>
        <v>17.16974820696042</v>
      </c>
      <c r="I146" s="105">
        <f t="shared" si="8"/>
        <v>0.13339159960163727</v>
      </c>
      <c r="K146" s="92"/>
      <c r="L146" s="92"/>
      <c r="M146" s="92"/>
    </row>
    <row r="147" spans="1:13" s="1" customFormat="1" ht="20.25" customHeight="1">
      <c r="A147" s="187"/>
      <c r="B147" s="188"/>
      <c r="C147" s="32" t="s">
        <v>36</v>
      </c>
      <c r="D147" s="97">
        <f aca="true" t="shared" si="9" ref="D147:F149">D140</f>
        <v>11908361.907000003</v>
      </c>
      <c r="E147" s="97">
        <f t="shared" si="9"/>
        <v>2203735.4570000004</v>
      </c>
      <c r="F147" s="97">
        <f t="shared" si="9"/>
        <v>2149991.957</v>
      </c>
      <c r="G147" s="97">
        <f t="shared" si="6"/>
        <v>97.5612544677589</v>
      </c>
      <c r="H147" s="97">
        <f t="shared" si="7"/>
        <v>18.05447276284227</v>
      </c>
      <c r="I147" s="105">
        <f t="shared" si="8"/>
        <v>2.5612544677589</v>
      </c>
      <c r="K147" s="92"/>
      <c r="L147" s="92"/>
      <c r="M147" s="92"/>
    </row>
    <row r="148" spans="1:13" s="1" customFormat="1" ht="31.5" customHeight="1">
      <c r="A148" s="187"/>
      <c r="B148" s="188"/>
      <c r="C148" s="33" t="s">
        <v>71</v>
      </c>
      <c r="D148" s="97">
        <f t="shared" si="9"/>
        <v>10434233.573999997</v>
      </c>
      <c r="E148" s="97">
        <f t="shared" si="9"/>
        <v>1018920.4679999998</v>
      </c>
      <c r="F148" s="97">
        <f t="shared" si="9"/>
        <v>1004365.0589999999</v>
      </c>
      <c r="G148" s="97">
        <f t="shared" si="6"/>
        <v>98.57148723014956</v>
      </c>
      <c r="H148" s="97">
        <f t="shared" si="7"/>
        <v>9.625671611403016</v>
      </c>
      <c r="I148" s="105">
        <f t="shared" si="8"/>
        <v>3.5714872301495575</v>
      </c>
      <c r="K148" s="92"/>
      <c r="L148" s="92"/>
      <c r="M148" s="92"/>
    </row>
    <row r="149" spans="1:13" s="1" customFormat="1" ht="56.25" customHeight="1" hidden="1">
      <c r="A149" s="187"/>
      <c r="B149" s="188"/>
      <c r="C149" s="33" t="s">
        <v>121</v>
      </c>
      <c r="D149" s="137">
        <f t="shared" si="9"/>
        <v>7971737.187999997</v>
      </c>
      <c r="E149" s="137">
        <f t="shared" si="9"/>
        <v>1018920.4679999998</v>
      </c>
      <c r="F149" s="137">
        <f t="shared" si="9"/>
        <v>1004365.0589999999</v>
      </c>
      <c r="G149" s="97">
        <f>F149/E149*100</f>
        <v>98.57148723014956</v>
      </c>
      <c r="H149" s="97">
        <f>F149/D149*100</f>
        <v>12.599073894607177</v>
      </c>
      <c r="I149" s="112">
        <f>G149-95</f>
        <v>3.5714872301495575</v>
      </c>
      <c r="K149" s="92"/>
      <c r="L149" s="92"/>
      <c r="M149" s="92"/>
    </row>
    <row r="150" spans="1:13" s="2" customFormat="1" ht="21.75" customHeight="1">
      <c r="A150" s="189"/>
      <c r="B150" s="190"/>
      <c r="C150" s="91" t="s">
        <v>96</v>
      </c>
      <c r="D150" s="99">
        <f>D9+D30+D39+D76+D80+D87+D107+D116+D129+D133+D34</f>
        <v>7334976.301</v>
      </c>
      <c r="E150" s="99">
        <f>E9+E30+E39+E76+E80+E87+E107+E116+E129+E133+E34</f>
        <v>1082730.262</v>
      </c>
      <c r="F150" s="99">
        <f>F9+F30+F39+F76+F80+F87+F107+F116+F129+F133+F34</f>
        <v>907101.157</v>
      </c>
      <c r="G150" s="99">
        <f t="shared" si="6"/>
        <v>83.77905271848769</v>
      </c>
      <c r="H150" s="99">
        <f t="shared" si="7"/>
        <v>12.3667905631315</v>
      </c>
      <c r="I150" s="106">
        <f t="shared" si="8"/>
        <v>-11.22094728151231</v>
      </c>
      <c r="K150" s="92"/>
      <c r="L150" s="92"/>
      <c r="M150" s="92"/>
    </row>
    <row r="151" spans="1:13" s="2" customFormat="1" ht="45" customHeight="1" hidden="1">
      <c r="A151" s="130"/>
      <c r="B151" s="131"/>
      <c r="C151" s="91" t="s">
        <v>122</v>
      </c>
      <c r="D151" s="122">
        <f>D150-D87+D88</f>
        <v>4898365.424000001</v>
      </c>
      <c r="E151" s="122">
        <f>E150-E87+E88</f>
        <v>1068027.509</v>
      </c>
      <c r="F151" s="122">
        <f>F150-F87+F88</f>
        <v>892400.112</v>
      </c>
      <c r="G151" s="99">
        <f>F151/E151*100</f>
        <v>83.55591073076002</v>
      </c>
      <c r="H151" s="99">
        <f>F151/D151*100</f>
        <v>18.218324578799326</v>
      </c>
      <c r="I151" s="106">
        <f>G151-95</f>
        <v>-11.444089269239981</v>
      </c>
      <c r="K151" s="92"/>
      <c r="L151" s="92"/>
      <c r="M151" s="92"/>
    </row>
    <row r="152" spans="1:8" ht="12" customHeight="1">
      <c r="A152" s="47"/>
      <c r="B152" s="48" t="s">
        <v>99</v>
      </c>
      <c r="C152" s="48"/>
      <c r="D152" s="100"/>
      <c r="E152" s="19"/>
      <c r="F152" s="26"/>
      <c r="G152" s="19"/>
      <c r="H152" s="19"/>
    </row>
    <row r="153" spans="1:9" s="13" customFormat="1" ht="27.75" customHeight="1" hidden="1">
      <c r="A153" s="151" t="s">
        <v>117</v>
      </c>
      <c r="B153" s="152"/>
      <c r="C153" s="152"/>
      <c r="D153" s="152"/>
      <c r="E153" s="152"/>
      <c r="F153" s="152"/>
      <c r="G153" s="152"/>
      <c r="H153" s="152"/>
      <c r="I153" s="3"/>
    </row>
    <row r="154" spans="1:8" s="6" customFormat="1" ht="17.25" customHeight="1">
      <c r="A154" s="146" t="s">
        <v>130</v>
      </c>
      <c r="B154" s="147"/>
      <c r="C154" s="147"/>
      <c r="D154" s="147"/>
      <c r="E154" s="147"/>
      <c r="F154" s="147"/>
      <c r="G154" s="147"/>
      <c r="H154" s="147"/>
    </row>
    <row r="155" spans="1:9" s="4" customFormat="1" ht="12.75">
      <c r="A155" s="21"/>
      <c r="B155" s="22"/>
      <c r="C155" s="22"/>
      <c r="D155" s="20"/>
      <c r="E155" s="20"/>
      <c r="F155" s="27"/>
      <c r="G155" s="20"/>
      <c r="H155" s="20"/>
      <c r="I155" s="71"/>
    </row>
    <row r="156" spans="1:9" s="4" customFormat="1" ht="12.75">
      <c r="A156" s="21"/>
      <c r="B156" s="22"/>
      <c r="C156" s="22"/>
      <c r="D156" s="20"/>
      <c r="E156" s="20"/>
      <c r="F156" s="27"/>
      <c r="G156" s="20"/>
      <c r="H156" s="20"/>
      <c r="I156" s="71"/>
    </row>
    <row r="157" spans="1:9" s="4" customFormat="1" ht="12.75" hidden="1">
      <c r="A157" s="42"/>
      <c r="B157" s="43"/>
      <c r="C157" s="43"/>
      <c r="D157" s="44"/>
      <c r="E157" s="46"/>
      <c r="F157" s="45"/>
      <c r="G157" s="46"/>
      <c r="H157" s="46"/>
      <c r="I157" s="71"/>
    </row>
    <row r="158" spans="1:9" s="4" customFormat="1" ht="32.25" customHeight="1" hidden="1">
      <c r="A158" s="18" t="s">
        <v>0</v>
      </c>
      <c r="B158" s="18" t="s">
        <v>62</v>
      </c>
      <c r="C158" s="18" t="s">
        <v>69</v>
      </c>
      <c r="D158" s="46"/>
      <c r="E158" s="44"/>
      <c r="F158" s="45"/>
      <c r="G158" s="46"/>
      <c r="H158" s="46"/>
      <c r="I158" s="71"/>
    </row>
    <row r="159" spans="1:9" s="4" customFormat="1" ht="15.75" hidden="1">
      <c r="A159" s="166" t="s">
        <v>64</v>
      </c>
      <c r="B159" s="167"/>
      <c r="C159" s="168"/>
      <c r="D159" s="34">
        <f>D161+D162+D163</f>
        <v>24525968.417999998</v>
      </c>
      <c r="E159" s="34">
        <f>E161+E162+E163</f>
        <v>21619356.084</v>
      </c>
      <c r="F159" s="73">
        <f>F161+F162+F163</f>
        <v>20841969.650000002</v>
      </c>
      <c r="G159" s="35">
        <f>F159/E159*100</f>
        <v>96.40421097196635</v>
      </c>
      <c r="H159" s="35">
        <f>F159/D159*100</f>
        <v>84.97919142187165</v>
      </c>
      <c r="I159" s="71"/>
    </row>
    <row r="160" spans="1:9" s="4" customFormat="1" ht="13.5" hidden="1">
      <c r="A160" s="145"/>
      <c r="B160" s="145"/>
      <c r="C160" s="36" t="s">
        <v>63</v>
      </c>
      <c r="D160" s="37"/>
      <c r="E160" s="37"/>
      <c r="F160" s="74"/>
      <c r="G160" s="38"/>
      <c r="H160" s="38"/>
      <c r="I160" s="71"/>
    </row>
    <row r="161" spans="1:9" s="4" customFormat="1" ht="27" hidden="1">
      <c r="A161" s="145"/>
      <c r="B161" s="145"/>
      <c r="C161" s="39" t="s">
        <v>70</v>
      </c>
      <c r="D161" s="40">
        <v>14805057.912999997</v>
      </c>
      <c r="E161" s="40">
        <v>13268979.204</v>
      </c>
      <c r="F161" s="75">
        <v>12716245.471</v>
      </c>
      <c r="G161" s="35">
        <v>95.83439144411821</v>
      </c>
      <c r="H161" s="35">
        <v>85.89122410547374</v>
      </c>
      <c r="I161" s="71"/>
    </row>
    <row r="162" spans="1:9" s="4" customFormat="1" ht="13.5" hidden="1">
      <c r="A162" s="145"/>
      <c r="B162" s="145"/>
      <c r="C162" s="39" t="s">
        <v>36</v>
      </c>
      <c r="D162" s="40">
        <v>7926615.303999999</v>
      </c>
      <c r="E162" s="40">
        <v>7092166.329999999</v>
      </c>
      <c r="F162" s="75">
        <v>6886598.409</v>
      </c>
      <c r="G162" s="35">
        <v>97.10147913296332</v>
      </c>
      <c r="H162" s="35">
        <v>86.87943270723412</v>
      </c>
      <c r="I162" s="71"/>
    </row>
    <row r="163" spans="1:9" s="4" customFormat="1" ht="27" hidden="1">
      <c r="A163" s="145"/>
      <c r="B163" s="145"/>
      <c r="C163" s="41" t="s">
        <v>71</v>
      </c>
      <c r="D163" s="40">
        <v>1794295.2010000001</v>
      </c>
      <c r="E163" s="40">
        <v>1258210.55</v>
      </c>
      <c r="F163" s="75">
        <v>1239125.77</v>
      </c>
      <c r="G163" s="35">
        <v>98.4831807363243</v>
      </c>
      <c r="H163" s="35">
        <v>69.05919211673798</v>
      </c>
      <c r="I163" s="71"/>
    </row>
    <row r="164" spans="1:9" s="4" customFormat="1" ht="12.75">
      <c r="A164" s="21"/>
      <c r="B164" s="22"/>
      <c r="C164" s="22"/>
      <c r="D164" s="20"/>
      <c r="E164" s="20"/>
      <c r="F164" s="27"/>
      <c r="G164" s="20"/>
      <c r="H164" s="20"/>
      <c r="I164" s="71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101"/>
      <c r="E168" s="101"/>
      <c r="F168" s="101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4:8" ht="12.75">
      <c r="D211" s="20"/>
      <c r="E211" s="20"/>
      <c r="F211" s="27"/>
      <c r="G211" s="20"/>
      <c r="H211" s="20"/>
    </row>
    <row r="212" spans="1:8" ht="12.75">
      <c r="A212" s="23"/>
      <c r="B212" s="23"/>
      <c r="C212" s="23"/>
      <c r="D212" s="20"/>
      <c r="E212" s="20"/>
      <c r="F212" s="27"/>
      <c r="G212" s="20"/>
      <c r="H212" s="20"/>
    </row>
    <row r="213" spans="1:8" ht="12.75">
      <c r="A213" s="23"/>
      <c r="B213" s="23"/>
      <c r="C213" s="23"/>
      <c r="D213" s="20"/>
      <c r="E213" s="20"/>
      <c r="F213" s="27"/>
      <c r="G213" s="20"/>
      <c r="H213" s="20"/>
    </row>
    <row r="214" spans="1:8" ht="12.75">
      <c r="A214" s="23"/>
      <c r="B214" s="23"/>
      <c r="C214" s="23"/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</sheetData>
  <sheetProtection password="CE2E" sheet="1" objects="1" scenarios="1"/>
  <autoFilter ref="A5:I5"/>
  <mergeCells count="43">
    <mergeCell ref="A145:B150"/>
    <mergeCell ref="A49:B51"/>
    <mergeCell ref="A11:B20"/>
    <mergeCell ref="A7:B9"/>
    <mergeCell ref="A45:B47"/>
    <mergeCell ref="A41:B43"/>
    <mergeCell ref="A36:B39"/>
    <mergeCell ref="A27:B30"/>
    <mergeCell ref="A22:B23"/>
    <mergeCell ref="A82:B88"/>
    <mergeCell ref="A73:B76"/>
    <mergeCell ref="A69:B71"/>
    <mergeCell ref="A65:B67"/>
    <mergeCell ref="A61:B63"/>
    <mergeCell ref="A57:B59"/>
    <mergeCell ref="A32:B34"/>
    <mergeCell ref="A53:B55"/>
    <mergeCell ref="A109:B111"/>
    <mergeCell ref="A100:B102"/>
    <mergeCell ref="A97:B98"/>
    <mergeCell ref="A94:B95"/>
    <mergeCell ref="A90:B92"/>
    <mergeCell ref="A104:B107"/>
    <mergeCell ref="A138:B142"/>
    <mergeCell ref="A144:C144"/>
    <mergeCell ref="A3:I3"/>
    <mergeCell ref="A159:C159"/>
    <mergeCell ref="A143:C143"/>
    <mergeCell ref="A134:C134"/>
    <mergeCell ref="A135:C135"/>
    <mergeCell ref="A25:B25"/>
    <mergeCell ref="A113:B116"/>
    <mergeCell ref="A78:B80"/>
    <mergeCell ref="A131:B133"/>
    <mergeCell ref="A126:B129"/>
    <mergeCell ref="A118:B119"/>
    <mergeCell ref="A160:B163"/>
    <mergeCell ref="A154:H154"/>
    <mergeCell ref="A136:C136"/>
    <mergeCell ref="A153:H153"/>
    <mergeCell ref="A121:B121"/>
    <mergeCell ref="A123:B124"/>
    <mergeCell ref="A137:C137"/>
  </mergeCells>
  <printOptions/>
  <pageMargins left="0.3937007874015748" right="0.2755905511811024" top="0.2755905511811024" bottom="0.275590551181102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2022-04-13T11:37:05Z</cp:lastPrinted>
  <dcterms:created xsi:type="dcterms:W3CDTF">2002-03-11T10:22:12Z</dcterms:created>
  <dcterms:modified xsi:type="dcterms:W3CDTF">2022-04-14T12:37:50Z</dcterms:modified>
  <cp:category/>
  <cp:version/>
  <cp:contentType/>
  <cp:contentStatus/>
</cp:coreProperties>
</file>