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<sst xmlns="http://schemas.openxmlformats.org/spreadsheetml/2006/main" count="250" uniqueCount="125">
  <si>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</si>
  <si>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</si>
  <si>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</si>
  <si>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</si>
  <si>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</si>
  <si>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</si>
  <si>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</si>
  <si>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</si>
  <si>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</si>
  <si>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</si>
  <si>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</si>
  <si>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</si>
  <si>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</si>
  <si>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</si>
  <si>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</si>
  <si>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</si>
  <si>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</si>
  <si>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</si>
  <si>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</si>
  <si>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</si>
  <si>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</si>
  <si>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</si>
  <si>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</si>
  <si>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</si>
  <si>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</si>
  <si>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</si>
  <si>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</si>
  <si>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</si>
  <si>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</si>
  <si>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</si>
  <si>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</si>
  <si>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</si>
  <si>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</si>
  <si>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</si>
  <si>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</si>
  <si>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</si>
  <si>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</si>
  <si>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</si>
  <si>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</si>
  <si>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</si>
  <si>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</si>
  <si>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</si>
  <si>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</si>
  <si>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</si>
  <si>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</si>
  <si>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</si>
  <si>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</si>
  <si>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</si>
  <si>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</si>
  <si>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</si>
  <si>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</si>
  <si>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</si>
  <si>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</si>
  <si>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</si>
  <si>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</si>
  <si>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</si>
  <si>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</si>
  <si>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</si>
  <si>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</si>
  <si>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</si>
  <si>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</si>
  <si>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</si>
  <si>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</si>
  <si>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</si>
  <si>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</si>
  <si>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</si>
  <si>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</si>
  <si>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</si>
  <si>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</si>
  <si>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</si>
  <si>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</si>
  <si>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</si>
  <si>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</si>
  <si>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</si>
  <si>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</si>
  <si>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</si>
  <si>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</si>
  <si>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</si>
  <si>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</si>
  <si>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</si>
  <si>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</si>
  <si>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</si>
  <si>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</si>
  <si>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</si>
  <si>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</si>
  <si>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</si>
  <si>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</si>
  <si>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</si>
  <si>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</si>
  <si>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</si>
  <si>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</si>
  <si>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</si>
  <si>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</si>
  <si>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</si>
  <si>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</si>
  <si>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</si>
  <si>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</si>
  <si>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</si>
  <si>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</si>
  <si>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</si>
  <si>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</si>
  <si>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</si>
  <si>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</si>
  <si>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</si>
  <si>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</si>
  <si>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</si>
  <si>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</si>
  <si>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</si>
  <si>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</si>
  <si>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</si>
  <si>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</si>
  <si>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</si>
  <si>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</si>
  <si>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</si>
  <si>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</si>
  <si>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</si>
  <si>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</si>
  <si>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</si>
  <si>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</si>
  <si>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</si>
  <si>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Оперативный анализ исполнения бюджета города Перми по расходам на 1 мая 2020 года</t>
  </si>
  <si>
    <t>Кассовый план января-апреля 2020 года</t>
  </si>
  <si>
    <t>% выпол-нения кассового плана января-апреля 2020 года</t>
  </si>
  <si>
    <t>Кассовый расход на 01.05.2020</t>
  </si>
  <si>
    <t xml:space="preserve"> *   расчётный уровень установлен исходя из 95,0 % исполнения кассового плана по расходам за январь-апрель 2020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</si>
</sst>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33" borderId="10" xfId="0" applyNumberFormat="1" applyFont="1" applyFill="1" applyBorder="1" applyAlignment="1">
      <alignment vertical="center"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9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33" borderId="10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179" fontId="16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179" fontId="16" fillId="33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49" fontId="21" fillId="36" borderId="14" xfId="0" applyNumberFormat="1" applyFont="1" applyFill="1" applyBorder="1" applyAlignment="1">
      <alignment horizontal="left" vertical="center" wrapText="1"/>
    </xf>
    <xf numFmtId="49" fontId="21" fillId="36" borderId="16" xfId="0" applyNumberFormat="1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9" fillId="36" borderId="10" xfId="0" applyNumberFormat="1" applyFont="1" applyFill="1" applyBorder="1" applyAlignment="1" applyProtection="1">
      <alignment horizontal="center" vertical="center" wrapText="1"/>
      <protection/>
    </xf>
    <xf numFmtId="179" fontId="29" fillId="36" borderId="10" xfId="0" applyNumberFormat="1" applyFont="1" applyFill="1" applyBorder="1" applyAlignment="1">
      <alignment vertical="center"/>
    </xf>
    <xf numFmtId="179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Alignment="1">
      <alignment/>
    </xf>
    <xf numFmtId="179" fontId="70" fillId="33" borderId="0" xfId="0" applyNumberFormat="1" applyFont="1" applyFill="1" applyAlignment="1">
      <alignment horizontal="right"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71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33" borderId="11" xfId="0" applyNumberFormat="1" applyFont="1" applyFill="1" applyBorder="1" applyAlignment="1">
      <alignment horizontal="left"/>
    </xf>
    <xf numFmtId="0" fontId="69" fillId="33" borderId="0" xfId="0" applyFont="1" applyFill="1" applyBorder="1" applyAlignment="1" applyProtection="1">
      <alignment/>
      <protection/>
    </xf>
    <xf numFmtId="179" fontId="69" fillId="33" borderId="10" xfId="0" applyNumberFormat="1" applyFont="1" applyFill="1" applyBorder="1" applyAlignment="1" applyProtection="1">
      <alignment/>
      <protection/>
    </xf>
    <xf numFmtId="0" fontId="69" fillId="33" borderId="10" xfId="0" applyFont="1" applyFill="1" applyBorder="1" applyAlignment="1" applyProtection="1">
      <alignment/>
      <protection/>
    </xf>
    <xf numFmtId="179" fontId="73" fillId="34" borderId="10" xfId="0" applyNumberFormat="1" applyFont="1" applyFill="1" applyBorder="1" applyAlignment="1">
      <alignment horizontal="right" vertical="center"/>
    </xf>
    <xf numFmtId="179" fontId="69" fillId="34" borderId="13" xfId="0" applyNumberFormat="1" applyFont="1" applyFill="1" applyBorder="1" applyAlignment="1">
      <alignment horizontal="left"/>
    </xf>
    <xf numFmtId="179" fontId="73" fillId="34" borderId="10" xfId="0" applyNumberFormat="1" applyFont="1" applyFill="1" applyBorder="1" applyAlignment="1">
      <alignment horizontal="right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72" fillId="0" borderId="17" xfId="0" applyNumberFormat="1" applyFont="1" applyFill="1" applyBorder="1" applyAlignment="1">
      <alignment horizontal="center" vertical="center" wrapText="1"/>
    </xf>
    <xf numFmtId="49" fontId="70" fillId="0" borderId="18" xfId="0" applyNumberFormat="1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left" vertical="center" wrapText="1"/>
    </xf>
    <xf numFmtId="179" fontId="70" fillId="33" borderId="10" xfId="0" applyNumberFormat="1" applyFont="1" applyFill="1" applyBorder="1" applyAlignment="1">
      <alignment vertical="center"/>
    </xf>
    <xf numFmtId="0" fontId="69" fillId="0" borderId="0" xfId="0" applyFont="1" applyFill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00390625" style="187" customWidth="1"/>
    <col min="5" max="5" width="13.00390625" style="5" customWidth="1"/>
    <col min="6" max="6" width="13.00390625" style="24" customWidth="1"/>
    <col min="7" max="7" width="9.140625" style="5" customWidth="1"/>
    <col min="8" max="8" width="7.57421875" style="5" customWidth="1"/>
    <col min="9" max="9" width="10.140625" style="3" customWidth="1"/>
    <col min="13" max="13" width="11.7109375" style="0" bestFit="1" customWidth="1"/>
  </cols>
  <sheetData>
    <row r="1" ht="13.5" customHeight="1">
      <c r="I1" s="102" t="s">
        <v>98</v>
      </c>
    </row>
    <row r="2" ht="13.5" customHeight="1">
      <c r="I2" s="102" t="s">
        <v>99</v>
      </c>
    </row>
    <row r="3" spans="1:9" s="1" customFormat="1" ht="19.5" customHeight="1">
      <c r="A3" s="210" t="s">
        <v>120</v>
      </c>
      <c r="B3" s="210"/>
      <c r="C3" s="210"/>
      <c r="D3" s="210"/>
      <c r="E3" s="210"/>
      <c r="F3" s="210"/>
      <c r="G3" s="210"/>
      <c r="H3" s="210"/>
      <c r="I3" s="210"/>
    </row>
    <row r="4" spans="1:9" s="1" customFormat="1" ht="15" customHeight="1">
      <c r="A4" s="15"/>
      <c r="B4" s="156"/>
      <c r="C4" s="16"/>
      <c r="D4" s="188"/>
      <c r="E4" s="17"/>
      <c r="F4" s="25"/>
      <c r="G4" s="2"/>
      <c r="H4" s="2"/>
      <c r="I4" s="110" t="s">
        <v>58</v>
      </c>
    </row>
    <row r="5" spans="1:9" s="1" customFormat="1" ht="87" customHeight="1">
      <c r="A5" s="104" t="s">
        <v>0</v>
      </c>
      <c r="B5" s="104" t="s">
        <v>62</v>
      </c>
      <c r="C5" s="104" t="s">
        <v>69</v>
      </c>
      <c r="D5" s="200" t="s">
        <v>119</v>
      </c>
      <c r="E5" s="145" t="s">
        <v>121</v>
      </c>
      <c r="F5" s="111" t="s">
        <v>123</v>
      </c>
      <c r="G5" s="111" t="s">
        <v>122</v>
      </c>
      <c r="H5" s="105" t="s">
        <v>101</v>
      </c>
      <c r="I5" s="106" t="s">
        <v>113</v>
      </c>
    </row>
    <row r="6" spans="1:11" s="2" customFormat="1" ht="42.75" customHeight="1">
      <c r="A6" s="51" t="s">
        <v>59</v>
      </c>
      <c r="B6" s="30" t="s">
        <v>73</v>
      </c>
      <c r="C6" s="30" t="s">
        <v>37</v>
      </c>
      <c r="D6" s="129">
        <f>D7+D8</f>
        <v>2013835.614</v>
      </c>
      <c r="E6" s="129">
        <f>E7+E8</f>
        <v>55044.861000000004</v>
      </c>
      <c r="F6" s="129">
        <f>F7+F8</f>
        <v>48172.174</v>
      </c>
      <c r="G6" s="129">
        <f>F6/E6*100</f>
        <v>87.51438939958445</v>
      </c>
      <c r="H6" s="129">
        <f>F6/D6*100</f>
        <v>2.3920608844689943</v>
      </c>
      <c r="I6" s="133" t="s">
        <v>67</v>
      </c>
      <c r="J6" s="103"/>
      <c r="K6" s="103"/>
    </row>
    <row r="7" spans="1:9" s="7" customFormat="1" ht="16.5" customHeight="1">
      <c r="A7" s="57"/>
      <c r="B7" s="58"/>
      <c r="C7" s="59" t="s">
        <v>35</v>
      </c>
      <c r="D7" s="128">
        <v>869501.02</v>
      </c>
      <c r="E7" s="128">
        <v>55044.861000000004</v>
      </c>
      <c r="F7" s="128">
        <v>48172.174</v>
      </c>
      <c r="G7" s="128">
        <f>F7/E7*100</f>
        <v>87.51438939958445</v>
      </c>
      <c r="H7" s="128">
        <f aca="true" t="shared" si="0" ref="H7:H72">F7/D7*100</f>
        <v>5.540209027011837</v>
      </c>
      <c r="I7" s="134">
        <f>G7-95</f>
        <v>-7.485610600415555</v>
      </c>
    </row>
    <row r="8" spans="1:9" s="12" customFormat="1" ht="27" customHeight="1">
      <c r="A8" s="225"/>
      <c r="B8" s="226"/>
      <c r="C8" s="59" t="s">
        <v>71</v>
      </c>
      <c r="D8" s="128">
        <v>1144334.594</v>
      </c>
      <c r="E8" s="128">
        <v>0</v>
      </c>
      <c r="F8" s="128">
        <v>0</v>
      </c>
      <c r="G8" s="128"/>
      <c r="H8" s="128">
        <f t="shared" si="0"/>
        <v>0</v>
      </c>
      <c r="I8" s="134">
        <f>G8-95</f>
        <v>-95</v>
      </c>
    </row>
    <row r="9" spans="1:9" s="172" customFormat="1" ht="21.75" customHeight="1">
      <c r="A9" s="227"/>
      <c r="B9" s="228"/>
      <c r="C9" s="177" t="s">
        <v>97</v>
      </c>
      <c r="D9" s="178">
        <f>285000+15000</f>
        <v>300000</v>
      </c>
      <c r="E9" s="178">
        <v>0</v>
      </c>
      <c r="F9" s="178">
        <v>0</v>
      </c>
      <c r="G9" s="186"/>
      <c r="H9" s="178">
        <f t="shared" si="0"/>
        <v>0</v>
      </c>
      <c r="I9" s="179">
        <f>G9-95</f>
        <v>-95</v>
      </c>
    </row>
    <row r="10" spans="1:10" s="1" customFormat="1" ht="28.5" customHeight="1">
      <c r="A10" s="51" t="s">
        <v>60</v>
      </c>
      <c r="B10" s="30" t="s">
        <v>74</v>
      </c>
      <c r="C10" s="30" t="s">
        <v>61</v>
      </c>
      <c r="D10" s="129">
        <f>D11+D17+D20</f>
        <v>286215.919</v>
      </c>
      <c r="E10" s="129">
        <f>E11+E17+E20</f>
        <v>63252.884000000005</v>
      </c>
      <c r="F10" s="129">
        <f>F11+F17+F20</f>
        <v>57710.651</v>
      </c>
      <c r="G10" s="129">
        <f aca="true" t="shared" si="1" ref="G10:G40">F10/E10*100</f>
        <v>91.23797580518224</v>
      </c>
      <c r="H10" s="129">
        <f t="shared" si="0"/>
        <v>20.163326764504667</v>
      </c>
      <c r="I10" s="133" t="s">
        <v>67</v>
      </c>
      <c r="J10" s="103"/>
    </row>
    <row r="11" spans="1:10" s="1" customFormat="1" ht="27.75" customHeight="1">
      <c r="A11" s="211"/>
      <c r="B11" s="212"/>
      <c r="C11" s="148" t="s">
        <v>66</v>
      </c>
      <c r="D11" s="130">
        <f>D12+D15+D13+D14+D16</f>
        <v>236808.059</v>
      </c>
      <c r="E11" s="130">
        <f>E12+E15+E13+E14+E16</f>
        <v>57166.675</v>
      </c>
      <c r="F11" s="130">
        <f>F12+F15+F13+F14+F16</f>
        <v>55786.339</v>
      </c>
      <c r="G11" s="130">
        <f t="shared" si="1"/>
        <v>97.58541842778156</v>
      </c>
      <c r="H11" s="130">
        <f t="shared" si="0"/>
        <v>23.557618450814633</v>
      </c>
      <c r="I11" s="149">
        <f aca="true" t="shared" si="2" ref="I11:I20">G11-95</f>
        <v>2.585418427781562</v>
      </c>
      <c r="J11" s="108"/>
    </row>
    <row r="12" spans="1:9" s="1" customFormat="1" ht="20.25" customHeight="1" hidden="1">
      <c r="A12" s="62"/>
      <c r="B12" s="63"/>
      <c r="C12" s="59" t="s">
        <v>103</v>
      </c>
      <c r="D12" s="128">
        <f>115033.6+6415.8</f>
        <v>121449.40000000001</v>
      </c>
      <c r="E12" s="128">
        <f>34265+1572.476</f>
        <v>35837.476</v>
      </c>
      <c r="F12" s="128">
        <f>34017.093+1076.214</f>
        <v>35093.307</v>
      </c>
      <c r="G12" s="128">
        <f t="shared" si="1"/>
        <v>97.92348936627121</v>
      </c>
      <c r="H12" s="128">
        <f t="shared" si="0"/>
        <v>28.895414057212303</v>
      </c>
      <c r="I12" s="138">
        <f t="shared" si="2"/>
        <v>2.9234893662712125</v>
      </c>
    </row>
    <row r="13" spans="1:9" s="1" customFormat="1" ht="27" customHeight="1" hidden="1">
      <c r="A13" s="62"/>
      <c r="B13" s="63"/>
      <c r="C13" s="59" t="s">
        <v>108</v>
      </c>
      <c r="D13" s="128">
        <v>96970.959</v>
      </c>
      <c r="E13" s="128">
        <v>19333.119</v>
      </c>
      <c r="F13" s="128">
        <v>18703.032</v>
      </c>
      <c r="G13" s="128">
        <f t="shared" si="1"/>
        <v>96.74089317921232</v>
      </c>
      <c r="H13" s="128">
        <f>F13/D13*100</f>
        <v>19.287250732458983</v>
      </c>
      <c r="I13" s="138">
        <f>G13-95</f>
        <v>1.7408931792123212</v>
      </c>
    </row>
    <row r="14" spans="1:9" s="163" customFormat="1" ht="17.25" customHeight="1" hidden="1">
      <c r="A14" s="159"/>
      <c r="B14" s="160"/>
      <c r="C14" s="161" t="s">
        <v>107</v>
      </c>
      <c r="D14" s="189">
        <v>0</v>
      </c>
      <c r="E14" s="189">
        <v>0</v>
      </c>
      <c r="F14" s="128">
        <v>0</v>
      </c>
      <c r="G14" s="128" t="e">
        <f t="shared" si="1"/>
        <v>#DIV/0!</v>
      </c>
      <c r="H14" s="157" t="e">
        <f>F14/D14*100</f>
        <v>#DIV/0!</v>
      </c>
      <c r="I14" s="162" t="e">
        <f>G14-95</f>
        <v>#DIV/0!</v>
      </c>
    </row>
    <row r="15" spans="1:9" s="1" customFormat="1" ht="27" customHeight="1" hidden="1">
      <c r="A15" s="62"/>
      <c r="B15" s="63"/>
      <c r="C15" s="59" t="s">
        <v>104</v>
      </c>
      <c r="D15" s="128">
        <v>13137.9</v>
      </c>
      <c r="E15" s="128">
        <v>1996.08</v>
      </c>
      <c r="F15" s="128">
        <v>1990</v>
      </c>
      <c r="G15" s="128">
        <f t="shared" si="1"/>
        <v>99.69540298986013</v>
      </c>
      <c r="H15" s="128">
        <f>F15/D15*100</f>
        <v>15.147017407652669</v>
      </c>
      <c r="I15" s="138">
        <f>G15-95</f>
        <v>4.695402989860128</v>
      </c>
    </row>
    <row r="16" spans="1:9" s="1" customFormat="1" ht="27" customHeight="1" hidden="1">
      <c r="A16" s="62"/>
      <c r="B16" s="63"/>
      <c r="C16" s="59" t="s">
        <v>102</v>
      </c>
      <c r="D16" s="128">
        <v>5249.8</v>
      </c>
      <c r="E16" s="128">
        <v>0</v>
      </c>
      <c r="F16" s="128">
        <v>0</v>
      </c>
      <c r="G16" s="128" t="e">
        <f t="shared" si="1"/>
        <v>#DIV/0!</v>
      </c>
      <c r="H16" s="128">
        <f>F16/D16*100</f>
        <v>0</v>
      </c>
      <c r="I16" s="138" t="e">
        <f>G16-95</f>
        <v>#DIV/0!</v>
      </c>
    </row>
    <row r="17" spans="1:13" s="1" customFormat="1" ht="27.75" customHeight="1">
      <c r="A17" s="62"/>
      <c r="B17" s="63"/>
      <c r="C17" s="148" t="s">
        <v>82</v>
      </c>
      <c r="D17" s="130">
        <f>D18+D19</f>
        <v>49407.86</v>
      </c>
      <c r="E17" s="130">
        <f>E18+E19</f>
        <v>6086.209</v>
      </c>
      <c r="F17" s="130">
        <f>F18+F19</f>
        <v>1924.312</v>
      </c>
      <c r="G17" s="130">
        <f t="shared" si="1"/>
        <v>31.617580007521923</v>
      </c>
      <c r="H17" s="130">
        <f t="shared" si="0"/>
        <v>3.894748730262756</v>
      </c>
      <c r="I17" s="149">
        <f t="shared" si="2"/>
        <v>-63.38241999247808</v>
      </c>
      <c r="M17" s="55"/>
    </row>
    <row r="18" spans="1:9" s="2" customFormat="1" ht="27.75" customHeight="1" hidden="1">
      <c r="A18" s="64"/>
      <c r="B18" s="63"/>
      <c r="C18" s="59" t="s">
        <v>106</v>
      </c>
      <c r="D18" s="128">
        <v>5871.901</v>
      </c>
      <c r="E18" s="128">
        <v>5871.901</v>
      </c>
      <c r="F18" s="128">
        <v>1924.312</v>
      </c>
      <c r="G18" s="128">
        <f t="shared" si="1"/>
        <v>32.77153344376889</v>
      </c>
      <c r="H18" s="128">
        <f t="shared" si="0"/>
        <v>32.77153344376889</v>
      </c>
      <c r="I18" s="138">
        <f t="shared" si="2"/>
        <v>-62.22846655623111</v>
      </c>
    </row>
    <row r="19" spans="1:9" s="2" customFormat="1" ht="18" customHeight="1" hidden="1">
      <c r="A19" s="64"/>
      <c r="B19" s="63"/>
      <c r="C19" s="59" t="s">
        <v>105</v>
      </c>
      <c r="D19" s="128">
        <v>43535.959</v>
      </c>
      <c r="E19" s="128">
        <v>214.308</v>
      </c>
      <c r="F19" s="128">
        <v>0</v>
      </c>
      <c r="G19" s="128">
        <f t="shared" si="1"/>
        <v>0</v>
      </c>
      <c r="H19" s="128">
        <f t="shared" si="0"/>
        <v>0</v>
      </c>
      <c r="I19" s="138">
        <f t="shared" si="2"/>
        <v>-95</v>
      </c>
    </row>
    <row r="20" spans="1:9" s="118" customFormat="1" ht="30" customHeight="1" hidden="1">
      <c r="A20" s="115"/>
      <c r="B20" s="116"/>
      <c r="C20" s="117" t="s">
        <v>96</v>
      </c>
      <c r="D20" s="189">
        <v>0</v>
      </c>
      <c r="E20" s="189">
        <v>0</v>
      </c>
      <c r="F20" s="189">
        <v>0</v>
      </c>
      <c r="G20" s="128" t="e">
        <f t="shared" si="1"/>
        <v>#DIV/0!</v>
      </c>
      <c r="H20" s="121" t="e">
        <f t="shared" si="0"/>
        <v>#DIV/0!</v>
      </c>
      <c r="I20" s="122" t="e">
        <f t="shared" si="2"/>
        <v>#DIV/0!</v>
      </c>
    </row>
    <row r="21" spans="1:9" s="5" customFormat="1" ht="66.75" customHeight="1">
      <c r="A21" s="51" t="s">
        <v>80</v>
      </c>
      <c r="B21" s="30" t="s">
        <v>114</v>
      </c>
      <c r="C21" s="30" t="s">
        <v>81</v>
      </c>
      <c r="D21" s="129">
        <f>D22</f>
        <v>157615.09</v>
      </c>
      <c r="E21" s="129">
        <f>E22</f>
        <v>38057.879</v>
      </c>
      <c r="F21" s="129">
        <f>F22</f>
        <v>33771.19</v>
      </c>
      <c r="G21" s="129">
        <f t="shared" si="1"/>
        <v>88.7363954255044</v>
      </c>
      <c r="H21" s="129">
        <f t="shared" si="0"/>
        <v>21.426368503168067</v>
      </c>
      <c r="I21" s="133" t="s">
        <v>67</v>
      </c>
    </row>
    <row r="22" spans="1:9" s="2" customFormat="1" ht="17.25" customHeight="1">
      <c r="A22" s="60"/>
      <c r="B22" s="61"/>
      <c r="C22" s="53" t="s">
        <v>35</v>
      </c>
      <c r="D22" s="128">
        <v>157615.09</v>
      </c>
      <c r="E22" s="128">
        <v>38057.879</v>
      </c>
      <c r="F22" s="128">
        <v>33771.19</v>
      </c>
      <c r="G22" s="128">
        <f>F22/E22*100</f>
        <v>88.7363954255044</v>
      </c>
      <c r="H22" s="128">
        <f t="shared" si="0"/>
        <v>21.426368503168067</v>
      </c>
      <c r="I22" s="134">
        <f>G22-95</f>
        <v>-6.263604574495602</v>
      </c>
    </row>
    <row r="23" spans="1:9" s="8" customFormat="1" ht="17.25" customHeight="1" hidden="1">
      <c r="A23" s="65"/>
      <c r="B23" s="66"/>
      <c r="C23" s="53" t="s">
        <v>36</v>
      </c>
      <c r="D23" s="189">
        <v>0</v>
      </c>
      <c r="E23" s="189">
        <v>0</v>
      </c>
      <c r="F23" s="189">
        <v>0</v>
      </c>
      <c r="G23" s="128" t="e">
        <f t="shared" si="1"/>
        <v>#DIV/0!</v>
      </c>
      <c r="H23" s="121" t="e">
        <f t="shared" si="0"/>
        <v>#DIV/0!</v>
      </c>
      <c r="I23" s="122" t="e">
        <f>G23-95</f>
        <v>#DIV/0!</v>
      </c>
    </row>
    <row r="24" spans="1:9" s="8" customFormat="1" ht="54.75" customHeight="1">
      <c r="A24" s="67">
        <v>910</v>
      </c>
      <c r="B24" s="68" t="s">
        <v>91</v>
      </c>
      <c r="C24" s="30" t="s">
        <v>90</v>
      </c>
      <c r="D24" s="129">
        <f>D25</f>
        <v>67774.456</v>
      </c>
      <c r="E24" s="129">
        <f>E25</f>
        <v>11857.357</v>
      </c>
      <c r="F24" s="129">
        <f>F25</f>
        <v>11016.274</v>
      </c>
      <c r="G24" s="129">
        <f t="shared" si="1"/>
        <v>92.90665702314604</v>
      </c>
      <c r="H24" s="129">
        <f t="shared" si="0"/>
        <v>16.254315637738202</v>
      </c>
      <c r="I24" s="133" t="s">
        <v>67</v>
      </c>
    </row>
    <row r="25" spans="1:9" s="8" customFormat="1" ht="18.75" customHeight="1">
      <c r="A25" s="236"/>
      <c r="B25" s="237"/>
      <c r="C25" s="53" t="s">
        <v>36</v>
      </c>
      <c r="D25" s="128">
        <v>67774.456</v>
      </c>
      <c r="E25" s="128">
        <v>11857.357</v>
      </c>
      <c r="F25" s="128">
        <v>11016.274</v>
      </c>
      <c r="G25" s="128">
        <f t="shared" si="1"/>
        <v>92.90665702314604</v>
      </c>
      <c r="H25" s="128">
        <f t="shared" si="0"/>
        <v>16.254315637738202</v>
      </c>
      <c r="I25" s="134">
        <f>G25-95</f>
        <v>-2.093342976853961</v>
      </c>
    </row>
    <row r="26" spans="1:9" s="2" customFormat="1" ht="40.5" customHeight="1">
      <c r="A26" s="69" t="s">
        <v>1</v>
      </c>
      <c r="B26" s="70" t="s">
        <v>115</v>
      </c>
      <c r="C26" s="30" t="s">
        <v>38</v>
      </c>
      <c r="D26" s="129">
        <f>D27+D28+D29</f>
        <v>115507.37299999999</v>
      </c>
      <c r="E26" s="129">
        <f>E27+E28+E29</f>
        <v>28263.814</v>
      </c>
      <c r="F26" s="129">
        <f>F27+F28+F29</f>
        <v>24327.408</v>
      </c>
      <c r="G26" s="129">
        <f t="shared" si="1"/>
        <v>86.07262982978871</v>
      </c>
      <c r="H26" s="129">
        <f t="shared" si="0"/>
        <v>21.061346447555344</v>
      </c>
      <c r="I26" s="133" t="s">
        <v>67</v>
      </c>
    </row>
    <row r="27" spans="1:9" s="7" customFormat="1" ht="17.25" customHeight="1">
      <c r="A27" s="57"/>
      <c r="B27" s="58"/>
      <c r="C27" s="59" t="s">
        <v>35</v>
      </c>
      <c r="D27" s="128">
        <v>95019.473</v>
      </c>
      <c r="E27" s="128">
        <v>28263.814</v>
      </c>
      <c r="F27" s="128">
        <v>24327.408</v>
      </c>
      <c r="G27" s="128">
        <f>F27/E27*100</f>
        <v>86.07262982978871</v>
      </c>
      <c r="H27" s="128">
        <f t="shared" si="0"/>
        <v>25.602549911006133</v>
      </c>
      <c r="I27" s="134">
        <f>G27-95</f>
        <v>-8.92737017021129</v>
      </c>
    </row>
    <row r="28" spans="1:9" s="29" customFormat="1" ht="17.25" customHeight="1">
      <c r="A28" s="119"/>
      <c r="B28" s="120"/>
      <c r="C28" s="59" t="s">
        <v>36</v>
      </c>
      <c r="D28" s="128">
        <v>20487.9</v>
      </c>
      <c r="E28" s="128">
        <v>0</v>
      </c>
      <c r="F28" s="128">
        <v>0</v>
      </c>
      <c r="G28" s="128"/>
      <c r="H28" s="128">
        <f t="shared" si="0"/>
        <v>0</v>
      </c>
      <c r="I28" s="134">
        <f>G28-95</f>
        <v>-95</v>
      </c>
    </row>
    <row r="29" spans="1:9" s="168" customFormat="1" ht="28.5" customHeight="1" hidden="1">
      <c r="A29" s="175"/>
      <c r="B29" s="176"/>
      <c r="C29" s="161" t="s">
        <v>71</v>
      </c>
      <c r="D29" s="189">
        <v>0</v>
      </c>
      <c r="E29" s="189">
        <v>0</v>
      </c>
      <c r="F29" s="189">
        <v>0</v>
      </c>
      <c r="G29" s="128" t="e">
        <f t="shared" si="1"/>
        <v>#DIV/0!</v>
      </c>
      <c r="H29" s="157" t="e">
        <f>F29/D29*100</f>
        <v>#DIV/0!</v>
      </c>
      <c r="I29" s="167" t="e">
        <f>G29-95</f>
        <v>#DIV/0!</v>
      </c>
    </row>
    <row r="30" spans="1:9" s="168" customFormat="1" ht="21.75" customHeight="1">
      <c r="A30" s="164"/>
      <c r="B30" s="165"/>
      <c r="C30" s="177" t="s">
        <v>97</v>
      </c>
      <c r="D30" s="178">
        <v>637.663</v>
      </c>
      <c r="E30" s="178">
        <v>637.663</v>
      </c>
      <c r="F30" s="178">
        <v>0</v>
      </c>
      <c r="G30" s="178">
        <f t="shared" si="1"/>
        <v>0</v>
      </c>
      <c r="H30" s="178">
        <f>F30/D30*100</f>
        <v>0</v>
      </c>
      <c r="I30" s="179">
        <f>G30-95</f>
        <v>-95</v>
      </c>
    </row>
    <row r="31" spans="1:9" s="2" customFormat="1" ht="54.75" customHeight="1">
      <c r="A31" s="173">
        <v>924</v>
      </c>
      <c r="B31" s="174" t="s">
        <v>85</v>
      </c>
      <c r="C31" s="30" t="s">
        <v>84</v>
      </c>
      <c r="D31" s="129">
        <f>D32+D33</f>
        <v>1583724.99</v>
      </c>
      <c r="E31" s="129">
        <f>E32+E33</f>
        <v>504739.32100000005</v>
      </c>
      <c r="F31" s="129">
        <f>F32+F33</f>
        <v>496923.49</v>
      </c>
      <c r="G31" s="209">
        <f t="shared" si="1"/>
        <v>98.45151136937079</v>
      </c>
      <c r="H31" s="129">
        <f t="shared" si="0"/>
        <v>31.376880022585237</v>
      </c>
      <c r="I31" s="133" t="s">
        <v>67</v>
      </c>
    </row>
    <row r="32" spans="1:9" s="2" customFormat="1" ht="16.5" customHeight="1">
      <c r="A32" s="71"/>
      <c r="B32" s="72"/>
      <c r="C32" s="59" t="s">
        <v>35</v>
      </c>
      <c r="D32" s="128">
        <v>1502735.18</v>
      </c>
      <c r="E32" s="128">
        <v>485528.405</v>
      </c>
      <c r="F32" s="128">
        <v>482718.757</v>
      </c>
      <c r="G32" s="128">
        <f>F32/E32*100</f>
        <v>99.42132160115328</v>
      </c>
      <c r="H32" s="128">
        <f t="shared" si="0"/>
        <v>32.12267626555466</v>
      </c>
      <c r="I32" s="134">
        <f>G32-95</f>
        <v>4.421321601153281</v>
      </c>
    </row>
    <row r="33" spans="1:9" s="2" customFormat="1" ht="27.75" customHeight="1">
      <c r="A33" s="73"/>
      <c r="B33" s="74"/>
      <c r="C33" s="75" t="s">
        <v>71</v>
      </c>
      <c r="D33" s="128">
        <v>80989.81</v>
      </c>
      <c r="E33" s="128">
        <v>19210.916</v>
      </c>
      <c r="F33" s="128">
        <v>14204.733</v>
      </c>
      <c r="G33" s="128">
        <f t="shared" si="1"/>
        <v>73.9409458664022</v>
      </c>
      <c r="H33" s="128">
        <f t="shared" si="0"/>
        <v>17.538913846075204</v>
      </c>
      <c r="I33" s="134">
        <f>G33-95</f>
        <v>-21.059054133597797</v>
      </c>
    </row>
    <row r="34" spans="1:9" s="2" customFormat="1" ht="28.5" customHeight="1">
      <c r="A34" s="51" t="s">
        <v>2</v>
      </c>
      <c r="B34" s="30" t="s">
        <v>75</v>
      </c>
      <c r="C34" s="30" t="s">
        <v>39</v>
      </c>
      <c r="D34" s="129">
        <f>D35+D36+D37</f>
        <v>12736779.746</v>
      </c>
      <c r="E34" s="129">
        <f>E35+E36+E37</f>
        <v>4071477.2710000006</v>
      </c>
      <c r="F34" s="129">
        <f>F35+F36+F37</f>
        <v>4047310.402</v>
      </c>
      <c r="G34" s="209">
        <f t="shared" si="1"/>
        <v>99.40643487875678</v>
      </c>
      <c r="H34" s="129">
        <f t="shared" si="0"/>
        <v>31.776559559892387</v>
      </c>
      <c r="I34" s="133" t="s">
        <v>67</v>
      </c>
    </row>
    <row r="35" spans="1:9" s="7" customFormat="1" ht="16.5" customHeight="1">
      <c r="A35" s="80"/>
      <c r="B35" s="52"/>
      <c r="C35" s="53" t="s">
        <v>35</v>
      </c>
      <c r="D35" s="128">
        <v>3940427.737</v>
      </c>
      <c r="E35" s="128">
        <v>1475529.774</v>
      </c>
      <c r="F35" s="128">
        <v>1474739.071</v>
      </c>
      <c r="G35" s="128">
        <f>F35/E35*100</f>
        <v>99.94641226399271</v>
      </c>
      <c r="H35" s="128">
        <f t="shared" si="0"/>
        <v>37.42586260756493</v>
      </c>
      <c r="I35" s="134">
        <f>G35-95</f>
        <v>4.946412263992713</v>
      </c>
    </row>
    <row r="36" spans="1:9" s="2" customFormat="1" ht="16.5" customHeight="1">
      <c r="A36" s="83"/>
      <c r="B36" s="54"/>
      <c r="C36" s="53" t="s">
        <v>36</v>
      </c>
      <c r="D36" s="128">
        <v>8684853.1</v>
      </c>
      <c r="E36" s="128">
        <v>2546700.899</v>
      </c>
      <c r="F36" s="128">
        <v>2525141.005</v>
      </c>
      <c r="G36" s="128">
        <f t="shared" si="1"/>
        <v>99.15341868342426</v>
      </c>
      <c r="H36" s="128">
        <f t="shared" si="0"/>
        <v>29.075229896519495</v>
      </c>
      <c r="I36" s="134">
        <f>G36-95</f>
        <v>4.153418683424263</v>
      </c>
    </row>
    <row r="37" spans="1:9" s="2" customFormat="1" ht="27" customHeight="1">
      <c r="A37" s="83"/>
      <c r="B37" s="54"/>
      <c r="C37" s="53" t="s">
        <v>71</v>
      </c>
      <c r="D37" s="128">
        <v>111498.90899999999</v>
      </c>
      <c r="E37" s="128">
        <v>49246.598000000005</v>
      </c>
      <c r="F37" s="128">
        <v>47430.326</v>
      </c>
      <c r="G37" s="128">
        <f t="shared" si="1"/>
        <v>96.31188331019331</v>
      </c>
      <c r="H37" s="128">
        <f t="shared" si="0"/>
        <v>42.53882520052282</v>
      </c>
      <c r="I37" s="134">
        <f>G37-95</f>
        <v>1.3118833101933092</v>
      </c>
    </row>
    <row r="38" spans="1:9" s="2" customFormat="1" ht="21.75" customHeight="1">
      <c r="A38" s="83"/>
      <c r="B38" s="54"/>
      <c r="C38" s="177" t="s">
        <v>97</v>
      </c>
      <c r="D38" s="178">
        <v>106537.092</v>
      </c>
      <c r="E38" s="178">
        <v>0</v>
      </c>
      <c r="F38" s="178">
        <v>0</v>
      </c>
      <c r="G38" s="178"/>
      <c r="H38" s="178">
        <f t="shared" si="0"/>
        <v>0</v>
      </c>
      <c r="I38" s="179">
        <f>G38-95</f>
        <v>-95</v>
      </c>
    </row>
    <row r="39" spans="1:9" s="2" customFormat="1" ht="28.5" customHeight="1">
      <c r="A39" s="51" t="s">
        <v>3</v>
      </c>
      <c r="B39" s="30" t="s">
        <v>4</v>
      </c>
      <c r="C39" s="30" t="s">
        <v>40</v>
      </c>
      <c r="D39" s="129">
        <f>D40+D41+D42</f>
        <v>660835.945</v>
      </c>
      <c r="E39" s="129">
        <f>E40+E41+E42</f>
        <v>176957.555</v>
      </c>
      <c r="F39" s="129">
        <f>F40+F41+F42</f>
        <v>174259.507</v>
      </c>
      <c r="G39" s="209">
        <f t="shared" si="1"/>
        <v>98.47531347277037</v>
      </c>
      <c r="H39" s="129">
        <f t="shared" si="0"/>
        <v>26.369556365460724</v>
      </c>
      <c r="I39" s="133" t="s">
        <v>67</v>
      </c>
    </row>
    <row r="40" spans="1:9" s="7" customFormat="1" ht="16.5" customHeight="1">
      <c r="A40" s="64"/>
      <c r="B40" s="76"/>
      <c r="C40" s="77" t="s">
        <v>35</v>
      </c>
      <c r="D40" s="128">
        <v>444885.035</v>
      </c>
      <c r="E40" s="128">
        <v>176277.686</v>
      </c>
      <c r="F40" s="128">
        <v>173700.958</v>
      </c>
      <c r="G40" s="128">
        <f t="shared" si="1"/>
        <v>98.53825628276061</v>
      </c>
      <c r="H40" s="128">
        <f t="shared" si="0"/>
        <v>39.04401010027232</v>
      </c>
      <c r="I40" s="134">
        <f>G40-95</f>
        <v>3.5382562827606137</v>
      </c>
    </row>
    <row r="41" spans="1:9" s="2" customFormat="1" ht="16.5" customHeight="1">
      <c r="A41" s="62"/>
      <c r="B41" s="63"/>
      <c r="C41" s="53" t="s">
        <v>36</v>
      </c>
      <c r="D41" s="128">
        <v>2093.6</v>
      </c>
      <c r="E41" s="128">
        <v>679.8689999999999</v>
      </c>
      <c r="F41" s="128">
        <v>558.549</v>
      </c>
      <c r="G41" s="128">
        <f>F41/E41*100</f>
        <v>82.15538581697356</v>
      </c>
      <c r="H41" s="128">
        <f t="shared" si="0"/>
        <v>26.678878486816966</v>
      </c>
      <c r="I41" s="134">
        <f>G41-95</f>
        <v>-12.844614183026437</v>
      </c>
    </row>
    <row r="42" spans="1:9" s="28" customFormat="1" ht="27" customHeight="1">
      <c r="A42" s="78"/>
      <c r="B42" s="79"/>
      <c r="C42" s="59" t="s">
        <v>71</v>
      </c>
      <c r="D42" s="128">
        <v>213857.31</v>
      </c>
      <c r="E42" s="128">
        <v>0</v>
      </c>
      <c r="F42" s="128">
        <v>0</v>
      </c>
      <c r="G42" s="128"/>
      <c r="H42" s="128">
        <f t="shared" si="0"/>
        <v>0</v>
      </c>
      <c r="I42" s="134">
        <f>G42-95</f>
        <v>-95</v>
      </c>
    </row>
    <row r="43" spans="1:10" s="2" customFormat="1" ht="28.5" customHeight="1">
      <c r="A43" s="51" t="s">
        <v>5</v>
      </c>
      <c r="B43" s="30" t="s">
        <v>6</v>
      </c>
      <c r="C43" s="30" t="s">
        <v>41</v>
      </c>
      <c r="D43" s="129">
        <f>D44+D45+D46</f>
        <v>725346.814</v>
      </c>
      <c r="E43" s="129">
        <f>E44+E45+E46</f>
        <v>132695.511</v>
      </c>
      <c r="F43" s="129">
        <f>F44+F45+F46</f>
        <v>131624.89800000002</v>
      </c>
      <c r="G43" s="209">
        <f>F43/E43*100</f>
        <v>99.19318069471092</v>
      </c>
      <c r="H43" s="129">
        <f t="shared" si="0"/>
        <v>18.14647772065626</v>
      </c>
      <c r="I43" s="133" t="s">
        <v>67</v>
      </c>
      <c r="J43" s="103"/>
    </row>
    <row r="44" spans="1:9" s="7" customFormat="1" ht="16.5" customHeight="1">
      <c r="A44" s="57"/>
      <c r="B44" s="58"/>
      <c r="C44" s="53" t="s">
        <v>35</v>
      </c>
      <c r="D44" s="128">
        <v>534453.61</v>
      </c>
      <c r="E44" s="128">
        <v>130799.91799999999</v>
      </c>
      <c r="F44" s="128">
        <v>129946.785</v>
      </c>
      <c r="G44" s="128">
        <f>F44/E44*100</f>
        <v>99.34775723636157</v>
      </c>
      <c r="H44" s="128">
        <f t="shared" si="0"/>
        <v>24.313950279052285</v>
      </c>
      <c r="I44" s="134">
        <f>G44-95</f>
        <v>4.3477572363615735</v>
      </c>
    </row>
    <row r="45" spans="1:9" s="2" customFormat="1" ht="16.5" customHeight="1">
      <c r="A45" s="62"/>
      <c r="B45" s="63"/>
      <c r="C45" s="53" t="s">
        <v>36</v>
      </c>
      <c r="D45" s="128">
        <v>6003.5</v>
      </c>
      <c r="E45" s="128">
        <v>1895.593</v>
      </c>
      <c r="F45" s="128">
        <v>1678.113</v>
      </c>
      <c r="G45" s="128">
        <f>F45/E45*100</f>
        <v>88.52707305840441</v>
      </c>
      <c r="H45" s="128">
        <f t="shared" si="0"/>
        <v>27.952244524027652</v>
      </c>
      <c r="I45" s="134">
        <f>G45-95</f>
        <v>-6.472926941595588</v>
      </c>
    </row>
    <row r="46" spans="1:9" s="28" customFormat="1" ht="27" customHeight="1">
      <c r="A46" s="78"/>
      <c r="B46" s="79"/>
      <c r="C46" s="59" t="s">
        <v>71</v>
      </c>
      <c r="D46" s="128">
        <v>184889.704</v>
      </c>
      <c r="E46" s="128">
        <v>0</v>
      </c>
      <c r="F46" s="128">
        <v>0</v>
      </c>
      <c r="G46" s="128"/>
      <c r="H46" s="128">
        <f t="shared" si="0"/>
        <v>0</v>
      </c>
      <c r="I46" s="134">
        <f>G46-95</f>
        <v>-95</v>
      </c>
    </row>
    <row r="47" spans="1:9" s="2" customFormat="1" ht="28.5" customHeight="1">
      <c r="A47" s="51" t="s">
        <v>7</v>
      </c>
      <c r="B47" s="30" t="s">
        <v>8</v>
      </c>
      <c r="C47" s="30" t="s">
        <v>42</v>
      </c>
      <c r="D47" s="129">
        <f>D48+D49+D50</f>
        <v>627065.461</v>
      </c>
      <c r="E47" s="129">
        <f>E48+E49+E50</f>
        <v>119228.981</v>
      </c>
      <c r="F47" s="129">
        <f>F48+F49+F50</f>
        <v>111740.673</v>
      </c>
      <c r="G47" s="129">
        <f aca="true" t="shared" si="3" ref="G47:G57">F47/E47*100</f>
        <v>93.71938941590048</v>
      </c>
      <c r="H47" s="129">
        <f t="shared" si="0"/>
        <v>17.819618516670303</v>
      </c>
      <c r="I47" s="133" t="s">
        <v>67</v>
      </c>
    </row>
    <row r="48" spans="1:9" s="7" customFormat="1" ht="16.5" customHeight="1">
      <c r="A48" s="57"/>
      <c r="B48" s="58"/>
      <c r="C48" s="53" t="s">
        <v>35</v>
      </c>
      <c r="D48" s="128">
        <v>467173.941</v>
      </c>
      <c r="E48" s="128">
        <v>117178.144</v>
      </c>
      <c r="F48" s="128">
        <v>110155.962</v>
      </c>
      <c r="G48" s="128">
        <f>F48/E48*100</f>
        <v>94.00725957905597</v>
      </c>
      <c r="H48" s="128">
        <f t="shared" si="0"/>
        <v>23.579218002658244</v>
      </c>
      <c r="I48" s="134">
        <f>G48-95</f>
        <v>-0.9927404209440311</v>
      </c>
    </row>
    <row r="49" spans="1:9" s="2" customFormat="1" ht="16.5" customHeight="1">
      <c r="A49" s="62"/>
      <c r="B49" s="63"/>
      <c r="C49" s="53" t="s">
        <v>36</v>
      </c>
      <c r="D49" s="128">
        <v>6011.9</v>
      </c>
      <c r="E49" s="128">
        <v>2050.837</v>
      </c>
      <c r="F49" s="128">
        <v>1584.711</v>
      </c>
      <c r="G49" s="128">
        <f>F49/E49*100</f>
        <v>77.27142625181817</v>
      </c>
      <c r="H49" s="128">
        <f t="shared" si="0"/>
        <v>26.35957018579817</v>
      </c>
      <c r="I49" s="134">
        <f>G49-95</f>
        <v>-17.72857374818183</v>
      </c>
    </row>
    <row r="50" spans="1:9" s="28" customFormat="1" ht="27.75" customHeight="1">
      <c r="A50" s="78"/>
      <c r="B50" s="79"/>
      <c r="C50" s="59" t="s">
        <v>71</v>
      </c>
      <c r="D50" s="128">
        <v>153879.62</v>
      </c>
      <c r="E50" s="128">
        <v>0</v>
      </c>
      <c r="F50" s="128">
        <v>0</v>
      </c>
      <c r="G50" s="128"/>
      <c r="H50" s="128">
        <f t="shared" si="0"/>
        <v>0</v>
      </c>
      <c r="I50" s="134">
        <f>G50-95</f>
        <v>-95</v>
      </c>
    </row>
    <row r="51" spans="1:10" s="2" customFormat="1" ht="28.5" customHeight="1">
      <c r="A51" s="51" t="s">
        <v>9</v>
      </c>
      <c r="B51" s="30" t="s">
        <v>10</v>
      </c>
      <c r="C51" s="30" t="s">
        <v>46</v>
      </c>
      <c r="D51" s="129">
        <f>D52+D53+D54</f>
        <v>608262.82</v>
      </c>
      <c r="E51" s="129">
        <f>E52+E53+E54</f>
        <v>95805.372</v>
      </c>
      <c r="F51" s="129">
        <f>F52+F53+F54</f>
        <v>95046.54800000001</v>
      </c>
      <c r="G51" s="209">
        <f t="shared" si="3"/>
        <v>99.20795255614686</v>
      </c>
      <c r="H51" s="129">
        <f t="shared" si="0"/>
        <v>15.625901316802498</v>
      </c>
      <c r="I51" s="133" t="s">
        <v>67</v>
      </c>
      <c r="J51" s="103"/>
    </row>
    <row r="52" spans="1:9" s="7" customFormat="1" ht="16.5" customHeight="1">
      <c r="A52" s="57"/>
      <c r="B52" s="58"/>
      <c r="C52" s="53" t="s">
        <v>35</v>
      </c>
      <c r="D52" s="128">
        <v>375132.269</v>
      </c>
      <c r="E52" s="128">
        <v>94037.382</v>
      </c>
      <c r="F52" s="128">
        <v>93636.713</v>
      </c>
      <c r="G52" s="128">
        <f t="shared" si="3"/>
        <v>99.57392582451945</v>
      </c>
      <c r="H52" s="128">
        <f t="shared" si="0"/>
        <v>24.960985960927825</v>
      </c>
      <c r="I52" s="134">
        <f>G52-95</f>
        <v>4.573925824519449</v>
      </c>
    </row>
    <row r="53" spans="1:9" s="2" customFormat="1" ht="16.5" customHeight="1">
      <c r="A53" s="62"/>
      <c r="B53" s="63"/>
      <c r="C53" s="53" t="s">
        <v>36</v>
      </c>
      <c r="D53" s="128">
        <v>5162.6</v>
      </c>
      <c r="E53" s="128">
        <v>1767.9899999999998</v>
      </c>
      <c r="F53" s="128">
        <v>1409.835</v>
      </c>
      <c r="G53" s="128">
        <f>F53/E53*100</f>
        <v>79.74224967335789</v>
      </c>
      <c r="H53" s="128">
        <f t="shared" si="0"/>
        <v>27.3086235617712</v>
      </c>
      <c r="I53" s="134">
        <f>G53-95</f>
        <v>-15.25775032664211</v>
      </c>
    </row>
    <row r="54" spans="1:9" s="28" customFormat="1" ht="27.75" customHeight="1">
      <c r="A54" s="78"/>
      <c r="B54" s="79"/>
      <c r="C54" s="59" t="s">
        <v>71</v>
      </c>
      <c r="D54" s="128">
        <v>227967.951</v>
      </c>
      <c r="E54" s="128">
        <v>0</v>
      </c>
      <c r="F54" s="128">
        <v>0</v>
      </c>
      <c r="G54" s="128"/>
      <c r="H54" s="128">
        <f t="shared" si="0"/>
        <v>0</v>
      </c>
      <c r="I54" s="134">
        <f>G54-95</f>
        <v>-95</v>
      </c>
    </row>
    <row r="55" spans="1:10" s="2" customFormat="1" ht="28.5" customHeight="1">
      <c r="A55" s="51" t="s">
        <v>11</v>
      </c>
      <c r="B55" s="30" t="s">
        <v>12</v>
      </c>
      <c r="C55" s="30" t="s">
        <v>45</v>
      </c>
      <c r="D55" s="129">
        <f>D56+D57+D58</f>
        <v>421304.517</v>
      </c>
      <c r="E55" s="129">
        <f>E56+E57+E58</f>
        <v>74225.542</v>
      </c>
      <c r="F55" s="129">
        <f>F56+F57+F58</f>
        <v>71176.02900000001</v>
      </c>
      <c r="G55" s="129">
        <f t="shared" si="3"/>
        <v>95.89155846110225</v>
      </c>
      <c r="H55" s="129">
        <f t="shared" si="0"/>
        <v>16.89420030595115</v>
      </c>
      <c r="I55" s="133" t="s">
        <v>67</v>
      </c>
      <c r="J55" s="103"/>
    </row>
    <row r="56" spans="1:9" s="7" customFormat="1" ht="16.5" customHeight="1">
      <c r="A56" s="57"/>
      <c r="B56" s="58"/>
      <c r="C56" s="53" t="s">
        <v>35</v>
      </c>
      <c r="D56" s="128">
        <v>337642.787</v>
      </c>
      <c r="E56" s="128">
        <v>72488.448</v>
      </c>
      <c r="F56" s="128">
        <v>69648.994</v>
      </c>
      <c r="G56" s="128">
        <f>F56/E56*100</f>
        <v>96.08288757954922</v>
      </c>
      <c r="H56" s="128">
        <f t="shared" si="0"/>
        <v>20.628011816523717</v>
      </c>
      <c r="I56" s="134">
        <f>G56-95</f>
        <v>1.0828875795492223</v>
      </c>
    </row>
    <row r="57" spans="1:9" s="2" customFormat="1" ht="16.5" customHeight="1">
      <c r="A57" s="62"/>
      <c r="B57" s="63"/>
      <c r="C57" s="53" t="s">
        <v>36</v>
      </c>
      <c r="D57" s="128">
        <v>5117.5</v>
      </c>
      <c r="E57" s="128">
        <v>1737.0939999999998</v>
      </c>
      <c r="F57" s="128">
        <v>1527.035</v>
      </c>
      <c r="G57" s="128">
        <f t="shared" si="3"/>
        <v>87.90744772591468</v>
      </c>
      <c r="H57" s="128">
        <f t="shared" si="0"/>
        <v>29.839472398632143</v>
      </c>
      <c r="I57" s="134">
        <f>G57-95</f>
        <v>-7.092552274085321</v>
      </c>
    </row>
    <row r="58" spans="1:9" s="28" customFormat="1" ht="27" customHeight="1">
      <c r="A58" s="142"/>
      <c r="B58" s="143"/>
      <c r="C58" s="59" t="s">
        <v>71</v>
      </c>
      <c r="D58" s="128">
        <v>78544.23</v>
      </c>
      <c r="E58" s="128">
        <v>0</v>
      </c>
      <c r="F58" s="128">
        <v>0</v>
      </c>
      <c r="G58" s="128"/>
      <c r="H58" s="128">
        <f t="shared" si="0"/>
        <v>0</v>
      </c>
      <c r="I58" s="134">
        <f>G58-95</f>
        <v>-95</v>
      </c>
    </row>
    <row r="59" spans="1:10" s="2" customFormat="1" ht="28.5" customHeight="1">
      <c r="A59" s="51" t="s">
        <v>13</v>
      </c>
      <c r="B59" s="30" t="s">
        <v>14</v>
      </c>
      <c r="C59" s="30" t="s">
        <v>44</v>
      </c>
      <c r="D59" s="129">
        <f>D60+D61+D62</f>
        <v>427606.10699999996</v>
      </c>
      <c r="E59" s="129">
        <f>E60+E61+E62</f>
        <v>61682.998999999996</v>
      </c>
      <c r="F59" s="129">
        <f>F60+F61+F62</f>
        <v>58892.289</v>
      </c>
      <c r="G59" s="209">
        <f>F59/E59*100</f>
        <v>95.47572257308695</v>
      </c>
      <c r="H59" s="129">
        <f t="shared" si="0"/>
        <v>13.772555638453499</v>
      </c>
      <c r="I59" s="133" t="s">
        <v>67</v>
      </c>
      <c r="J59" s="103"/>
    </row>
    <row r="60" spans="1:9" s="7" customFormat="1" ht="16.5" customHeight="1">
      <c r="A60" s="57"/>
      <c r="B60" s="58"/>
      <c r="C60" s="53" t="s">
        <v>35</v>
      </c>
      <c r="D60" s="128">
        <v>322041.978</v>
      </c>
      <c r="E60" s="128">
        <v>60030.558999999994</v>
      </c>
      <c r="F60" s="128">
        <v>57508.464</v>
      </c>
      <c r="G60" s="128">
        <f>F60/E60*100</f>
        <v>95.79864815185213</v>
      </c>
      <c r="H60" s="128">
        <f t="shared" si="0"/>
        <v>17.857443416895173</v>
      </c>
      <c r="I60" s="134">
        <f>G60-95</f>
        <v>0.7986481518521344</v>
      </c>
    </row>
    <row r="61" spans="1:9" s="2" customFormat="1" ht="16.5" customHeight="1">
      <c r="A61" s="62"/>
      <c r="B61" s="63"/>
      <c r="C61" s="53" t="s">
        <v>36</v>
      </c>
      <c r="D61" s="128">
        <v>4970.6</v>
      </c>
      <c r="E61" s="128">
        <v>1652.4399999999998</v>
      </c>
      <c r="F61" s="128">
        <v>1383.825</v>
      </c>
      <c r="G61" s="128">
        <f>F61/E61*100</f>
        <v>83.74434170075767</v>
      </c>
      <c r="H61" s="128">
        <f t="shared" si="0"/>
        <v>27.840200378223955</v>
      </c>
      <c r="I61" s="134">
        <f>G61-95</f>
        <v>-11.255658299242327</v>
      </c>
    </row>
    <row r="62" spans="1:9" s="28" customFormat="1" ht="27" customHeight="1">
      <c r="A62" s="78"/>
      <c r="B62" s="79"/>
      <c r="C62" s="59" t="s">
        <v>71</v>
      </c>
      <c r="D62" s="128">
        <v>100593.529</v>
      </c>
      <c r="E62" s="128">
        <v>0</v>
      </c>
      <c r="F62" s="128">
        <v>0</v>
      </c>
      <c r="G62" s="128"/>
      <c r="H62" s="128">
        <f t="shared" si="0"/>
        <v>0</v>
      </c>
      <c r="I62" s="134">
        <f>G62-95</f>
        <v>-95</v>
      </c>
    </row>
    <row r="63" spans="1:10" s="2" customFormat="1" ht="29.25" customHeight="1">
      <c r="A63" s="51" t="s">
        <v>15</v>
      </c>
      <c r="B63" s="30" t="s">
        <v>16</v>
      </c>
      <c r="C63" s="30" t="s">
        <v>68</v>
      </c>
      <c r="D63" s="129">
        <f>D64+D65+D66</f>
        <v>486055.661</v>
      </c>
      <c r="E63" s="129">
        <f>E64+E65+E66</f>
        <v>77025.76099999998</v>
      </c>
      <c r="F63" s="129">
        <f>F64+F65+F66</f>
        <v>76972.63799999999</v>
      </c>
      <c r="G63" s="129">
        <f aca="true" t="shared" si="4" ref="G63:G97">F63/E63*100</f>
        <v>99.9310321646806</v>
      </c>
      <c r="H63" s="129">
        <f t="shared" si="0"/>
        <v>15.836177659496489</v>
      </c>
      <c r="I63" s="133" t="s">
        <v>67</v>
      </c>
      <c r="J63" s="103"/>
    </row>
    <row r="64" spans="1:9" s="7" customFormat="1" ht="16.5" customHeight="1">
      <c r="A64" s="57"/>
      <c r="B64" s="58"/>
      <c r="C64" s="53" t="s">
        <v>35</v>
      </c>
      <c r="D64" s="128">
        <v>367244.489</v>
      </c>
      <c r="E64" s="128">
        <v>75836.22099999999</v>
      </c>
      <c r="F64" s="128">
        <v>75817.987</v>
      </c>
      <c r="G64" s="208">
        <f t="shared" si="4"/>
        <v>99.97595608040649</v>
      </c>
      <c r="H64" s="128">
        <f t="shared" si="0"/>
        <v>20.645098638907008</v>
      </c>
      <c r="I64" s="134">
        <f>G64-95</f>
        <v>4.97595608040649</v>
      </c>
    </row>
    <row r="65" spans="1:9" s="2" customFormat="1" ht="16.5" customHeight="1">
      <c r="A65" s="62"/>
      <c r="B65" s="63"/>
      <c r="C65" s="53" t="s">
        <v>36</v>
      </c>
      <c r="D65" s="128">
        <v>3893.2</v>
      </c>
      <c r="E65" s="128">
        <v>1189.54</v>
      </c>
      <c r="F65" s="128">
        <v>1154.651</v>
      </c>
      <c r="G65" s="128">
        <f t="shared" si="4"/>
        <v>97.06701750256403</v>
      </c>
      <c r="H65" s="128">
        <f t="shared" si="0"/>
        <v>29.658147539299296</v>
      </c>
      <c r="I65" s="134">
        <f>G65-95</f>
        <v>2.0670175025640276</v>
      </c>
    </row>
    <row r="66" spans="1:9" s="2" customFormat="1" ht="27.75" customHeight="1">
      <c r="A66" s="62"/>
      <c r="B66" s="63"/>
      <c r="C66" s="59" t="s">
        <v>71</v>
      </c>
      <c r="D66" s="128">
        <v>114917.97200000001</v>
      </c>
      <c r="E66" s="128">
        <v>0</v>
      </c>
      <c r="F66" s="128">
        <v>0</v>
      </c>
      <c r="G66" s="128"/>
      <c r="H66" s="128">
        <f t="shared" si="0"/>
        <v>0</v>
      </c>
      <c r="I66" s="134">
        <f>G66-95</f>
        <v>-95</v>
      </c>
    </row>
    <row r="67" spans="1:9" s="2" customFormat="1" ht="28.5" customHeight="1">
      <c r="A67" s="51" t="s">
        <v>17</v>
      </c>
      <c r="B67" s="30" t="s">
        <v>18</v>
      </c>
      <c r="C67" s="30" t="s">
        <v>43</v>
      </c>
      <c r="D67" s="129">
        <f>D68+D69+D70</f>
        <v>105746.05900000001</v>
      </c>
      <c r="E67" s="129">
        <f>E68+E69+E70</f>
        <v>11973.872</v>
      </c>
      <c r="F67" s="129">
        <f>F68+F69+F70</f>
        <v>11720.366</v>
      </c>
      <c r="G67" s="129">
        <f t="shared" si="4"/>
        <v>97.88284023747707</v>
      </c>
      <c r="H67" s="129">
        <f t="shared" si="0"/>
        <v>11.083501466470725</v>
      </c>
      <c r="I67" s="133" t="s">
        <v>67</v>
      </c>
    </row>
    <row r="68" spans="1:9" s="7" customFormat="1" ht="16.5" customHeight="1">
      <c r="A68" s="57"/>
      <c r="B68" s="58"/>
      <c r="C68" s="53" t="s">
        <v>35</v>
      </c>
      <c r="D68" s="128">
        <v>75277.588</v>
      </c>
      <c r="E68" s="128">
        <v>11818.204</v>
      </c>
      <c r="F68" s="128">
        <v>11574.877</v>
      </c>
      <c r="G68" s="128">
        <f t="shared" si="4"/>
        <v>97.94108309519788</v>
      </c>
      <c r="H68" s="128">
        <f t="shared" si="0"/>
        <v>15.376259133063616</v>
      </c>
      <c r="I68" s="134">
        <f>G68-95</f>
        <v>2.9410830951978824</v>
      </c>
    </row>
    <row r="69" spans="1:9" s="2" customFormat="1" ht="16.5" customHeight="1">
      <c r="A69" s="62"/>
      <c r="B69" s="63"/>
      <c r="C69" s="53" t="s">
        <v>36</v>
      </c>
      <c r="D69" s="128">
        <v>553.1</v>
      </c>
      <c r="E69" s="128">
        <v>155.668</v>
      </c>
      <c r="F69" s="128">
        <v>145.489</v>
      </c>
      <c r="G69" s="128">
        <f t="shared" si="4"/>
        <v>93.46108384510626</v>
      </c>
      <c r="H69" s="128">
        <f t="shared" si="0"/>
        <v>26.304284939432293</v>
      </c>
      <c r="I69" s="134">
        <f>G69-95</f>
        <v>-1.538916154893741</v>
      </c>
    </row>
    <row r="70" spans="1:9" s="2" customFormat="1" ht="27.75" customHeight="1">
      <c r="A70" s="62"/>
      <c r="B70" s="63"/>
      <c r="C70" s="59" t="s">
        <v>71</v>
      </c>
      <c r="D70" s="128">
        <v>29915.371</v>
      </c>
      <c r="E70" s="128">
        <v>0</v>
      </c>
      <c r="F70" s="128">
        <v>0</v>
      </c>
      <c r="G70" s="128"/>
      <c r="H70" s="128">
        <f t="shared" si="0"/>
        <v>0</v>
      </c>
      <c r="I70" s="134">
        <f>G70-95</f>
        <v>-95</v>
      </c>
    </row>
    <row r="71" spans="1:9" s="2" customFormat="1" ht="54" customHeight="1">
      <c r="A71" s="51" t="s">
        <v>86</v>
      </c>
      <c r="B71" s="30" t="s">
        <v>88</v>
      </c>
      <c r="C71" s="30" t="s">
        <v>87</v>
      </c>
      <c r="D71" s="129">
        <f>D72+D73+D74</f>
        <v>468042.841</v>
      </c>
      <c r="E71" s="129">
        <f>E72+E73+E74</f>
        <v>96560.966</v>
      </c>
      <c r="F71" s="129">
        <f>F72+F73+F74</f>
        <v>72302.597</v>
      </c>
      <c r="G71" s="129">
        <f t="shared" si="4"/>
        <v>74.87766537049764</v>
      </c>
      <c r="H71" s="129">
        <f t="shared" si="0"/>
        <v>15.447858757014934</v>
      </c>
      <c r="I71" s="133" t="s">
        <v>67</v>
      </c>
    </row>
    <row r="72" spans="1:9" s="2" customFormat="1" ht="16.5" customHeight="1">
      <c r="A72" s="211"/>
      <c r="B72" s="212"/>
      <c r="C72" s="59" t="s">
        <v>35</v>
      </c>
      <c r="D72" s="128">
        <v>465328.724</v>
      </c>
      <c r="E72" s="128">
        <v>96409.966</v>
      </c>
      <c r="F72" s="128">
        <v>72227.265</v>
      </c>
      <c r="G72" s="128">
        <f>F72/E72*100</f>
        <v>74.91680372545719</v>
      </c>
      <c r="H72" s="128">
        <f t="shared" si="0"/>
        <v>15.521772303056883</v>
      </c>
      <c r="I72" s="134">
        <f>G72-95</f>
        <v>-20.083196274542814</v>
      </c>
    </row>
    <row r="73" spans="1:9" s="10" customFormat="1" ht="16.5" customHeight="1">
      <c r="A73" s="64"/>
      <c r="B73" s="63"/>
      <c r="C73" s="59" t="s">
        <v>36</v>
      </c>
      <c r="D73" s="128">
        <v>2714.117</v>
      </c>
      <c r="E73" s="128">
        <v>151</v>
      </c>
      <c r="F73" s="128">
        <v>75.332</v>
      </c>
      <c r="G73" s="128">
        <f>F73/E73*100</f>
        <v>49.8887417218543</v>
      </c>
      <c r="H73" s="128">
        <f aca="true" t="shared" si="5" ref="H73:H88">F73/D73*100</f>
        <v>2.775561996774641</v>
      </c>
      <c r="I73" s="134">
        <f>G73-95</f>
        <v>-45.1112582781457</v>
      </c>
    </row>
    <row r="74" spans="1:9" s="207" customFormat="1" ht="27.75" customHeight="1" hidden="1">
      <c r="A74" s="203"/>
      <c r="B74" s="204"/>
      <c r="C74" s="205" t="s">
        <v>71</v>
      </c>
      <c r="D74" s="189">
        <v>0</v>
      </c>
      <c r="E74" s="189">
        <v>0</v>
      </c>
      <c r="F74" s="189">
        <v>0</v>
      </c>
      <c r="G74" s="189"/>
      <c r="H74" s="189" t="e">
        <f t="shared" si="5"/>
        <v>#DIV/0!</v>
      </c>
      <c r="I74" s="206">
        <f>G74-95</f>
        <v>-95</v>
      </c>
    </row>
    <row r="75" spans="1:10" s="28" customFormat="1" ht="21" customHeight="1">
      <c r="A75" s="238"/>
      <c r="B75" s="239"/>
      <c r="C75" s="180" t="s">
        <v>97</v>
      </c>
      <c r="D75" s="178">
        <v>45712.357</v>
      </c>
      <c r="E75" s="178">
        <v>0</v>
      </c>
      <c r="F75" s="178">
        <v>0</v>
      </c>
      <c r="G75" s="178"/>
      <c r="H75" s="178">
        <f t="shared" si="5"/>
        <v>0</v>
      </c>
      <c r="I75" s="179">
        <f>G75-95</f>
        <v>-95</v>
      </c>
      <c r="J75" s="109"/>
    </row>
    <row r="76" spans="1:9" s="2" customFormat="1" ht="41.25" customHeight="1">
      <c r="A76" s="69" t="s">
        <v>93</v>
      </c>
      <c r="B76" s="70" t="s">
        <v>94</v>
      </c>
      <c r="C76" s="30" t="s">
        <v>92</v>
      </c>
      <c r="D76" s="129">
        <f>D77+D78</f>
        <v>4352843.585</v>
      </c>
      <c r="E76" s="129">
        <f>E77+E78</f>
        <v>565867.752</v>
      </c>
      <c r="F76" s="129">
        <f>F77+F78</f>
        <v>293376.96499999997</v>
      </c>
      <c r="G76" s="129">
        <f t="shared" si="4"/>
        <v>51.84549993582246</v>
      </c>
      <c r="H76" s="129">
        <f t="shared" si="5"/>
        <v>6.7398921939438345</v>
      </c>
      <c r="I76" s="133" t="s">
        <v>67</v>
      </c>
    </row>
    <row r="77" spans="1:9" s="2" customFormat="1" ht="16.5" customHeight="1">
      <c r="A77" s="211"/>
      <c r="B77" s="212"/>
      <c r="C77" s="59" t="s">
        <v>35</v>
      </c>
      <c r="D77" s="128">
        <v>2534812.263</v>
      </c>
      <c r="E77" s="128">
        <v>483670.728</v>
      </c>
      <c r="F77" s="128">
        <v>220289.478</v>
      </c>
      <c r="G77" s="128">
        <f>F77/E77*100</f>
        <v>45.54534009343646</v>
      </c>
      <c r="H77" s="128">
        <f t="shared" si="5"/>
        <v>8.690563842360582</v>
      </c>
      <c r="I77" s="134">
        <f>G77-95</f>
        <v>-49.45465990656354</v>
      </c>
    </row>
    <row r="78" spans="1:9" s="28" customFormat="1" ht="27" customHeight="1">
      <c r="A78" s="231"/>
      <c r="B78" s="232"/>
      <c r="C78" s="50" t="s">
        <v>71</v>
      </c>
      <c r="D78" s="128">
        <v>1818031.322</v>
      </c>
      <c r="E78" s="128">
        <v>82197.024</v>
      </c>
      <c r="F78" s="128">
        <v>73087.487</v>
      </c>
      <c r="G78" s="128">
        <f>F78/E78*100</f>
        <v>88.91743696219463</v>
      </c>
      <c r="H78" s="128">
        <f t="shared" si="5"/>
        <v>4.020144544022328</v>
      </c>
      <c r="I78" s="134">
        <f>G78-95</f>
        <v>-6.082563037805372</v>
      </c>
    </row>
    <row r="79" spans="1:10" s="28" customFormat="1" ht="21" customHeight="1">
      <c r="A79" s="231"/>
      <c r="B79" s="232"/>
      <c r="C79" s="181" t="s">
        <v>97</v>
      </c>
      <c r="D79" s="178">
        <v>4187362.933</v>
      </c>
      <c r="E79" s="178">
        <v>485177.605</v>
      </c>
      <c r="F79" s="178">
        <v>265874.931</v>
      </c>
      <c r="G79" s="178">
        <f t="shared" si="4"/>
        <v>54.79950604892409</v>
      </c>
      <c r="H79" s="178">
        <f t="shared" si="5"/>
        <v>6.349459916757589</v>
      </c>
      <c r="I79" s="179">
        <f>G79-95</f>
        <v>-40.20049395107591</v>
      </c>
      <c r="J79" s="109"/>
    </row>
    <row r="80" spans="1:9" s="2" customFormat="1" ht="41.25" customHeight="1">
      <c r="A80" s="51" t="s">
        <v>19</v>
      </c>
      <c r="B80" s="30" t="s">
        <v>116</v>
      </c>
      <c r="C80" s="30" t="s">
        <v>47</v>
      </c>
      <c r="D80" s="129">
        <f>D81+D82+D83</f>
        <v>8756325.387</v>
      </c>
      <c r="E80" s="129">
        <f>E81+E82+E83</f>
        <v>676720.9140000001</v>
      </c>
      <c r="F80" s="129">
        <f>F81+F82+F83</f>
        <v>568659.9169999999</v>
      </c>
      <c r="G80" s="129">
        <f t="shared" si="4"/>
        <v>84.03167468827479</v>
      </c>
      <c r="H80" s="129">
        <f t="shared" si="5"/>
        <v>6.494275759147277</v>
      </c>
      <c r="I80" s="133" t="s">
        <v>67</v>
      </c>
    </row>
    <row r="81" spans="1:9" s="7" customFormat="1" ht="16.5" customHeight="1">
      <c r="A81" s="80"/>
      <c r="B81" s="52"/>
      <c r="C81" s="53" t="s">
        <v>35</v>
      </c>
      <c r="D81" s="128">
        <v>3502911.047</v>
      </c>
      <c r="E81" s="128">
        <v>676356.4140000001</v>
      </c>
      <c r="F81" s="128">
        <v>568521.075</v>
      </c>
      <c r="G81" s="128">
        <f>F81/E81*100</f>
        <v>84.05643285582856</v>
      </c>
      <c r="H81" s="128">
        <f t="shared" si="5"/>
        <v>16.229960377866252</v>
      </c>
      <c r="I81" s="134">
        <f>G81-95</f>
        <v>-10.943567144171439</v>
      </c>
    </row>
    <row r="82" spans="1:9" s="7" customFormat="1" ht="16.5" customHeight="1">
      <c r="A82" s="80"/>
      <c r="B82" s="52"/>
      <c r="C82" s="53" t="s">
        <v>36</v>
      </c>
      <c r="D82" s="128">
        <v>913</v>
      </c>
      <c r="E82" s="128">
        <v>364.5</v>
      </c>
      <c r="F82" s="128">
        <v>138.842</v>
      </c>
      <c r="G82" s="128">
        <f t="shared" si="4"/>
        <v>38.091083676268866</v>
      </c>
      <c r="H82" s="128">
        <f t="shared" si="5"/>
        <v>15.207228915662652</v>
      </c>
      <c r="I82" s="134">
        <f>G82-95</f>
        <v>-56.908916323731134</v>
      </c>
    </row>
    <row r="83" spans="1:9" s="2" customFormat="1" ht="27" customHeight="1">
      <c r="A83" s="83"/>
      <c r="B83" s="54"/>
      <c r="C83" s="53" t="s">
        <v>71</v>
      </c>
      <c r="D83" s="128">
        <v>5252501.34</v>
      </c>
      <c r="E83" s="128">
        <v>0</v>
      </c>
      <c r="F83" s="128">
        <v>0</v>
      </c>
      <c r="G83" s="128"/>
      <c r="H83" s="128">
        <f t="shared" si="5"/>
        <v>0</v>
      </c>
      <c r="I83" s="134">
        <f>G83-95</f>
        <v>-95</v>
      </c>
    </row>
    <row r="84" spans="1:10" s="2" customFormat="1" ht="21" customHeight="1">
      <c r="A84" s="83"/>
      <c r="B84" s="54"/>
      <c r="C84" s="177" t="s">
        <v>97</v>
      </c>
      <c r="D84" s="178">
        <v>5530703.039</v>
      </c>
      <c r="E84" s="178">
        <v>174845</v>
      </c>
      <c r="F84" s="178">
        <v>146033.968</v>
      </c>
      <c r="G84" s="178">
        <f t="shared" si="4"/>
        <v>83.5219583059281</v>
      </c>
      <c r="H84" s="178">
        <f t="shared" si="5"/>
        <v>2.6404232331809343</v>
      </c>
      <c r="I84" s="179">
        <f>G84-95</f>
        <v>-11.478041694071905</v>
      </c>
      <c r="J84" s="108"/>
    </row>
    <row r="85" spans="1:9" s="2" customFormat="1" ht="28.5" customHeight="1">
      <c r="A85" s="51" t="s">
        <v>20</v>
      </c>
      <c r="B85" s="30" t="s">
        <v>117</v>
      </c>
      <c r="C85" s="30" t="s">
        <v>48</v>
      </c>
      <c r="D85" s="129">
        <f>D86+D87+D88</f>
        <v>5308089.354</v>
      </c>
      <c r="E85" s="129">
        <f>E86+E87+E88</f>
        <v>926989.503</v>
      </c>
      <c r="F85" s="129">
        <f>F86+F87+F88</f>
        <v>819758.242</v>
      </c>
      <c r="G85" s="129">
        <f t="shared" si="4"/>
        <v>88.43231119090676</v>
      </c>
      <c r="H85" s="129">
        <f t="shared" si="5"/>
        <v>15.443565232794306</v>
      </c>
      <c r="I85" s="133" t="s">
        <v>67</v>
      </c>
    </row>
    <row r="86" spans="1:9" s="7" customFormat="1" ht="16.5" customHeight="1">
      <c r="A86" s="80"/>
      <c r="B86" s="81"/>
      <c r="C86" s="82" t="s">
        <v>35</v>
      </c>
      <c r="D86" s="128">
        <v>4984753.206</v>
      </c>
      <c r="E86" s="128">
        <v>872582.069</v>
      </c>
      <c r="F86" s="128">
        <v>814765.417</v>
      </c>
      <c r="G86" s="128">
        <f>F86/E86*100</f>
        <v>93.37407287474298</v>
      </c>
      <c r="H86" s="128">
        <f t="shared" si="5"/>
        <v>16.345150568724062</v>
      </c>
      <c r="I86" s="134">
        <f>G86-95</f>
        <v>-1.6259271252570215</v>
      </c>
    </row>
    <row r="87" spans="1:9" s="2" customFormat="1" ht="16.5" customHeight="1">
      <c r="A87" s="83"/>
      <c r="B87" s="84"/>
      <c r="C87" s="59" t="s">
        <v>36</v>
      </c>
      <c r="D87" s="128">
        <v>222627.648</v>
      </c>
      <c r="E87" s="128">
        <v>49136.062</v>
      </c>
      <c r="F87" s="128">
        <v>0</v>
      </c>
      <c r="G87" s="128">
        <f t="shared" si="4"/>
        <v>0</v>
      </c>
      <c r="H87" s="128">
        <f t="shared" si="5"/>
        <v>0</v>
      </c>
      <c r="I87" s="134">
        <f>G87-95</f>
        <v>-95</v>
      </c>
    </row>
    <row r="88" spans="1:9" s="2" customFormat="1" ht="27" customHeight="1">
      <c r="A88" s="85"/>
      <c r="B88" s="86"/>
      <c r="C88" s="59" t="s">
        <v>71</v>
      </c>
      <c r="D88" s="128">
        <v>100708.5</v>
      </c>
      <c r="E88" s="128">
        <v>5271.372</v>
      </c>
      <c r="F88" s="128">
        <v>4992.825</v>
      </c>
      <c r="G88" s="128">
        <f t="shared" si="4"/>
        <v>94.7158538611959</v>
      </c>
      <c r="H88" s="128">
        <f t="shared" si="5"/>
        <v>4.957699697642204</v>
      </c>
      <c r="I88" s="134">
        <f>G88-95</f>
        <v>-0.284146138804104</v>
      </c>
    </row>
    <row r="89" spans="1:9" s="2" customFormat="1" ht="28.5" customHeight="1">
      <c r="A89" s="51" t="s">
        <v>110</v>
      </c>
      <c r="B89" s="30" t="s">
        <v>112</v>
      </c>
      <c r="C89" s="151" t="s">
        <v>111</v>
      </c>
      <c r="D89" s="129">
        <f>D90</f>
        <v>108562.429</v>
      </c>
      <c r="E89" s="129">
        <f>E90</f>
        <v>24963.112</v>
      </c>
      <c r="F89" s="129">
        <f>F90</f>
        <v>23641.345</v>
      </c>
      <c r="G89" s="129">
        <f>G90</f>
        <v>94.70511929762604</v>
      </c>
      <c r="H89" s="129">
        <f>H90</f>
        <v>21.77672811650152</v>
      </c>
      <c r="I89" s="129" t="s">
        <v>67</v>
      </c>
    </row>
    <row r="90" spans="1:9" s="2" customFormat="1" ht="18" customHeight="1">
      <c r="A90" s="140"/>
      <c r="B90" s="152"/>
      <c r="C90" s="53" t="s">
        <v>35</v>
      </c>
      <c r="D90" s="128">
        <v>108562.429</v>
      </c>
      <c r="E90" s="128">
        <v>24963.112</v>
      </c>
      <c r="F90" s="128">
        <v>23641.345</v>
      </c>
      <c r="G90" s="128">
        <f t="shared" si="4"/>
        <v>94.70511929762604</v>
      </c>
      <c r="H90" s="128">
        <f aca="true" t="shared" si="6" ref="H90:H110">F90/D90*100</f>
        <v>21.77672811650152</v>
      </c>
      <c r="I90" s="134">
        <f>G90-95</f>
        <v>-0.294880702373959</v>
      </c>
    </row>
    <row r="91" spans="1:9" s="2" customFormat="1" ht="42" customHeight="1">
      <c r="A91" s="51" t="s">
        <v>21</v>
      </c>
      <c r="B91" s="30" t="s">
        <v>118</v>
      </c>
      <c r="C91" s="30" t="s">
        <v>49</v>
      </c>
      <c r="D91" s="129">
        <f>D92</f>
        <v>116911.028</v>
      </c>
      <c r="E91" s="129">
        <f>E92</f>
        <v>32430.48</v>
      </c>
      <c r="F91" s="129">
        <f>F92</f>
        <v>15260.328</v>
      </c>
      <c r="G91" s="129">
        <f t="shared" si="4"/>
        <v>47.05551074174665</v>
      </c>
      <c r="H91" s="129">
        <f t="shared" si="6"/>
        <v>13.052941421402947</v>
      </c>
      <c r="I91" s="133" t="s">
        <v>67</v>
      </c>
    </row>
    <row r="92" spans="1:9" s="7" customFormat="1" ht="18" customHeight="1">
      <c r="A92" s="57"/>
      <c r="B92" s="87"/>
      <c r="C92" s="53" t="s">
        <v>35</v>
      </c>
      <c r="D92" s="128">
        <v>116911.028</v>
      </c>
      <c r="E92" s="128">
        <v>32430.48</v>
      </c>
      <c r="F92" s="128">
        <v>15260.328</v>
      </c>
      <c r="G92" s="128">
        <f>F92/E92*100</f>
        <v>47.05551074174665</v>
      </c>
      <c r="H92" s="128">
        <f t="shared" si="6"/>
        <v>13.052941421402947</v>
      </c>
      <c r="I92" s="134">
        <f>G92-95</f>
        <v>-47.94448925825335</v>
      </c>
    </row>
    <row r="93" spans="1:9" s="28" customFormat="1" ht="27" customHeight="1" hidden="1">
      <c r="A93" s="88"/>
      <c r="B93" s="89"/>
      <c r="C93" s="90" t="s">
        <v>71</v>
      </c>
      <c r="D93" s="189">
        <v>0</v>
      </c>
      <c r="E93" s="189">
        <v>0</v>
      </c>
      <c r="F93" s="189">
        <v>0</v>
      </c>
      <c r="G93" s="121" t="e">
        <f t="shared" si="4"/>
        <v>#DIV/0!</v>
      </c>
      <c r="H93" s="121" t="e">
        <f t="shared" si="6"/>
        <v>#DIV/0!</v>
      </c>
      <c r="I93" s="122" t="e">
        <f>G93-95</f>
        <v>#DIV/0!</v>
      </c>
    </row>
    <row r="94" spans="1:9" s="2" customFormat="1" ht="41.25" customHeight="1">
      <c r="A94" s="69" t="s">
        <v>22</v>
      </c>
      <c r="B94" s="70" t="s">
        <v>95</v>
      </c>
      <c r="C94" s="30" t="s">
        <v>50</v>
      </c>
      <c r="D94" s="129">
        <f>D95+D96</f>
        <v>465796.75600000005</v>
      </c>
      <c r="E94" s="129">
        <f>E95+E96</f>
        <v>70500.789</v>
      </c>
      <c r="F94" s="129">
        <f>F95+F96</f>
        <v>70067.80500000001</v>
      </c>
      <c r="G94" s="209">
        <f t="shared" si="4"/>
        <v>99.38584517117958</v>
      </c>
      <c r="H94" s="129">
        <f t="shared" si="6"/>
        <v>15.042570412405363</v>
      </c>
      <c r="I94" s="133" t="s">
        <v>67</v>
      </c>
    </row>
    <row r="95" spans="1:9" s="7" customFormat="1" ht="16.5" customHeight="1">
      <c r="A95" s="57"/>
      <c r="B95" s="58"/>
      <c r="C95" s="59" t="s">
        <v>35</v>
      </c>
      <c r="D95" s="128">
        <v>272565.156</v>
      </c>
      <c r="E95" s="128">
        <v>69184.63500000001</v>
      </c>
      <c r="F95" s="128">
        <v>68857.672</v>
      </c>
      <c r="G95" s="128">
        <f t="shared" si="4"/>
        <v>99.52740518180084</v>
      </c>
      <c r="H95" s="128">
        <f t="shared" si="6"/>
        <v>25.26283000017801</v>
      </c>
      <c r="I95" s="134">
        <f>G95-95</f>
        <v>4.5274051818008445</v>
      </c>
    </row>
    <row r="96" spans="1:9" s="14" customFormat="1" ht="16.5" customHeight="1">
      <c r="A96" s="91"/>
      <c r="B96" s="92"/>
      <c r="C96" s="59" t="s">
        <v>36</v>
      </c>
      <c r="D96" s="128">
        <v>193231.6</v>
      </c>
      <c r="E96" s="128">
        <v>1316.154</v>
      </c>
      <c r="F96" s="128">
        <v>1210.133</v>
      </c>
      <c r="G96" s="128">
        <f>F96/E96*100</f>
        <v>91.94463565813727</v>
      </c>
      <c r="H96" s="128">
        <f t="shared" si="6"/>
        <v>0.6262604046129101</v>
      </c>
      <c r="I96" s="134">
        <f>G96-95</f>
        <v>-3.0553643418627274</v>
      </c>
    </row>
    <row r="97" spans="1:9" s="28" customFormat="1" ht="29.25" customHeight="1" hidden="1">
      <c r="A97" s="88"/>
      <c r="B97" s="89"/>
      <c r="C97" s="50" t="s">
        <v>71</v>
      </c>
      <c r="D97" s="189">
        <v>0</v>
      </c>
      <c r="E97" s="189">
        <v>0</v>
      </c>
      <c r="F97" s="189">
        <v>0</v>
      </c>
      <c r="G97" s="121" t="e">
        <f t="shared" si="4"/>
        <v>#DIV/0!</v>
      </c>
      <c r="H97" s="121" t="e">
        <f t="shared" si="6"/>
        <v>#DIV/0!</v>
      </c>
      <c r="I97" s="122" t="e">
        <f>G97-95</f>
        <v>#DIV/0!</v>
      </c>
    </row>
    <row r="98" spans="1:9" s="2" customFormat="1" ht="41.25" customHeight="1">
      <c r="A98" s="51" t="s">
        <v>23</v>
      </c>
      <c r="B98" s="30" t="s">
        <v>76</v>
      </c>
      <c r="C98" s="30" t="s">
        <v>51</v>
      </c>
      <c r="D98" s="129">
        <f>D99+D100+D101</f>
        <v>191510.44100000002</v>
      </c>
      <c r="E98" s="129">
        <f>E99+E100+E101</f>
        <v>54663.539</v>
      </c>
      <c r="F98" s="129">
        <f>F99+F100+F101</f>
        <v>51488.678</v>
      </c>
      <c r="G98" s="129">
        <f aca="true" t="shared" si="7" ref="G98:G125">F98/E98*100</f>
        <v>94.19199514323434</v>
      </c>
      <c r="H98" s="129">
        <f t="shared" si="6"/>
        <v>26.88557225973909</v>
      </c>
      <c r="I98" s="133" t="s">
        <v>67</v>
      </c>
    </row>
    <row r="99" spans="1:9" s="7" customFormat="1" ht="16.5" customHeight="1">
      <c r="A99" s="241"/>
      <c r="B99" s="242"/>
      <c r="C99" s="59" t="s">
        <v>35</v>
      </c>
      <c r="D99" s="128">
        <v>189281.141</v>
      </c>
      <c r="E99" s="128">
        <v>54531.003</v>
      </c>
      <c r="F99" s="128">
        <v>51356.144</v>
      </c>
      <c r="G99" s="128">
        <f>F99/E99*100</f>
        <v>94.17788262577896</v>
      </c>
      <c r="H99" s="128">
        <f t="shared" si="6"/>
        <v>27.132203308093967</v>
      </c>
      <c r="I99" s="134">
        <f>G99-95</f>
        <v>-0.8221173742210368</v>
      </c>
    </row>
    <row r="100" spans="1:9" s="7" customFormat="1" ht="16.5" customHeight="1">
      <c r="A100" s="64"/>
      <c r="B100" s="93"/>
      <c r="C100" s="53" t="s">
        <v>36</v>
      </c>
      <c r="D100" s="128">
        <v>786.2</v>
      </c>
      <c r="E100" s="128">
        <v>0</v>
      </c>
      <c r="F100" s="128">
        <v>0</v>
      </c>
      <c r="G100" s="128"/>
      <c r="H100" s="128">
        <f t="shared" si="6"/>
        <v>0</v>
      </c>
      <c r="I100" s="134">
        <f>G100-95</f>
        <v>-95</v>
      </c>
    </row>
    <row r="101" spans="1:12" s="7" customFormat="1" ht="27" customHeight="1">
      <c r="A101" s="64"/>
      <c r="B101" s="93"/>
      <c r="C101" s="53" t="s">
        <v>71</v>
      </c>
      <c r="D101" s="128">
        <v>1443.1</v>
      </c>
      <c r="E101" s="128">
        <v>132.536</v>
      </c>
      <c r="F101" s="128">
        <v>132.534</v>
      </c>
      <c r="G101" s="128">
        <f>F101/E101*100</f>
        <v>99.99849097603669</v>
      </c>
      <c r="H101" s="128">
        <f t="shared" si="6"/>
        <v>9.183978934238791</v>
      </c>
      <c r="I101" s="134">
        <f>G101-95</f>
        <v>4.998490976036692</v>
      </c>
      <c r="L101" s="56"/>
    </row>
    <row r="102" spans="1:9" s="11" customFormat="1" ht="21" customHeight="1" hidden="1">
      <c r="A102" s="65"/>
      <c r="B102" s="66"/>
      <c r="C102" s="107" t="s">
        <v>97</v>
      </c>
      <c r="D102" s="190">
        <v>0</v>
      </c>
      <c r="E102" s="190">
        <v>0</v>
      </c>
      <c r="F102" s="190">
        <v>0</v>
      </c>
      <c r="G102" s="123" t="e">
        <f t="shared" si="7"/>
        <v>#DIV/0!</v>
      </c>
      <c r="H102" s="123" t="e">
        <f t="shared" si="6"/>
        <v>#DIV/0!</v>
      </c>
      <c r="I102" s="124" t="e">
        <f>G102-95</f>
        <v>#DIV/0!</v>
      </c>
    </row>
    <row r="103" spans="1:9" s="2" customFormat="1" ht="28.5" customHeight="1">
      <c r="A103" s="51" t="s">
        <v>24</v>
      </c>
      <c r="B103" s="30" t="s">
        <v>25</v>
      </c>
      <c r="C103" s="30" t="s">
        <v>52</v>
      </c>
      <c r="D103" s="129">
        <f>D104+D105+D106</f>
        <v>685802.178</v>
      </c>
      <c r="E103" s="129">
        <f>E104+E105+E106</f>
        <v>197106.351</v>
      </c>
      <c r="F103" s="129">
        <f>F104+F105+F106</f>
        <v>194403.678</v>
      </c>
      <c r="G103" s="129">
        <f t="shared" si="7"/>
        <v>98.62882500422324</v>
      </c>
      <c r="H103" s="129">
        <f t="shared" si="6"/>
        <v>28.346902975277523</v>
      </c>
      <c r="I103" s="133" t="s">
        <v>67</v>
      </c>
    </row>
    <row r="104" spans="1:9" s="7" customFormat="1" ht="17.25" customHeight="1">
      <c r="A104" s="229"/>
      <c r="B104" s="230"/>
      <c r="C104" s="59" t="s">
        <v>35</v>
      </c>
      <c r="D104" s="128">
        <v>685802.178</v>
      </c>
      <c r="E104" s="128">
        <v>197106.351</v>
      </c>
      <c r="F104" s="128">
        <v>194403.678</v>
      </c>
      <c r="G104" s="128">
        <f t="shared" si="7"/>
        <v>98.62882500422324</v>
      </c>
      <c r="H104" s="128">
        <f t="shared" si="6"/>
        <v>28.346902975277523</v>
      </c>
      <c r="I104" s="134">
        <f>G104-95</f>
        <v>3.628825004223245</v>
      </c>
    </row>
    <row r="105" spans="1:9" s="28" customFormat="1" ht="16.5" customHeight="1" hidden="1">
      <c r="A105" s="231"/>
      <c r="B105" s="232"/>
      <c r="C105" s="50" t="s">
        <v>36</v>
      </c>
      <c r="D105" s="189">
        <v>0</v>
      </c>
      <c r="E105" s="189">
        <v>0</v>
      </c>
      <c r="F105" s="189">
        <v>0</v>
      </c>
      <c r="G105" s="128" t="e">
        <f t="shared" si="7"/>
        <v>#DIV/0!</v>
      </c>
      <c r="H105" s="128" t="e">
        <f t="shared" si="6"/>
        <v>#DIV/0!</v>
      </c>
      <c r="I105" s="134" t="e">
        <f>G105-95</f>
        <v>#DIV/0!</v>
      </c>
    </row>
    <row r="106" spans="1:9" s="2" customFormat="1" ht="27.75" customHeight="1" hidden="1">
      <c r="A106" s="233"/>
      <c r="B106" s="234"/>
      <c r="C106" s="59" t="s">
        <v>71</v>
      </c>
      <c r="D106" s="189">
        <v>0</v>
      </c>
      <c r="E106" s="189">
        <v>0</v>
      </c>
      <c r="F106" s="189">
        <v>0</v>
      </c>
      <c r="G106" s="128" t="e">
        <f t="shared" si="7"/>
        <v>#DIV/0!</v>
      </c>
      <c r="H106" s="128" t="e">
        <f t="shared" si="6"/>
        <v>#DIV/0!</v>
      </c>
      <c r="I106" s="134" t="e">
        <f>G106-95</f>
        <v>#DIV/0!</v>
      </c>
    </row>
    <row r="107" spans="1:9" s="2" customFormat="1" ht="41.25" customHeight="1">
      <c r="A107" s="69" t="s">
        <v>26</v>
      </c>
      <c r="B107" s="70" t="s">
        <v>77</v>
      </c>
      <c r="C107" s="30" t="s">
        <v>53</v>
      </c>
      <c r="D107" s="129">
        <f>D108+D109+D110</f>
        <v>911914.2460000002</v>
      </c>
      <c r="E107" s="129">
        <f>E108+E109+E110</f>
        <v>317589.992</v>
      </c>
      <c r="F107" s="129">
        <f>F108+F109+F110</f>
        <v>316825.24100000004</v>
      </c>
      <c r="G107" s="129">
        <f>F107/E107*100</f>
        <v>99.75920179499863</v>
      </c>
      <c r="H107" s="129">
        <f t="shared" si="6"/>
        <v>34.74287657964716</v>
      </c>
      <c r="I107" s="133" t="s">
        <v>67</v>
      </c>
    </row>
    <row r="108" spans="1:9" s="7" customFormat="1" ht="16.5" customHeight="1">
      <c r="A108" s="57"/>
      <c r="B108" s="58"/>
      <c r="C108" s="59" t="s">
        <v>35</v>
      </c>
      <c r="D108" s="128">
        <v>899203.3930000002</v>
      </c>
      <c r="E108" s="128">
        <v>308655.498</v>
      </c>
      <c r="F108" s="128">
        <v>307894.368</v>
      </c>
      <c r="G108" s="128">
        <f>F108/E108*100</f>
        <v>99.7534046842088</v>
      </c>
      <c r="H108" s="128">
        <f t="shared" si="6"/>
        <v>34.240792505550516</v>
      </c>
      <c r="I108" s="134">
        <f>G108-95</f>
        <v>4.753404684208803</v>
      </c>
    </row>
    <row r="109" spans="1:9" s="9" customFormat="1" ht="17.25" customHeight="1" hidden="1">
      <c r="A109" s="94"/>
      <c r="B109" s="95"/>
      <c r="C109" s="59" t="s">
        <v>36</v>
      </c>
      <c r="D109" s="189">
        <v>0</v>
      </c>
      <c r="E109" s="189">
        <v>0</v>
      </c>
      <c r="F109" s="128">
        <v>0</v>
      </c>
      <c r="G109" s="128" t="e">
        <f t="shared" si="7"/>
        <v>#DIV/0!</v>
      </c>
      <c r="H109" s="128" t="e">
        <f t="shared" si="6"/>
        <v>#DIV/0!</v>
      </c>
      <c r="I109" s="134" t="e">
        <f>G109-95</f>
        <v>#DIV/0!</v>
      </c>
    </row>
    <row r="110" spans="1:9" s="2" customFormat="1" ht="27" customHeight="1">
      <c r="A110" s="217"/>
      <c r="B110" s="218"/>
      <c r="C110" s="59" t="s">
        <v>71</v>
      </c>
      <c r="D110" s="128">
        <v>12710.853</v>
      </c>
      <c r="E110" s="128">
        <v>8934.493999999999</v>
      </c>
      <c r="F110" s="128">
        <v>8930.873</v>
      </c>
      <c r="G110" s="208">
        <f t="shared" si="7"/>
        <v>99.95947168356709</v>
      </c>
      <c r="H110" s="128">
        <f t="shared" si="6"/>
        <v>70.26179124249175</v>
      </c>
      <c r="I110" s="134">
        <f>G110-95</f>
        <v>4.959471683567088</v>
      </c>
    </row>
    <row r="111" spans="1:12" s="2" customFormat="1" ht="21" customHeight="1" hidden="1">
      <c r="A111" s="219"/>
      <c r="B111" s="220"/>
      <c r="C111" s="155" t="s">
        <v>97</v>
      </c>
      <c r="D111" s="192">
        <v>0</v>
      </c>
      <c r="E111" s="192">
        <v>0</v>
      </c>
      <c r="F111" s="192">
        <v>0</v>
      </c>
      <c r="G111" s="153"/>
      <c r="H111" s="153"/>
      <c r="I111" s="154">
        <f>G111-95</f>
        <v>-95</v>
      </c>
      <c r="J111" s="108"/>
      <c r="K111" s="108"/>
      <c r="L111" s="108"/>
    </row>
    <row r="112" spans="1:9" s="2" customFormat="1" ht="28.5" customHeight="1">
      <c r="A112" s="51" t="s">
        <v>27</v>
      </c>
      <c r="B112" s="30" t="s">
        <v>28</v>
      </c>
      <c r="C112" s="30" t="s">
        <v>54</v>
      </c>
      <c r="D112" s="129">
        <f>D113</f>
        <v>44237.8</v>
      </c>
      <c r="E112" s="129">
        <f>E113</f>
        <v>12550.823</v>
      </c>
      <c r="F112" s="129">
        <f>F113</f>
        <v>11486.831</v>
      </c>
      <c r="G112" s="129">
        <f t="shared" si="7"/>
        <v>91.52253202837774</v>
      </c>
      <c r="H112" s="129">
        <f aca="true" t="shared" si="8" ref="H112:H128">F112/D112*100</f>
        <v>25.96609912789515</v>
      </c>
      <c r="I112" s="133" t="s">
        <v>67</v>
      </c>
    </row>
    <row r="113" spans="1:9" s="7" customFormat="1" ht="18" customHeight="1">
      <c r="A113" s="140"/>
      <c r="B113" s="141"/>
      <c r="C113" s="59" t="s">
        <v>35</v>
      </c>
      <c r="D113" s="128">
        <v>44237.8</v>
      </c>
      <c r="E113" s="128">
        <v>12550.823</v>
      </c>
      <c r="F113" s="128">
        <v>11486.831</v>
      </c>
      <c r="G113" s="128">
        <f>F113/E113*100</f>
        <v>91.52253202837774</v>
      </c>
      <c r="H113" s="128">
        <f t="shared" si="8"/>
        <v>25.96609912789515</v>
      </c>
      <c r="I113" s="134">
        <f>G113-95</f>
        <v>-3.4774679716222607</v>
      </c>
    </row>
    <row r="114" spans="1:9" s="11" customFormat="1" ht="28.5" customHeight="1" hidden="1">
      <c r="A114" s="96"/>
      <c r="B114" s="97"/>
      <c r="C114" s="59" t="s">
        <v>71</v>
      </c>
      <c r="D114" s="189">
        <v>0</v>
      </c>
      <c r="E114" s="189">
        <v>0</v>
      </c>
      <c r="F114" s="189">
        <v>0</v>
      </c>
      <c r="G114" s="128" t="e">
        <f t="shared" si="7"/>
        <v>#DIV/0!</v>
      </c>
      <c r="H114" s="128" t="e">
        <f t="shared" si="8"/>
        <v>#DIV/0!</v>
      </c>
      <c r="I114" s="134" t="e">
        <f>G114-95</f>
        <v>#DIV/0!</v>
      </c>
    </row>
    <row r="115" spans="1:9" s="2" customFormat="1" ht="29.25" customHeight="1">
      <c r="A115" s="51" t="s">
        <v>29</v>
      </c>
      <c r="B115" s="30" t="s">
        <v>30</v>
      </c>
      <c r="C115" s="30" t="s">
        <v>55</v>
      </c>
      <c r="D115" s="129">
        <f>D116</f>
        <v>10155.3</v>
      </c>
      <c r="E115" s="129">
        <f>E116</f>
        <v>3231.4</v>
      </c>
      <c r="F115" s="129">
        <f>F116</f>
        <v>2832.802</v>
      </c>
      <c r="G115" s="129">
        <f t="shared" si="7"/>
        <v>87.66485114810918</v>
      </c>
      <c r="H115" s="129">
        <f t="shared" si="8"/>
        <v>27.89481354563627</v>
      </c>
      <c r="I115" s="133" t="s">
        <v>67</v>
      </c>
    </row>
    <row r="116" spans="1:9" s="7" customFormat="1" ht="18" customHeight="1">
      <c r="A116" s="57"/>
      <c r="B116" s="58"/>
      <c r="C116" s="53" t="s">
        <v>35</v>
      </c>
      <c r="D116" s="128">
        <v>10155.3</v>
      </c>
      <c r="E116" s="128">
        <v>3231.4</v>
      </c>
      <c r="F116" s="128">
        <v>2832.802</v>
      </c>
      <c r="G116" s="128">
        <f>F116/E116*100</f>
        <v>87.66485114810918</v>
      </c>
      <c r="H116" s="128">
        <f t="shared" si="8"/>
        <v>27.89481354563627</v>
      </c>
      <c r="I116" s="134">
        <f>G116-95</f>
        <v>-7.335148851890821</v>
      </c>
    </row>
    <row r="117" spans="1:9" s="2" customFormat="1" ht="25.5" customHeight="1">
      <c r="A117" s="51" t="s">
        <v>31</v>
      </c>
      <c r="B117" s="30" t="s">
        <v>32</v>
      </c>
      <c r="C117" s="30" t="s">
        <v>83</v>
      </c>
      <c r="D117" s="129">
        <f>D118+D119</f>
        <v>204248.8</v>
      </c>
      <c r="E117" s="129">
        <f>E118+E119</f>
        <v>56549.755</v>
      </c>
      <c r="F117" s="129">
        <f>F118+F119</f>
        <v>49887.235</v>
      </c>
      <c r="G117" s="129">
        <f t="shared" si="7"/>
        <v>88.21830439406855</v>
      </c>
      <c r="H117" s="129">
        <f t="shared" si="8"/>
        <v>24.42473835831594</v>
      </c>
      <c r="I117" s="133" t="s">
        <v>67</v>
      </c>
    </row>
    <row r="118" spans="1:9" s="7" customFormat="1" ht="18" customHeight="1">
      <c r="A118" s="64"/>
      <c r="B118" s="76"/>
      <c r="C118" s="53" t="s">
        <v>35</v>
      </c>
      <c r="D118" s="128">
        <v>204248.8</v>
      </c>
      <c r="E118" s="128">
        <v>56549.755</v>
      </c>
      <c r="F118" s="128">
        <v>49887.235</v>
      </c>
      <c r="G118" s="128">
        <f t="shared" si="7"/>
        <v>88.21830439406855</v>
      </c>
      <c r="H118" s="128">
        <f t="shared" si="8"/>
        <v>24.42473835831594</v>
      </c>
      <c r="I118" s="134">
        <f>G118-95</f>
        <v>-6.781695605931446</v>
      </c>
    </row>
    <row r="119" spans="1:9" s="171" customFormat="1" ht="27" customHeight="1" hidden="1">
      <c r="A119" s="169"/>
      <c r="B119" s="170"/>
      <c r="C119" s="166" t="s">
        <v>71</v>
      </c>
      <c r="D119" s="189">
        <v>0</v>
      </c>
      <c r="E119" s="189">
        <v>0</v>
      </c>
      <c r="F119" s="189">
        <v>0</v>
      </c>
      <c r="G119" s="157" t="e">
        <f t="shared" si="7"/>
        <v>#DIV/0!</v>
      </c>
      <c r="H119" s="157" t="e">
        <f t="shared" si="8"/>
        <v>#DIV/0!</v>
      </c>
      <c r="I119" s="167" t="e">
        <f>G119-95</f>
        <v>#DIV/0!</v>
      </c>
    </row>
    <row r="120" spans="1:9" s="3" customFormat="1" ht="42" customHeight="1">
      <c r="A120" s="51" t="s">
        <v>33</v>
      </c>
      <c r="B120" s="30" t="s">
        <v>78</v>
      </c>
      <c r="C120" s="30" t="s">
        <v>57</v>
      </c>
      <c r="D120" s="129">
        <f>D121+D122+D123</f>
        <v>2749371.6350000002</v>
      </c>
      <c r="E120" s="129">
        <f>E121+E122+E123</f>
        <v>732675.513</v>
      </c>
      <c r="F120" s="129">
        <f>F121+F122+F123</f>
        <v>700043.978</v>
      </c>
      <c r="G120" s="209">
        <f t="shared" si="7"/>
        <v>95.54625009011322</v>
      </c>
      <c r="H120" s="129">
        <f t="shared" si="8"/>
        <v>25.461962620415264</v>
      </c>
      <c r="I120" s="133" t="s">
        <v>67</v>
      </c>
    </row>
    <row r="121" spans="1:9" s="7" customFormat="1" ht="17.25" customHeight="1">
      <c r="A121" s="98"/>
      <c r="B121" s="99"/>
      <c r="C121" s="59" t="s">
        <v>35</v>
      </c>
      <c r="D121" s="128">
        <v>762706.657</v>
      </c>
      <c r="E121" s="128">
        <v>222596.041</v>
      </c>
      <c r="F121" s="128">
        <v>198527.896</v>
      </c>
      <c r="G121" s="128">
        <f t="shared" si="7"/>
        <v>89.18752333065979</v>
      </c>
      <c r="H121" s="128">
        <f t="shared" si="8"/>
        <v>26.02939074648722</v>
      </c>
      <c r="I121" s="134">
        <f>G121-95</f>
        <v>-5.812476669340214</v>
      </c>
    </row>
    <row r="122" spans="1:9" s="2" customFormat="1" ht="17.25" customHeight="1">
      <c r="A122" s="83"/>
      <c r="B122" s="84"/>
      <c r="C122" s="59" t="s">
        <v>36</v>
      </c>
      <c r="D122" s="128">
        <v>297756.722</v>
      </c>
      <c r="E122" s="128">
        <v>88183.51</v>
      </c>
      <c r="F122" s="128">
        <v>87800.925</v>
      </c>
      <c r="G122" s="128">
        <f t="shared" si="7"/>
        <v>99.56614904532606</v>
      </c>
      <c r="H122" s="128">
        <f t="shared" si="8"/>
        <v>29.487470311417518</v>
      </c>
      <c r="I122" s="134">
        <f>G122-95</f>
        <v>4.566149045326057</v>
      </c>
    </row>
    <row r="123" spans="1:9" s="2" customFormat="1" ht="27" customHeight="1">
      <c r="A123" s="83"/>
      <c r="B123" s="84"/>
      <c r="C123" s="59" t="s">
        <v>71</v>
      </c>
      <c r="D123" s="128">
        <v>1688908.2560000003</v>
      </c>
      <c r="E123" s="128">
        <v>421895.962</v>
      </c>
      <c r="F123" s="128">
        <v>413715.157</v>
      </c>
      <c r="G123" s="128">
        <f>F123/E123*100</f>
        <v>98.0609425695333</v>
      </c>
      <c r="H123" s="128">
        <f t="shared" si="8"/>
        <v>24.49601128600321</v>
      </c>
      <c r="I123" s="134">
        <f>G123-95</f>
        <v>3.060942569533296</v>
      </c>
    </row>
    <row r="124" spans="1:10" s="2" customFormat="1" ht="21" customHeight="1">
      <c r="A124" s="100"/>
      <c r="B124" s="101"/>
      <c r="C124" s="182" t="s">
        <v>97</v>
      </c>
      <c r="D124" s="178">
        <v>1891106.078</v>
      </c>
      <c r="E124" s="178">
        <v>637747.445</v>
      </c>
      <c r="F124" s="178">
        <v>629432.435</v>
      </c>
      <c r="G124" s="178">
        <f>F124/E124*100</f>
        <v>98.69619077815358</v>
      </c>
      <c r="H124" s="178">
        <f t="shared" si="8"/>
        <v>33.283824864318376</v>
      </c>
      <c r="I124" s="179">
        <f>G124-95</f>
        <v>3.6961907781535785</v>
      </c>
      <c r="J124" s="108"/>
    </row>
    <row r="125" spans="1:9" s="2" customFormat="1" ht="41.25" customHeight="1">
      <c r="A125" s="69" t="s">
        <v>34</v>
      </c>
      <c r="B125" s="70" t="s">
        <v>79</v>
      </c>
      <c r="C125" s="30" t="s">
        <v>56</v>
      </c>
      <c r="D125" s="129">
        <f>D126+D127</f>
        <v>625208.461</v>
      </c>
      <c r="E125" s="129">
        <f>E126+E127</f>
        <v>64927.282</v>
      </c>
      <c r="F125" s="129">
        <f>F126+F127</f>
        <v>26187.775</v>
      </c>
      <c r="G125" s="129">
        <f t="shared" si="7"/>
        <v>40.33400782124224</v>
      </c>
      <c r="H125" s="129">
        <f t="shared" si="8"/>
        <v>4.188646928756135</v>
      </c>
      <c r="I125" s="133" t="s">
        <v>67</v>
      </c>
    </row>
    <row r="126" spans="1:9" s="7" customFormat="1" ht="18" customHeight="1">
      <c r="A126" s="241"/>
      <c r="B126" s="245"/>
      <c r="C126" s="59" t="s">
        <v>35</v>
      </c>
      <c r="D126" s="128">
        <v>199608.461</v>
      </c>
      <c r="E126" s="128">
        <v>64927.282</v>
      </c>
      <c r="F126" s="128">
        <v>26187.775</v>
      </c>
      <c r="G126" s="128">
        <f>F126/E126*100</f>
        <v>40.33400782124224</v>
      </c>
      <c r="H126" s="128">
        <f t="shared" si="8"/>
        <v>13.11957161976215</v>
      </c>
      <c r="I126" s="134">
        <f aca="true" t="shared" si="9" ref="I126:I141">G126-95</f>
        <v>-54.66599217875776</v>
      </c>
    </row>
    <row r="127" spans="1:9" s="7" customFormat="1" ht="27.75" customHeight="1">
      <c r="A127" s="64"/>
      <c r="B127" s="158"/>
      <c r="C127" s="59" t="s">
        <v>71</v>
      </c>
      <c r="D127" s="128">
        <v>425600</v>
      </c>
      <c r="E127" s="128">
        <v>0</v>
      </c>
      <c r="F127" s="128">
        <v>0</v>
      </c>
      <c r="G127" s="128"/>
      <c r="H127" s="128">
        <f t="shared" si="8"/>
        <v>0</v>
      </c>
      <c r="I127" s="138">
        <f>G127-95</f>
        <v>-95</v>
      </c>
    </row>
    <row r="128" spans="1:9" s="7" customFormat="1" ht="21" customHeight="1">
      <c r="A128" s="113"/>
      <c r="B128" s="114"/>
      <c r="C128" s="182" t="s">
        <v>97</v>
      </c>
      <c r="D128" s="178">
        <v>522051.32</v>
      </c>
      <c r="E128" s="178">
        <v>35633.4</v>
      </c>
      <c r="F128" s="178">
        <v>0</v>
      </c>
      <c r="G128" s="186">
        <f>F128/E128*100</f>
        <v>0</v>
      </c>
      <c r="H128" s="178">
        <f t="shared" si="8"/>
        <v>0</v>
      </c>
      <c r="I128" s="179">
        <f>G128-95</f>
        <v>-95</v>
      </c>
    </row>
    <row r="129" spans="1:9" s="118" customFormat="1" ht="18" customHeight="1" hidden="1">
      <c r="A129" s="222" t="s">
        <v>72</v>
      </c>
      <c r="B129" s="223"/>
      <c r="C129" s="224"/>
      <c r="D129" s="191">
        <v>0</v>
      </c>
      <c r="E129" s="191" t="s">
        <v>67</v>
      </c>
      <c r="F129" s="191" t="s">
        <v>67</v>
      </c>
      <c r="G129" s="128"/>
      <c r="H129" s="128"/>
      <c r="I129" s="138">
        <f>G129-95</f>
        <v>-95</v>
      </c>
    </row>
    <row r="130" spans="1:9" s="118" customFormat="1" ht="27.75" customHeight="1" hidden="1">
      <c r="A130" s="222" t="s">
        <v>109</v>
      </c>
      <c r="B130" s="223"/>
      <c r="C130" s="224"/>
      <c r="D130" s="191">
        <v>349.35</v>
      </c>
      <c r="E130" s="191">
        <v>0</v>
      </c>
      <c r="F130" s="191">
        <v>0</v>
      </c>
      <c r="G130" s="139"/>
      <c r="H130" s="139">
        <f>F130/D130*100</f>
        <v>0</v>
      </c>
      <c r="I130" s="144">
        <f>G130-95</f>
        <v>-95</v>
      </c>
    </row>
    <row r="131" spans="1:11" s="1" customFormat="1" ht="26.25" customHeight="1">
      <c r="A131" s="246" t="s">
        <v>65</v>
      </c>
      <c r="B131" s="247"/>
      <c r="C131" s="248"/>
      <c r="D131" s="129">
        <f>D133+D134+D135</f>
        <v>45973288.953</v>
      </c>
      <c r="E131" s="129">
        <f>E133+E134+E135</f>
        <v>9349530.942</v>
      </c>
      <c r="F131" s="129">
        <f>F133+F134+F135</f>
        <v>8664963.642000003</v>
      </c>
      <c r="G131" s="129">
        <f>F131/E131*100</f>
        <v>92.67805728173184</v>
      </c>
      <c r="H131" s="129">
        <f>F131/D131*100</f>
        <v>18.84782194038473</v>
      </c>
      <c r="I131" s="135">
        <f t="shared" si="9"/>
        <v>-2.3219427182681613</v>
      </c>
      <c r="J131" s="103"/>
      <c r="K131" s="103"/>
    </row>
    <row r="132" spans="1:9" s="1" customFormat="1" ht="15.75" customHeight="1">
      <c r="A132" s="235"/>
      <c r="B132" s="235"/>
      <c r="C132" s="30" t="s">
        <v>63</v>
      </c>
      <c r="D132" s="191"/>
      <c r="E132" s="132"/>
      <c r="F132" s="132"/>
      <c r="G132" s="132"/>
      <c r="H132" s="132"/>
      <c r="I132" s="134"/>
    </row>
    <row r="133" spans="1:9" s="1" customFormat="1" ht="20.25" customHeight="1">
      <c r="A133" s="235"/>
      <c r="B133" s="235"/>
      <c r="C133" s="30" t="s">
        <v>35</v>
      </c>
      <c r="D133" s="132">
        <f>D7+D11+D22+D27+D32+D35+D40+D44+D48+D52+D56+D60+D64+D68+D72+D77+D81+D90+D86+D92+D95+D99+D104+D108+D113+D116+D118+D121+D126</f>
        <v>24707045.839</v>
      </c>
      <c r="E133" s="132">
        <f>E7+E11+E22+E27+E32+E35+E40+E44+E48+E52+E56+E60+E64+E68+E72+E77+E81+E86+E90+E92+E95+E99+E104+E108+E113+E116+E118+E121+E126</f>
        <v>6053803.526999999</v>
      </c>
      <c r="F133" s="132">
        <f>F7+F11+F22+F27+F32+F35+F40+F44+F48+F52+F56+F60+F64+F68+F72+F77+F81+F86+F90+F92+F95+F99+F104+F108+F113+F116+F118+F121+F126</f>
        <v>5467644.988000002</v>
      </c>
      <c r="G133" s="132">
        <f>F133/E133*100</f>
        <v>90.31751631208832</v>
      </c>
      <c r="H133" s="132">
        <f>F133/D133*100</f>
        <v>22.129901824884865</v>
      </c>
      <c r="I133" s="136">
        <f t="shared" si="9"/>
        <v>-4.6824836879116845</v>
      </c>
    </row>
    <row r="134" spans="1:9" s="1" customFormat="1" ht="20.25" customHeight="1">
      <c r="A134" s="235"/>
      <c r="B134" s="235"/>
      <c r="C134" s="30" t="s">
        <v>36</v>
      </c>
      <c r="D134" s="132">
        <f>D25+D28+D36+D41+D45+D49+D53+D57+D61+D65+D69+D73+D82+D87+D96+D100+D122</f>
        <v>9524950.742999997</v>
      </c>
      <c r="E134" s="132">
        <f>E25+E28+E36+E41+E45+E49+E53+E57+E61+E65+E69+E73+E82+E87+E96+E100+E122</f>
        <v>2708838.513</v>
      </c>
      <c r="F134" s="132">
        <f>F25+F28+F36+F41+F45+F49+F53+F57+F61+F65+F69+F73+F82+F87+F96+F100+F122</f>
        <v>2634824.7190000005</v>
      </c>
      <c r="G134" s="132">
        <f>F134/E134*100</f>
        <v>97.26769264225979</v>
      </c>
      <c r="H134" s="132">
        <f>F134/D134*100</f>
        <v>27.662344825629315</v>
      </c>
      <c r="I134" s="150">
        <f t="shared" si="9"/>
        <v>2.2676926422597887</v>
      </c>
    </row>
    <row r="135" spans="1:9" s="1" customFormat="1" ht="30" customHeight="1">
      <c r="A135" s="235"/>
      <c r="B135" s="235"/>
      <c r="C135" s="31" t="s">
        <v>71</v>
      </c>
      <c r="D135" s="132">
        <f>D8+D29+D33+D37+D42+D46+D50+D54+D58+D62+D66+D70+D74+D78+D83+D88+D101+D110+D119+D123+D127+D129</f>
        <v>11741292.371000001</v>
      </c>
      <c r="E135" s="132">
        <f>E8+E29+E33+E37+E42+E46+E50+E54+E58+E62+E66+E70+E74+E78+E83+E88+E101+E110+E119+E123+E127</f>
        <v>586888.902</v>
      </c>
      <c r="F135" s="132">
        <f>F8+F29+F33+F37+F42+F46+F50+F54+F58+F62+F66+F70+F74+F78+F83+F88+F101+F110+F119+F123+F127</f>
        <v>562493.935</v>
      </c>
      <c r="G135" s="132">
        <f>F135/E135*100</f>
        <v>95.84334157335967</v>
      </c>
      <c r="H135" s="132">
        <f>F135/D135*100</f>
        <v>4.790732716862689</v>
      </c>
      <c r="I135" s="150">
        <f t="shared" si="9"/>
        <v>0.8433415733596661</v>
      </c>
    </row>
    <row r="136" spans="1:9" s="1" customFormat="1" ht="26.25" customHeight="1">
      <c r="A136" s="216" t="s">
        <v>64</v>
      </c>
      <c r="B136" s="216"/>
      <c r="C136" s="216"/>
      <c r="D136" s="131">
        <f>D138+D139+D140</f>
        <v>46022696.813</v>
      </c>
      <c r="E136" s="131">
        <f>E138+E139+E140</f>
        <v>9355617.150999999</v>
      </c>
      <c r="F136" s="131">
        <f>F138+F139+F140</f>
        <v>8666887.954000002</v>
      </c>
      <c r="G136" s="131">
        <f>F136/E136*100</f>
        <v>92.63833496087021</v>
      </c>
      <c r="H136" s="131">
        <f>F136/D136*100</f>
        <v>18.831769005661293</v>
      </c>
      <c r="I136" s="137">
        <f t="shared" si="9"/>
        <v>-2.3616650391297895</v>
      </c>
    </row>
    <row r="137" spans="1:9" s="1" customFormat="1" ht="15.75" customHeight="1">
      <c r="A137" s="221"/>
      <c r="B137" s="221"/>
      <c r="C137" s="49" t="s">
        <v>63</v>
      </c>
      <c r="D137" s="201"/>
      <c r="E137" s="202"/>
      <c r="F137" s="202"/>
      <c r="G137" s="146"/>
      <c r="H137" s="146"/>
      <c r="I137" s="147"/>
    </row>
    <row r="138" spans="1:9" s="1" customFormat="1" ht="30.75" customHeight="1">
      <c r="A138" s="221"/>
      <c r="B138" s="221"/>
      <c r="C138" s="32" t="s">
        <v>70</v>
      </c>
      <c r="D138" s="131">
        <f>D133+D17</f>
        <v>24756453.699</v>
      </c>
      <c r="E138" s="131">
        <f>E133+E17</f>
        <v>6059889.735999999</v>
      </c>
      <c r="F138" s="131">
        <f>F133+F17</f>
        <v>5469569.300000002</v>
      </c>
      <c r="G138" s="131">
        <f>F138/E138*100</f>
        <v>90.25856143069602</v>
      </c>
      <c r="H138" s="131">
        <f>F138/D138*100</f>
        <v>22.093508894696566</v>
      </c>
      <c r="I138" s="137">
        <f t="shared" si="9"/>
        <v>-4.74143856930398</v>
      </c>
    </row>
    <row r="139" spans="1:9" s="1" customFormat="1" ht="20.25" customHeight="1">
      <c r="A139" s="221"/>
      <c r="B139" s="221"/>
      <c r="C139" s="32" t="s">
        <v>36</v>
      </c>
      <c r="D139" s="131">
        <f aca="true" t="shared" si="10" ref="D139:F140">D134</f>
        <v>9524950.742999997</v>
      </c>
      <c r="E139" s="131">
        <f t="shared" si="10"/>
        <v>2708838.513</v>
      </c>
      <c r="F139" s="131">
        <f t="shared" si="10"/>
        <v>2634824.7190000005</v>
      </c>
      <c r="G139" s="131">
        <f>F139/E139*100</f>
        <v>97.26769264225979</v>
      </c>
      <c r="H139" s="131">
        <f>F139/D139*100</f>
        <v>27.662344825629315</v>
      </c>
      <c r="I139" s="137">
        <f t="shared" si="9"/>
        <v>2.2676926422597887</v>
      </c>
    </row>
    <row r="140" spans="1:9" s="1" customFormat="1" ht="31.5" customHeight="1">
      <c r="A140" s="221"/>
      <c r="B140" s="221"/>
      <c r="C140" s="33" t="s">
        <v>71</v>
      </c>
      <c r="D140" s="131">
        <f t="shared" si="10"/>
        <v>11741292.371000001</v>
      </c>
      <c r="E140" s="131">
        <f t="shared" si="10"/>
        <v>586888.902</v>
      </c>
      <c r="F140" s="131">
        <f t="shared" si="10"/>
        <v>562493.935</v>
      </c>
      <c r="G140" s="131">
        <f>F140/E140*100</f>
        <v>95.84334157335967</v>
      </c>
      <c r="H140" s="131">
        <f>F140/D140*100</f>
        <v>4.790732716862689</v>
      </c>
      <c r="I140" s="137">
        <f t="shared" si="9"/>
        <v>0.8433415733596661</v>
      </c>
    </row>
    <row r="141" spans="1:9" s="2" customFormat="1" ht="21.75" customHeight="1">
      <c r="A141" s="221"/>
      <c r="B141" s="221"/>
      <c r="C141" s="183" t="s">
        <v>97</v>
      </c>
      <c r="D141" s="184">
        <f>D9+D30+D38+D75+D79+D84+D102+D111+D124+D128</f>
        <v>12584110.481999999</v>
      </c>
      <c r="E141" s="184">
        <f>E9+E30+E38+E75+E79+E84+E102+E111+E124+E128</f>
        <v>1334041.113</v>
      </c>
      <c r="F141" s="184">
        <f>F9+F30+F38+F75+F79+F84+F102+F111+F124+F128</f>
        <v>1041341.334</v>
      </c>
      <c r="G141" s="184">
        <f>F141/E141*100</f>
        <v>78.05916353344053</v>
      </c>
      <c r="H141" s="184">
        <f>F141/D141*100</f>
        <v>8.27504920184473</v>
      </c>
      <c r="I141" s="185">
        <f t="shared" si="9"/>
        <v>-16.940836466559475</v>
      </c>
    </row>
    <row r="142" spans="1:8" ht="12" customHeight="1">
      <c r="A142" s="47"/>
      <c r="B142" s="48" t="s">
        <v>100</v>
      </c>
      <c r="C142" s="48"/>
      <c r="D142" s="193"/>
      <c r="E142" s="19"/>
      <c r="F142" s="26"/>
      <c r="G142" s="19"/>
      <c r="H142" s="19"/>
    </row>
    <row r="143" spans="1:9" s="13" customFormat="1" ht="27.75" customHeight="1" hidden="1">
      <c r="A143" s="249" t="s">
        <v>89</v>
      </c>
      <c r="B143" s="250"/>
      <c r="C143" s="250"/>
      <c r="D143" s="250"/>
      <c r="E143" s="250"/>
      <c r="F143" s="250"/>
      <c r="G143" s="250"/>
      <c r="H143" s="250"/>
      <c r="I143" s="3"/>
    </row>
    <row r="144" spans="1:8" s="6" customFormat="1" ht="17.25" customHeight="1">
      <c r="A144" s="243" t="s">
        <v>124</v>
      </c>
      <c r="B144" s="244"/>
      <c r="C144" s="244"/>
      <c r="D144" s="244"/>
      <c r="E144" s="244"/>
      <c r="F144" s="244"/>
      <c r="G144" s="244"/>
      <c r="H144" s="244"/>
    </row>
    <row r="145" spans="1:9" s="4" customFormat="1" ht="12.75">
      <c r="A145" s="21"/>
      <c r="B145" s="22"/>
      <c r="C145" s="22"/>
      <c r="D145" s="194"/>
      <c r="E145" s="20"/>
      <c r="F145" s="27"/>
      <c r="G145" s="20"/>
      <c r="H145" s="20"/>
      <c r="I145" s="112"/>
    </row>
    <row r="146" spans="1:9" s="4" customFormat="1" ht="12.75" hidden="1">
      <c r="A146" s="21"/>
      <c r="B146" s="22"/>
      <c r="C146" s="22"/>
      <c r="D146" s="194"/>
      <c r="E146" s="20"/>
      <c r="F146" s="27"/>
      <c r="G146" s="20"/>
      <c r="H146" s="20"/>
      <c r="I146" s="112"/>
    </row>
    <row r="147" spans="1:9" s="4" customFormat="1" ht="12.75" hidden="1">
      <c r="A147" s="42"/>
      <c r="B147" s="43"/>
      <c r="C147" s="43"/>
      <c r="D147" s="195"/>
      <c r="E147" s="46"/>
      <c r="F147" s="45"/>
      <c r="G147" s="46"/>
      <c r="H147" s="46"/>
      <c r="I147" s="112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196"/>
      <c r="E148" s="44"/>
      <c r="F148" s="45"/>
      <c r="G148" s="46"/>
      <c r="H148" s="46"/>
      <c r="I148" s="112"/>
    </row>
    <row r="149" spans="1:9" s="4" customFormat="1" ht="15.75" hidden="1">
      <c r="A149" s="213" t="s">
        <v>64</v>
      </c>
      <c r="B149" s="214"/>
      <c r="C149" s="215"/>
      <c r="D149" s="197">
        <f>D151+D152+D153</f>
        <v>24525968.417999998</v>
      </c>
      <c r="E149" s="34">
        <f>E151+E152+E153</f>
        <v>21619356.084</v>
      </c>
      <c r="F149" s="125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12"/>
    </row>
    <row r="150" spans="1:9" s="4" customFormat="1" ht="13.5" hidden="1">
      <c r="A150" s="240"/>
      <c r="B150" s="240"/>
      <c r="C150" s="36" t="s">
        <v>63</v>
      </c>
      <c r="D150" s="198"/>
      <c r="E150" s="37"/>
      <c r="F150" s="126"/>
      <c r="G150" s="38"/>
      <c r="H150" s="38"/>
      <c r="I150" s="112"/>
    </row>
    <row r="151" spans="1:9" s="4" customFormat="1" ht="27" hidden="1">
      <c r="A151" s="240"/>
      <c r="B151" s="240"/>
      <c r="C151" s="39" t="s">
        <v>70</v>
      </c>
      <c r="D151" s="199">
        <v>14805057.912999997</v>
      </c>
      <c r="E151" s="40">
        <v>13268979.204</v>
      </c>
      <c r="F151" s="127">
        <v>12716245.471</v>
      </c>
      <c r="G151" s="35">
        <v>95.83439144411821</v>
      </c>
      <c r="H151" s="35">
        <v>85.89122410547374</v>
      </c>
      <c r="I151" s="112"/>
    </row>
    <row r="152" spans="1:9" s="4" customFormat="1" ht="13.5" hidden="1">
      <c r="A152" s="240"/>
      <c r="B152" s="240"/>
      <c r="C152" s="39" t="s">
        <v>36</v>
      </c>
      <c r="D152" s="199">
        <v>7926615.303999999</v>
      </c>
      <c r="E152" s="40">
        <v>7092166.329999999</v>
      </c>
      <c r="F152" s="127">
        <v>6886598.409</v>
      </c>
      <c r="G152" s="35">
        <v>97.10147913296332</v>
      </c>
      <c r="H152" s="35">
        <v>86.87943270723412</v>
      </c>
      <c r="I152" s="112"/>
    </row>
    <row r="153" spans="1:9" s="4" customFormat="1" ht="27" hidden="1">
      <c r="A153" s="240"/>
      <c r="B153" s="240"/>
      <c r="C153" s="41" t="s">
        <v>71</v>
      </c>
      <c r="D153" s="199">
        <v>1794295.2010000001</v>
      </c>
      <c r="E153" s="40">
        <v>1258210.55</v>
      </c>
      <c r="F153" s="127">
        <v>1239125.77</v>
      </c>
      <c r="G153" s="35">
        <v>98.4831807363243</v>
      </c>
      <c r="H153" s="35">
        <v>69.05919211673798</v>
      </c>
      <c r="I153" s="112"/>
    </row>
    <row r="154" spans="1:9" s="4" customFormat="1" ht="12.75" hidden="1">
      <c r="A154" s="21"/>
      <c r="B154" s="22"/>
      <c r="C154" s="22"/>
      <c r="D154" s="194"/>
      <c r="E154" s="20"/>
      <c r="F154" s="27"/>
      <c r="G154" s="20"/>
      <c r="H154" s="20"/>
      <c r="I154" s="112"/>
    </row>
    <row r="155" spans="1:9" s="4" customFormat="1" ht="12.75" hidden="1">
      <c r="A155" s="21"/>
      <c r="B155" s="22"/>
      <c r="C155" s="22"/>
      <c r="D155" s="194"/>
      <c r="E155" s="20"/>
      <c r="F155" s="27"/>
      <c r="G155" s="20"/>
      <c r="H155" s="20"/>
      <c r="I155" s="112"/>
    </row>
    <row r="156" spans="1:9" s="4" customFormat="1" ht="12.75" hidden="1">
      <c r="A156" s="21"/>
      <c r="B156" s="22"/>
      <c r="C156" s="22"/>
      <c r="D156" s="194"/>
      <c r="E156" s="20"/>
      <c r="F156" s="27"/>
      <c r="G156" s="20"/>
      <c r="H156" s="20"/>
      <c r="I156" s="112"/>
    </row>
    <row r="157" spans="1:9" s="4" customFormat="1" ht="12.75" hidden="1">
      <c r="A157" s="21"/>
      <c r="B157" s="22"/>
      <c r="C157" s="22"/>
      <c r="D157" s="194"/>
      <c r="E157" s="20"/>
      <c r="F157" s="27"/>
      <c r="G157" s="20"/>
      <c r="H157" s="20"/>
      <c r="I157" s="112"/>
    </row>
    <row r="158" spans="1:9" s="4" customFormat="1" ht="12.75">
      <c r="A158" s="21"/>
      <c r="B158" s="22"/>
      <c r="C158" s="22"/>
      <c r="D158" s="194"/>
      <c r="E158" s="20"/>
      <c r="F158" s="27"/>
      <c r="G158" s="20"/>
      <c r="H158" s="20"/>
      <c r="I158" s="112"/>
    </row>
    <row r="159" spans="1:9" s="4" customFormat="1" ht="12.75">
      <c r="A159" s="21"/>
      <c r="B159" s="22"/>
      <c r="C159" s="22"/>
      <c r="D159" s="194"/>
      <c r="E159" s="20"/>
      <c r="F159" s="27"/>
      <c r="G159" s="20"/>
      <c r="H159" s="20"/>
      <c r="I159" s="112"/>
    </row>
    <row r="160" spans="1:9" s="4" customFormat="1" ht="12.75">
      <c r="A160" s="21"/>
      <c r="B160" s="22"/>
      <c r="C160" s="22"/>
      <c r="D160" s="194"/>
      <c r="E160" s="20"/>
      <c r="F160" s="27"/>
      <c r="G160" s="20"/>
      <c r="H160" s="20"/>
      <c r="I160" s="112"/>
    </row>
    <row r="161" spans="1:9" s="4" customFormat="1" ht="12.75">
      <c r="A161" s="21"/>
      <c r="B161" s="22"/>
      <c r="C161" s="22"/>
      <c r="D161" s="194"/>
      <c r="E161" s="20"/>
      <c r="F161" s="27"/>
      <c r="G161" s="20"/>
      <c r="H161" s="20"/>
      <c r="I161" s="112"/>
    </row>
    <row r="162" spans="1:9" s="4" customFormat="1" ht="12.75">
      <c r="A162" s="21"/>
      <c r="B162" s="22"/>
      <c r="C162" s="22"/>
      <c r="D162" s="194"/>
      <c r="E162" s="20"/>
      <c r="F162" s="27"/>
      <c r="G162" s="20"/>
      <c r="H162" s="20"/>
      <c r="I162" s="112"/>
    </row>
    <row r="163" spans="1:9" s="4" customFormat="1" ht="12.75">
      <c r="A163" s="21"/>
      <c r="B163" s="22"/>
      <c r="C163" s="22"/>
      <c r="D163" s="194"/>
      <c r="E163" s="20"/>
      <c r="F163" s="27"/>
      <c r="G163" s="20"/>
      <c r="H163" s="20"/>
      <c r="I163" s="112"/>
    </row>
    <row r="164" spans="1:9" s="4" customFormat="1" ht="12.75">
      <c r="A164" s="21"/>
      <c r="B164" s="22"/>
      <c r="C164" s="22"/>
      <c r="D164" s="194"/>
      <c r="E164" s="20"/>
      <c r="F164" s="27"/>
      <c r="G164" s="20"/>
      <c r="H164" s="20"/>
      <c r="I164" s="112"/>
    </row>
    <row r="165" spans="1:9" s="4" customFormat="1" ht="12.75">
      <c r="A165" s="21"/>
      <c r="B165" s="22"/>
      <c r="C165" s="22"/>
      <c r="D165" s="194"/>
      <c r="E165" s="20"/>
      <c r="F165" s="27"/>
      <c r="G165" s="20"/>
      <c r="H165" s="20"/>
      <c r="I165" s="112"/>
    </row>
    <row r="166" spans="1:9" s="4" customFormat="1" ht="12.75">
      <c r="A166" s="21"/>
      <c r="B166" s="22"/>
      <c r="C166" s="22"/>
      <c r="D166" s="194"/>
      <c r="E166" s="20"/>
      <c r="F166" s="27"/>
      <c r="G166" s="20"/>
      <c r="H166" s="20"/>
      <c r="I166" s="112"/>
    </row>
    <row r="167" spans="1:9" s="4" customFormat="1" ht="12.75">
      <c r="A167" s="21"/>
      <c r="B167" s="22"/>
      <c r="C167" s="22"/>
      <c r="D167" s="194"/>
      <c r="E167" s="20"/>
      <c r="F167" s="27"/>
      <c r="G167" s="20"/>
      <c r="H167" s="20"/>
      <c r="I167" s="112"/>
    </row>
    <row r="168" spans="1:9" s="4" customFormat="1" ht="12.75">
      <c r="A168" s="21"/>
      <c r="B168" s="22"/>
      <c r="C168" s="22"/>
      <c r="D168" s="194"/>
      <c r="E168" s="20"/>
      <c r="F168" s="27"/>
      <c r="G168" s="20"/>
      <c r="H168" s="20"/>
      <c r="I168" s="112"/>
    </row>
    <row r="169" spans="1:9" s="4" customFormat="1" ht="12.75">
      <c r="A169" s="21"/>
      <c r="B169" s="22"/>
      <c r="C169" s="22"/>
      <c r="D169" s="194"/>
      <c r="E169" s="20"/>
      <c r="F169" s="27"/>
      <c r="G169" s="20"/>
      <c r="H169" s="20"/>
      <c r="I169" s="112"/>
    </row>
    <row r="170" spans="1:9" s="4" customFormat="1" ht="12.75">
      <c r="A170" s="21"/>
      <c r="B170" s="22"/>
      <c r="C170" s="22"/>
      <c r="D170" s="194"/>
      <c r="E170" s="20"/>
      <c r="F170" s="27"/>
      <c r="G170" s="20"/>
      <c r="H170" s="20"/>
      <c r="I170" s="112"/>
    </row>
    <row r="171" spans="1:9" s="4" customFormat="1" ht="12.75">
      <c r="A171" s="21"/>
      <c r="B171" s="22"/>
      <c r="C171" s="22"/>
      <c r="D171" s="194"/>
      <c r="E171" s="20"/>
      <c r="F171" s="27"/>
      <c r="G171" s="20"/>
      <c r="H171" s="20"/>
      <c r="I171" s="112"/>
    </row>
    <row r="172" spans="1:9" s="4" customFormat="1" ht="12.75">
      <c r="A172" s="21"/>
      <c r="B172" s="22"/>
      <c r="C172" s="22"/>
      <c r="D172" s="194"/>
      <c r="E172" s="20"/>
      <c r="F172" s="27"/>
      <c r="G172" s="20"/>
      <c r="H172" s="20"/>
      <c r="I172" s="112"/>
    </row>
    <row r="173" spans="1:9" s="4" customFormat="1" ht="12.75">
      <c r="A173" s="21"/>
      <c r="B173" s="22"/>
      <c r="C173" s="22"/>
      <c r="D173" s="194"/>
      <c r="E173" s="20"/>
      <c r="F173" s="27"/>
      <c r="G173" s="20"/>
      <c r="H173" s="20"/>
      <c r="I173" s="112"/>
    </row>
    <row r="174" spans="1:9" s="4" customFormat="1" ht="12.75">
      <c r="A174" s="21"/>
      <c r="B174" s="22"/>
      <c r="C174" s="22"/>
      <c r="D174" s="194"/>
      <c r="E174" s="20"/>
      <c r="F174" s="27"/>
      <c r="G174" s="20"/>
      <c r="H174" s="20"/>
      <c r="I174" s="112"/>
    </row>
    <row r="175" spans="1:9" s="4" customFormat="1" ht="12.75">
      <c r="A175" s="21"/>
      <c r="B175" s="22"/>
      <c r="C175" s="22"/>
      <c r="D175" s="194"/>
      <c r="E175" s="20"/>
      <c r="F175" s="27"/>
      <c r="G175" s="20"/>
      <c r="H175" s="20"/>
      <c r="I175" s="112"/>
    </row>
    <row r="176" spans="1:9" s="4" customFormat="1" ht="12.75">
      <c r="A176" s="21"/>
      <c r="B176" s="22"/>
      <c r="C176" s="22"/>
      <c r="D176" s="194"/>
      <c r="E176" s="20"/>
      <c r="F176" s="27"/>
      <c r="G176" s="20"/>
      <c r="H176" s="20"/>
      <c r="I176" s="112"/>
    </row>
    <row r="177" spans="1:9" s="4" customFormat="1" ht="12.75">
      <c r="A177" s="21"/>
      <c r="B177" s="22"/>
      <c r="C177" s="22"/>
      <c r="D177" s="194"/>
      <c r="E177" s="20"/>
      <c r="F177" s="27"/>
      <c r="G177" s="20"/>
      <c r="H177" s="20"/>
      <c r="I177" s="112"/>
    </row>
    <row r="178" spans="1:9" s="4" customFormat="1" ht="12.75">
      <c r="A178" s="21"/>
      <c r="B178" s="22"/>
      <c r="C178" s="22"/>
      <c r="D178" s="194"/>
      <c r="E178" s="20"/>
      <c r="F178" s="27"/>
      <c r="G178" s="20"/>
      <c r="H178" s="20"/>
      <c r="I178" s="112"/>
    </row>
    <row r="179" spans="1:9" s="4" customFormat="1" ht="12.75">
      <c r="A179" s="21"/>
      <c r="B179" s="22"/>
      <c r="C179" s="22"/>
      <c r="D179" s="194"/>
      <c r="E179" s="20"/>
      <c r="F179" s="27"/>
      <c r="G179" s="20"/>
      <c r="H179" s="20"/>
      <c r="I179" s="112"/>
    </row>
    <row r="180" spans="1:9" s="4" customFormat="1" ht="12.75">
      <c r="A180" s="21"/>
      <c r="B180" s="22"/>
      <c r="C180" s="22"/>
      <c r="D180" s="194"/>
      <c r="E180" s="20"/>
      <c r="F180" s="27"/>
      <c r="G180" s="20"/>
      <c r="H180" s="20"/>
      <c r="I180" s="112"/>
    </row>
    <row r="181" spans="1:9" s="4" customFormat="1" ht="12.75">
      <c r="A181" s="21"/>
      <c r="B181" s="22"/>
      <c r="C181" s="22"/>
      <c r="D181" s="194"/>
      <c r="E181" s="20"/>
      <c r="F181" s="27"/>
      <c r="G181" s="20"/>
      <c r="H181" s="20"/>
      <c r="I181" s="112"/>
    </row>
    <row r="182" spans="1:9" s="4" customFormat="1" ht="12.75">
      <c r="A182" s="21"/>
      <c r="B182" s="22"/>
      <c r="C182" s="22"/>
      <c r="D182" s="194"/>
      <c r="E182" s="20"/>
      <c r="F182" s="27"/>
      <c r="G182" s="20"/>
      <c r="H182" s="20"/>
      <c r="I182" s="112"/>
    </row>
    <row r="183" spans="1:9" s="4" customFormat="1" ht="12.75">
      <c r="A183" s="21"/>
      <c r="B183" s="22"/>
      <c r="C183" s="22"/>
      <c r="D183" s="194"/>
      <c r="E183" s="20"/>
      <c r="F183" s="27"/>
      <c r="G183" s="20"/>
      <c r="H183" s="20"/>
      <c r="I183" s="112"/>
    </row>
    <row r="184" spans="1:9" s="4" customFormat="1" ht="12.75">
      <c r="A184" s="21"/>
      <c r="B184" s="22"/>
      <c r="C184" s="22"/>
      <c r="D184" s="194"/>
      <c r="E184" s="20"/>
      <c r="F184" s="27"/>
      <c r="G184" s="20"/>
      <c r="H184" s="20"/>
      <c r="I184" s="112"/>
    </row>
    <row r="185" spans="1:9" s="4" customFormat="1" ht="12.75">
      <c r="A185" s="21"/>
      <c r="B185" s="22"/>
      <c r="C185" s="22"/>
      <c r="D185" s="194"/>
      <c r="E185" s="20"/>
      <c r="F185" s="27"/>
      <c r="G185" s="20"/>
      <c r="H185" s="20"/>
      <c r="I185" s="112"/>
    </row>
    <row r="186" spans="1:9" s="4" customFormat="1" ht="12.75">
      <c r="A186" s="21"/>
      <c r="B186" s="22"/>
      <c r="C186" s="22"/>
      <c r="D186" s="194"/>
      <c r="E186" s="20"/>
      <c r="F186" s="27"/>
      <c r="G186" s="20"/>
      <c r="H186" s="20"/>
      <c r="I186" s="112"/>
    </row>
    <row r="187" spans="1:9" s="4" customFormat="1" ht="12.75">
      <c r="A187" s="21"/>
      <c r="B187" s="22"/>
      <c r="C187" s="22"/>
      <c r="D187" s="194"/>
      <c r="E187" s="20"/>
      <c r="F187" s="27"/>
      <c r="G187" s="20"/>
      <c r="H187" s="20"/>
      <c r="I187" s="112"/>
    </row>
    <row r="188" spans="1:9" s="4" customFormat="1" ht="12.75">
      <c r="A188" s="21"/>
      <c r="B188" s="22"/>
      <c r="C188" s="22"/>
      <c r="D188" s="194"/>
      <c r="E188" s="20"/>
      <c r="F188" s="27"/>
      <c r="G188" s="20"/>
      <c r="H188" s="20"/>
      <c r="I188" s="112"/>
    </row>
    <row r="189" spans="1:9" s="4" customFormat="1" ht="12.75">
      <c r="A189" s="21"/>
      <c r="B189" s="22"/>
      <c r="C189" s="22"/>
      <c r="D189" s="194"/>
      <c r="E189" s="20"/>
      <c r="F189" s="27"/>
      <c r="G189" s="20"/>
      <c r="H189" s="20"/>
      <c r="I189" s="112"/>
    </row>
    <row r="190" spans="1:9" s="4" customFormat="1" ht="12.75">
      <c r="A190" s="21"/>
      <c r="B190" s="22"/>
      <c r="C190" s="22"/>
      <c r="D190" s="194"/>
      <c r="E190" s="20"/>
      <c r="F190" s="27"/>
      <c r="G190" s="20"/>
      <c r="H190" s="20"/>
      <c r="I190" s="112"/>
    </row>
    <row r="191" spans="1:9" s="4" customFormat="1" ht="12.75">
      <c r="A191" s="21"/>
      <c r="B191" s="22"/>
      <c r="C191" s="22"/>
      <c r="D191" s="194"/>
      <c r="E191" s="20"/>
      <c r="F191" s="27"/>
      <c r="G191" s="20"/>
      <c r="H191" s="20"/>
      <c r="I191" s="112"/>
    </row>
    <row r="192" spans="1:9" s="4" customFormat="1" ht="12.75">
      <c r="A192" s="21"/>
      <c r="B192" s="22"/>
      <c r="C192" s="22"/>
      <c r="D192" s="194"/>
      <c r="E192" s="20"/>
      <c r="F192" s="27"/>
      <c r="G192" s="20"/>
      <c r="H192" s="20"/>
      <c r="I192" s="112"/>
    </row>
    <row r="193" spans="1:9" s="4" customFormat="1" ht="12.75">
      <c r="A193" s="21"/>
      <c r="B193" s="22"/>
      <c r="C193" s="22"/>
      <c r="D193" s="194"/>
      <c r="E193" s="20"/>
      <c r="F193" s="27"/>
      <c r="G193" s="20"/>
      <c r="H193" s="20"/>
      <c r="I193" s="112"/>
    </row>
    <row r="194" spans="1:9" s="4" customFormat="1" ht="12.75">
      <c r="A194" s="21"/>
      <c r="B194" s="22"/>
      <c r="C194" s="22"/>
      <c r="D194" s="194"/>
      <c r="E194" s="20"/>
      <c r="F194" s="27"/>
      <c r="G194" s="20"/>
      <c r="H194" s="20"/>
      <c r="I194" s="112"/>
    </row>
    <row r="195" spans="1:9" s="4" customFormat="1" ht="12.75">
      <c r="A195" s="21"/>
      <c r="B195" s="22"/>
      <c r="C195" s="22"/>
      <c r="D195" s="194"/>
      <c r="E195" s="20"/>
      <c r="F195" s="27"/>
      <c r="G195" s="20"/>
      <c r="H195" s="20"/>
      <c r="I195" s="112"/>
    </row>
    <row r="196" spans="1:9" s="4" customFormat="1" ht="12.75">
      <c r="A196" s="21"/>
      <c r="B196" s="22"/>
      <c r="C196" s="22"/>
      <c r="D196" s="194"/>
      <c r="E196" s="20"/>
      <c r="F196" s="27"/>
      <c r="G196" s="20"/>
      <c r="H196" s="20"/>
      <c r="I196" s="112"/>
    </row>
    <row r="197" spans="1:9" s="4" customFormat="1" ht="12.75">
      <c r="A197" s="21"/>
      <c r="B197" s="22"/>
      <c r="C197" s="22"/>
      <c r="D197" s="194"/>
      <c r="E197" s="20"/>
      <c r="F197" s="27"/>
      <c r="G197" s="20"/>
      <c r="H197" s="20"/>
      <c r="I197" s="112"/>
    </row>
    <row r="198" spans="1:9" s="4" customFormat="1" ht="12.75">
      <c r="A198" s="21"/>
      <c r="B198" s="22"/>
      <c r="C198" s="22"/>
      <c r="D198" s="194"/>
      <c r="E198" s="20"/>
      <c r="F198" s="27"/>
      <c r="G198" s="20"/>
      <c r="H198" s="20"/>
      <c r="I198" s="112"/>
    </row>
    <row r="199" spans="1:9" s="4" customFormat="1" ht="12.75">
      <c r="A199" s="21"/>
      <c r="B199" s="22"/>
      <c r="C199" s="22"/>
      <c r="D199" s="194"/>
      <c r="E199" s="20"/>
      <c r="F199" s="27"/>
      <c r="G199" s="20"/>
      <c r="H199" s="20"/>
      <c r="I199" s="112"/>
    </row>
    <row r="200" spans="1:9" s="4" customFormat="1" ht="12.75">
      <c r="A200" s="21"/>
      <c r="B200" s="22"/>
      <c r="C200" s="22"/>
      <c r="D200" s="194"/>
      <c r="E200" s="20"/>
      <c r="F200" s="27"/>
      <c r="G200" s="20"/>
      <c r="H200" s="20"/>
      <c r="I200" s="112"/>
    </row>
    <row r="201" spans="4:8" ht="12.75">
      <c r="D201" s="194"/>
      <c r="E201" s="20"/>
      <c r="F201" s="27"/>
      <c r="G201" s="20"/>
      <c r="H201" s="20"/>
    </row>
    <row r="202" spans="1:8" ht="12.75">
      <c r="A202" s="23"/>
      <c r="B202" s="23"/>
      <c r="C202" s="23"/>
      <c r="D202" s="194"/>
      <c r="E202" s="20"/>
      <c r="F202" s="27"/>
      <c r="G202" s="20"/>
      <c r="H202" s="20"/>
    </row>
    <row r="203" spans="1:8" ht="12.75">
      <c r="A203" s="23"/>
      <c r="B203" s="23"/>
      <c r="C203" s="23"/>
      <c r="D203" s="194"/>
      <c r="E203" s="20"/>
      <c r="F203" s="27"/>
      <c r="G203" s="20"/>
      <c r="H203" s="20"/>
    </row>
    <row r="204" spans="1:8" ht="12.75">
      <c r="A204" s="23"/>
      <c r="B204" s="23"/>
      <c r="C204" s="23"/>
      <c r="D204" s="194"/>
      <c r="E204" s="20"/>
      <c r="F204" s="27"/>
      <c r="G204" s="20"/>
      <c r="H204" s="20"/>
    </row>
    <row r="205" spans="1:8" ht="12.75">
      <c r="A205" s="23"/>
      <c r="B205" s="23"/>
      <c r="C205" s="23"/>
      <c r="D205" s="194"/>
      <c r="E205" s="20"/>
      <c r="F205" s="27"/>
      <c r="G205" s="20"/>
      <c r="H205" s="20"/>
    </row>
    <row r="206" spans="1:8" ht="12.75">
      <c r="A206" s="23"/>
      <c r="B206" s="23"/>
      <c r="C206" s="23"/>
      <c r="D206" s="194"/>
      <c r="E206" s="20"/>
      <c r="F206" s="27"/>
      <c r="G206" s="20"/>
      <c r="H206" s="20"/>
    </row>
    <row r="207" spans="1:8" ht="12.75">
      <c r="A207" s="23"/>
      <c r="B207" s="23"/>
      <c r="C207" s="23"/>
      <c r="D207" s="194"/>
      <c r="E207" s="20"/>
      <c r="F207" s="27"/>
      <c r="G207" s="20"/>
      <c r="H207" s="20"/>
    </row>
  </sheetData>
  <sheetProtection password="CE2E" sheet="1" objects="1" scenarios="1"/>
  <mergeCells count="22">
    <mergeCell ref="A150:B153"/>
    <mergeCell ref="A99:B99"/>
    <mergeCell ref="A144:H144"/>
    <mergeCell ref="A126:B126"/>
    <mergeCell ref="A131:C131"/>
    <mergeCell ref="A143:H143"/>
    <mergeCell ref="A72:B72"/>
    <mergeCell ref="A132:B135"/>
    <mergeCell ref="A130:C130"/>
    <mergeCell ref="A25:B25"/>
    <mergeCell ref="A77:B79"/>
    <mergeCell ref="A75:B75"/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</mergeCells>
  <printOptions/>
  <pageMargins left="0.3937007874015748" right="0.2755905511811024" top="0.2755905511811024" bottom="0.1968503937007874" header="0.1968503937007874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DF-22</cp:lastModifiedBy>
  <cp:lastPrinted>2020-05-14T13:08:26Z</cp:lastPrinted>
  <dcterms:created xsi:type="dcterms:W3CDTF">2002-03-11T10:22:12Z</dcterms:created>
  <dcterms:modified xsi:type="dcterms:W3CDTF">2020-05-15T11:58:34Z</dcterms:modified>
  <cp:category/>
  <cp:version/>
  <cp:contentType/>
  <cp:contentStatus/>
</cp:coreProperties>
</file>