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<sst xmlns="http://schemas.openxmlformats.org/spreadsheetml/2006/main" count="250" uniqueCount="125">
  <si>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</si>
  <si>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</si>
  <si>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</si>
  <si>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</si>
  <si>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</si>
  <si>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</si>
  <si>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</si>
  <si>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</si>
  <si>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</si>
  <si>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</si>
  <si>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</si>
  <si>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</si>
  <si>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</si>
  <si>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</si>
  <si>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</si>
  <si>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</si>
  <si>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</si>
  <si>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</si>
  <si>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</si>
  <si>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</si>
  <si>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</si>
  <si>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</si>
  <si>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</si>
  <si>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</si>
  <si>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</si>
  <si>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</si>
  <si>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</si>
  <si>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</si>
  <si>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</si>
  <si>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</si>
  <si>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</si>
  <si>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</si>
  <si>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</si>
  <si>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</si>
  <si>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</si>
  <si>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</si>
  <si>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</si>
  <si>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</si>
  <si>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</si>
  <si>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</si>
  <si>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</si>
  <si>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</si>
  <si>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</si>
  <si>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</si>
  <si>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</si>
  <si>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</si>
  <si>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</si>
  <si>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</si>
  <si>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</si>
  <si>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</si>
  <si>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</si>
  <si>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</si>
  <si>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</si>
  <si>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</si>
  <si>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</si>
  <si>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</si>
  <si>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</si>
  <si>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</si>
  <si>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</si>
  <si>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</si>
  <si>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</si>
  <si>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</si>
  <si>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</si>
  <si>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</si>
  <si>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</si>
  <si>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</si>
  <si>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</si>
  <si>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</si>
  <si>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</si>
  <si>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</si>
  <si>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</si>
  <si>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</si>
  <si>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</si>
  <si>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</si>
  <si>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</si>
  <si>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</si>
  <si>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</si>
  <si>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</si>
  <si>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</si>
  <si>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</si>
  <si>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</si>
  <si>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</si>
  <si>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</si>
  <si>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</si>
  <si>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</si>
  <si>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</si>
  <si>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</si>
  <si>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</si>
  <si>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</si>
  <si>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</si>
  <si>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</si>
  <si>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</si>
  <si>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</si>
  <si>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</si>
  <si>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</si>
  <si>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</si>
  <si>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</si>
  <si>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</si>
  <si>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</si>
  <si>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</si>
  <si>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</si>
  <si>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</si>
  <si>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</si>
  <si>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</si>
  <si>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</si>
  <si>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</si>
  <si>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</si>
  <si>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</si>
  <si>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</si>
  <si>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</si>
  <si>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</si>
  <si>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</si>
  <si>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</si>
  <si>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</si>
  <si>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</si>
  <si>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</si>
  <si>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</si>
  <si>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</si>
  <si>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</si>
  <si>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</si>
  <si>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Кассовый план января-мая 2020 года</t>
  </si>
  <si>
    <t>Кассовый расход на 01.06.2020</t>
  </si>
  <si>
    <t>% выпол-нения кассового плана января-мая 2020 года</t>
  </si>
  <si>
    <t>Оперативный анализ исполнения бюджета города Перми по расходам на 1 июня 2020 года</t>
  </si>
  <si>
    <t xml:space="preserve"> *   расчётный уровень установлен исходя из 95,0 % исполнения кассового плана по расходам за январь-май 2020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</si>
</sst>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25" fillId="0" borderId="10" xfId="0" applyNumberFormat="1" applyFont="1" applyFill="1" applyBorder="1" applyAlignment="1" applyProtection="1">
      <alignment horizontal="center" vertical="center" wrapText="1"/>
      <protection/>
    </xf>
    <xf numFmtId="179" fontId="25" fillId="33" borderId="10" xfId="0" applyNumberFormat="1" applyFont="1" applyFill="1" applyBorder="1" applyAlignment="1">
      <alignment vertical="center"/>
    </xf>
    <xf numFmtId="179" fontId="25" fillId="35" borderId="10" xfId="0" applyNumberFormat="1" applyFont="1" applyFill="1" applyBorder="1" applyAlignment="1" applyProtection="1">
      <alignment horizontal="center" vertical="center" wrapText="1"/>
      <protection/>
    </xf>
    <xf numFmtId="179" fontId="25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7" fillId="33" borderId="10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179" fontId="15" fillId="33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49" fontId="8" fillId="36" borderId="16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4" fillId="36" borderId="10" xfId="0" applyNumberFormat="1" applyFont="1" applyFill="1" applyBorder="1" applyAlignment="1" applyProtection="1">
      <alignment horizontal="center" vertical="center" wrapText="1"/>
      <protection/>
    </xf>
    <xf numFmtId="179" fontId="24" fillId="36" borderId="10" xfId="0" applyNumberFormat="1" applyFont="1" applyFill="1" applyBorder="1" applyAlignment="1">
      <alignment vertical="center"/>
    </xf>
    <xf numFmtId="0" fontId="65" fillId="33" borderId="0" xfId="0" applyFont="1" applyFill="1" applyAlignment="1">
      <alignment/>
    </xf>
    <xf numFmtId="179" fontId="66" fillId="33" borderId="0" xfId="0" applyNumberFormat="1" applyFont="1" applyFill="1" applyAlignment="1">
      <alignment horizontal="right"/>
    </xf>
    <xf numFmtId="179" fontId="66" fillId="0" borderId="10" xfId="0" applyNumberFormat="1" applyFont="1" applyFill="1" applyBorder="1" applyAlignment="1" applyProtection="1">
      <alignment horizontal="center" vertical="center" wrapText="1"/>
      <protection/>
    </xf>
    <xf numFmtId="179" fontId="66" fillId="33" borderId="11" xfId="0" applyNumberFormat="1" applyFont="1" applyFill="1" applyBorder="1" applyAlignment="1">
      <alignment horizontal="left"/>
    </xf>
    <xf numFmtId="0" fontId="65" fillId="33" borderId="0" xfId="0" applyFont="1" applyFill="1" applyBorder="1" applyAlignment="1" applyProtection="1">
      <alignment/>
      <protection/>
    </xf>
    <xf numFmtId="179" fontId="65" fillId="33" borderId="10" xfId="0" applyNumberFormat="1" applyFont="1" applyFill="1" applyBorder="1" applyAlignment="1" applyProtection="1">
      <alignment/>
      <protection/>
    </xf>
    <xf numFmtId="0" fontId="65" fillId="33" borderId="10" xfId="0" applyFont="1" applyFill="1" applyBorder="1" applyAlignment="1" applyProtection="1">
      <alignment/>
      <protection/>
    </xf>
    <xf numFmtId="179" fontId="67" fillId="34" borderId="10" xfId="0" applyNumberFormat="1" applyFont="1" applyFill="1" applyBorder="1" applyAlignment="1">
      <alignment horizontal="right" vertical="center"/>
    </xf>
    <xf numFmtId="179" fontId="65" fillId="34" borderId="13" xfId="0" applyNumberFormat="1" applyFont="1" applyFill="1" applyBorder="1" applyAlignment="1">
      <alignment horizontal="left"/>
    </xf>
    <xf numFmtId="179" fontId="67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179" fontId="66" fillId="33" borderId="10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35" borderId="10" xfId="0" applyNumberFormat="1" applyFont="1" applyFill="1" applyBorder="1" applyAlignment="1" applyProtection="1">
      <alignment horizontal="center" vertical="center" wrapText="1"/>
      <protection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>
      <alignment horizontal="center" vertical="center" wrapText="1"/>
    </xf>
    <xf numFmtId="49" fontId="8" fillId="36" borderId="15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68" fillId="0" borderId="10" xfId="0" applyNumberFormat="1" applyFont="1" applyFill="1" applyBorder="1" applyAlignment="1" applyProtection="1">
      <alignment horizontal="center" vertical="center" wrapText="1"/>
      <protection/>
    </xf>
    <xf numFmtId="174" fontId="68" fillId="36" borderId="10" xfId="0" applyNumberFormat="1" applyFont="1" applyFill="1" applyBorder="1" applyAlignment="1" applyProtection="1">
      <alignment horizontal="center" vertical="center" wrapText="1"/>
      <protection/>
    </xf>
    <xf numFmtId="174" fontId="68" fillId="35" borderId="10" xfId="0" applyNumberFormat="1" applyFont="1" applyFill="1" applyBorder="1" applyAlignment="1" applyProtection="1">
      <alignment horizontal="center" vertical="center" wrapText="1"/>
      <protection/>
    </xf>
    <xf numFmtId="174" fontId="69" fillId="35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36" borderId="10" xfId="0" applyNumberFormat="1" applyFont="1" applyFill="1" applyBorder="1" applyAlignment="1" applyProtection="1">
      <alignment horizontal="center" vertical="center" wrapText="1"/>
      <protection/>
    </xf>
    <xf numFmtId="174" fontId="8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10" sqref="G110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00390625" style="155" customWidth="1"/>
    <col min="5" max="5" width="13.00390625" style="5" customWidth="1"/>
    <col min="6" max="6" width="13.00390625" style="24" customWidth="1"/>
    <col min="7" max="7" width="9.140625" style="5" customWidth="1"/>
    <col min="8" max="8" width="7.57421875" style="5" customWidth="1"/>
    <col min="9" max="9" width="10.140625" style="3" customWidth="1"/>
    <col min="13" max="13" width="11.7109375" style="0" bestFit="1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19.5" customHeight="1">
      <c r="A3" s="217" t="s">
        <v>123</v>
      </c>
      <c r="B3" s="217"/>
      <c r="C3" s="217"/>
      <c r="D3" s="217"/>
      <c r="E3" s="217"/>
      <c r="F3" s="217"/>
      <c r="G3" s="217"/>
      <c r="H3" s="217"/>
      <c r="I3" s="217"/>
    </row>
    <row r="4" spans="1:9" s="1" customFormat="1" ht="15" customHeight="1">
      <c r="A4" s="15"/>
      <c r="B4" s="137"/>
      <c r="C4" s="16"/>
      <c r="D4" s="156"/>
      <c r="E4" s="17"/>
      <c r="F4" s="25"/>
      <c r="G4" s="2"/>
      <c r="H4" s="2"/>
      <c r="I4" s="98" t="s">
        <v>58</v>
      </c>
    </row>
    <row r="5" spans="1:9" s="1" customFormat="1" ht="87" customHeight="1">
      <c r="A5" s="92" t="s">
        <v>0</v>
      </c>
      <c r="B5" s="92" t="s">
        <v>62</v>
      </c>
      <c r="C5" s="92" t="s">
        <v>69</v>
      </c>
      <c r="D5" s="165" t="s">
        <v>119</v>
      </c>
      <c r="E5" s="126" t="s">
        <v>120</v>
      </c>
      <c r="F5" s="99" t="s">
        <v>121</v>
      </c>
      <c r="G5" s="99" t="s">
        <v>122</v>
      </c>
      <c r="H5" s="93" t="s">
        <v>101</v>
      </c>
      <c r="I5" s="94" t="s">
        <v>113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12">
        <f>D7+D8</f>
        <v>1897335.614</v>
      </c>
      <c r="E6" s="112">
        <f>E7+E8</f>
        <v>308211.245</v>
      </c>
      <c r="F6" s="112">
        <f>F7+F8</f>
        <v>56394.078</v>
      </c>
      <c r="G6" s="184">
        <f>F6/E6*100</f>
        <v>18.29721624855057</v>
      </c>
      <c r="H6" s="112">
        <f>F6/D6*100</f>
        <v>2.9722774180741225</v>
      </c>
      <c r="I6" s="116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11">
        <v>869501.02</v>
      </c>
      <c r="E7" s="111">
        <v>297514.284</v>
      </c>
      <c r="F7" s="111">
        <v>56394.078</v>
      </c>
      <c r="G7" s="183">
        <f>F7/E7*100</f>
        <v>18.955082506223466</v>
      </c>
      <c r="H7" s="111">
        <f aca="true" t="shared" si="0" ref="H7:H72">F7/D7*100</f>
        <v>6.485797796993959</v>
      </c>
      <c r="I7" s="117">
        <f>G7-95</f>
        <v>-76.04491749377654</v>
      </c>
    </row>
    <row r="8" spans="1:9" s="12" customFormat="1" ht="27" customHeight="1">
      <c r="A8" s="227"/>
      <c r="B8" s="228"/>
      <c r="C8" s="58" t="s">
        <v>71</v>
      </c>
      <c r="D8" s="111">
        <v>1027834.594</v>
      </c>
      <c r="E8" s="111">
        <v>10696.961</v>
      </c>
      <c r="F8" s="111">
        <v>0</v>
      </c>
      <c r="G8" s="183">
        <f>F8/E8*100</f>
        <v>0</v>
      </c>
      <c r="H8" s="111">
        <f>F8/D8*100</f>
        <v>0</v>
      </c>
      <c r="I8" s="117">
        <f>G8-95</f>
        <v>-95</v>
      </c>
    </row>
    <row r="9" spans="1:9" s="145" customFormat="1" ht="21.75" customHeight="1">
      <c r="A9" s="208"/>
      <c r="B9" s="229"/>
      <c r="C9" s="148" t="s">
        <v>97</v>
      </c>
      <c r="D9" s="149">
        <f>285000+15000</f>
        <v>300000</v>
      </c>
      <c r="E9" s="149">
        <v>0</v>
      </c>
      <c r="F9" s="149">
        <v>0</v>
      </c>
      <c r="G9" s="180"/>
      <c r="H9" s="149">
        <f t="shared" si="0"/>
        <v>0</v>
      </c>
      <c r="I9" s="150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12">
        <f>D11+D17+D20</f>
        <v>285031.582</v>
      </c>
      <c r="E10" s="112">
        <f>E11+E17+E20</f>
        <v>95790.52399999999</v>
      </c>
      <c r="F10" s="112">
        <f>F11+F17+F20</f>
        <v>73684.695</v>
      </c>
      <c r="G10" s="184">
        <f aca="true" t="shared" si="1" ref="G10:G40">F10/E10*100</f>
        <v>76.92273924715144</v>
      </c>
      <c r="H10" s="112">
        <f t="shared" si="0"/>
        <v>25.851414247842897</v>
      </c>
      <c r="I10" s="116" t="s">
        <v>67</v>
      </c>
      <c r="J10" s="91"/>
    </row>
    <row r="11" spans="1:10" s="1" customFormat="1" ht="27.75" customHeight="1">
      <c r="A11" s="205"/>
      <c r="B11" s="206"/>
      <c r="C11" s="129" t="s">
        <v>66</v>
      </c>
      <c r="D11" s="113">
        <f>D12+D15+D13+D14+D16</f>
        <v>236808.059</v>
      </c>
      <c r="E11" s="113">
        <f>E12+E15+E13+E14+E16</f>
        <v>80808.256</v>
      </c>
      <c r="F11" s="113">
        <f>F12+F15+F13+F14+F16</f>
        <v>71729.206</v>
      </c>
      <c r="G11" s="185">
        <f t="shared" si="1"/>
        <v>88.76469998313044</v>
      </c>
      <c r="H11" s="113">
        <f t="shared" si="0"/>
        <v>30.290018972707344</v>
      </c>
      <c r="I11" s="130">
        <f aca="true" t="shared" si="2" ref="I11:I20">G11-95</f>
        <v>-6.235300016869559</v>
      </c>
      <c r="J11" s="96"/>
    </row>
    <row r="12" spans="1:9" s="1" customFormat="1" ht="20.25" customHeight="1" hidden="1">
      <c r="A12" s="61"/>
      <c r="B12" s="62"/>
      <c r="C12" s="58" t="s">
        <v>103</v>
      </c>
      <c r="D12" s="111">
        <f>115033.6+6415.8</f>
        <v>121449.40000000001</v>
      </c>
      <c r="E12" s="111">
        <f>42080+2195.537</f>
        <v>44275.537</v>
      </c>
      <c r="F12" s="111">
        <f>40990.465+1225.213</f>
        <v>42215.678</v>
      </c>
      <c r="G12" s="183">
        <f t="shared" si="1"/>
        <v>95.34763632567575</v>
      </c>
      <c r="H12" s="111">
        <f t="shared" si="0"/>
        <v>34.759890127081725</v>
      </c>
      <c r="I12" s="121">
        <f t="shared" si="2"/>
        <v>0.34763632567575087</v>
      </c>
    </row>
    <row r="13" spans="1:9" s="1" customFormat="1" ht="27" customHeight="1" hidden="1">
      <c r="A13" s="61"/>
      <c r="B13" s="62"/>
      <c r="C13" s="58" t="s">
        <v>108</v>
      </c>
      <c r="D13" s="111">
        <v>96970.959</v>
      </c>
      <c r="E13" s="111">
        <v>32424.639</v>
      </c>
      <c r="F13" s="111">
        <v>25411.528</v>
      </c>
      <c r="G13" s="183">
        <f t="shared" si="1"/>
        <v>78.37104369920664</v>
      </c>
      <c r="H13" s="111">
        <f>F13/D13*100</f>
        <v>26.205297196246143</v>
      </c>
      <c r="I13" s="121">
        <f>G13-95</f>
        <v>-16.628956300793362</v>
      </c>
    </row>
    <row r="14" spans="1:9" s="141" customFormat="1" ht="17.25" customHeight="1" hidden="1">
      <c r="A14" s="61"/>
      <c r="B14" s="62"/>
      <c r="C14" s="58" t="s">
        <v>107</v>
      </c>
      <c r="D14" s="111">
        <v>0</v>
      </c>
      <c r="E14" s="111">
        <v>0</v>
      </c>
      <c r="F14" s="111">
        <v>0</v>
      </c>
      <c r="G14" s="183"/>
      <c r="H14" s="111"/>
      <c r="I14" s="140">
        <f>G14-95</f>
        <v>-95</v>
      </c>
    </row>
    <row r="15" spans="1:9" s="1" customFormat="1" ht="27" customHeight="1" hidden="1">
      <c r="A15" s="61"/>
      <c r="B15" s="62"/>
      <c r="C15" s="58" t="s">
        <v>104</v>
      </c>
      <c r="D15" s="111">
        <v>13137.9</v>
      </c>
      <c r="E15" s="111">
        <v>4108.08</v>
      </c>
      <c r="F15" s="111">
        <v>4102</v>
      </c>
      <c r="G15" s="183">
        <f t="shared" si="1"/>
        <v>99.85199898736148</v>
      </c>
      <c r="H15" s="111">
        <f>F15/D15*100</f>
        <v>31.222645932759423</v>
      </c>
      <c r="I15" s="121">
        <f>G15-95</f>
        <v>4.851998987361483</v>
      </c>
    </row>
    <row r="16" spans="1:9" s="1" customFormat="1" ht="27" customHeight="1" hidden="1">
      <c r="A16" s="61"/>
      <c r="B16" s="62"/>
      <c r="C16" s="58" t="s">
        <v>102</v>
      </c>
      <c r="D16" s="111">
        <v>5249.8</v>
      </c>
      <c r="E16" s="111">
        <v>0</v>
      </c>
      <c r="F16" s="111">
        <v>0</v>
      </c>
      <c r="G16" s="183"/>
      <c r="H16" s="111">
        <f>F16/D16*100</f>
        <v>0</v>
      </c>
      <c r="I16" s="121">
        <f>G16-95</f>
        <v>-95</v>
      </c>
    </row>
    <row r="17" spans="1:13" s="1" customFormat="1" ht="27.75" customHeight="1">
      <c r="A17" s="61"/>
      <c r="B17" s="62"/>
      <c r="C17" s="129" t="s">
        <v>82</v>
      </c>
      <c r="D17" s="113">
        <f>D18+D19</f>
        <v>48223.523</v>
      </c>
      <c r="E17" s="113">
        <f>E18+E19</f>
        <v>14982.268</v>
      </c>
      <c r="F17" s="113">
        <f>F18+F19</f>
        <v>1955.489</v>
      </c>
      <c r="G17" s="185">
        <f t="shared" si="1"/>
        <v>13.05202256427398</v>
      </c>
      <c r="H17" s="113">
        <f t="shared" si="0"/>
        <v>4.055052137107444</v>
      </c>
      <c r="I17" s="130">
        <f t="shared" si="2"/>
        <v>-81.94797743572602</v>
      </c>
      <c r="M17" s="54"/>
    </row>
    <row r="18" spans="1:9" s="2" customFormat="1" ht="27.75" customHeight="1" hidden="1">
      <c r="A18" s="63"/>
      <c r="B18" s="62"/>
      <c r="C18" s="58" t="s">
        <v>106</v>
      </c>
      <c r="D18" s="111">
        <v>4901.864</v>
      </c>
      <c r="E18" s="111">
        <v>4901.863</v>
      </c>
      <c r="F18" s="111">
        <v>1955.489</v>
      </c>
      <c r="G18" s="183">
        <f t="shared" si="1"/>
        <v>39.892771381003506</v>
      </c>
      <c r="H18" s="111">
        <f t="shared" si="0"/>
        <v>39.892763242717464</v>
      </c>
      <c r="I18" s="121">
        <f t="shared" si="2"/>
        <v>-55.107228618996494</v>
      </c>
    </row>
    <row r="19" spans="1:9" s="2" customFormat="1" ht="18" customHeight="1" hidden="1">
      <c r="A19" s="63"/>
      <c r="B19" s="62"/>
      <c r="C19" s="58" t="s">
        <v>105</v>
      </c>
      <c r="D19" s="111">
        <v>43321.659</v>
      </c>
      <c r="E19" s="111">
        <v>10080.405</v>
      </c>
      <c r="F19" s="111">
        <v>0</v>
      </c>
      <c r="G19" s="183">
        <f t="shared" si="1"/>
        <v>0</v>
      </c>
      <c r="H19" s="111">
        <f t="shared" si="0"/>
        <v>0</v>
      </c>
      <c r="I19" s="121">
        <f t="shared" si="2"/>
        <v>-95</v>
      </c>
    </row>
    <row r="20" spans="1:9" s="103" customFormat="1" ht="30" customHeight="1" hidden="1">
      <c r="A20" s="101"/>
      <c r="B20" s="83"/>
      <c r="C20" s="58" t="s">
        <v>96</v>
      </c>
      <c r="D20" s="111">
        <v>0</v>
      </c>
      <c r="E20" s="111">
        <v>0</v>
      </c>
      <c r="F20" s="111">
        <v>0</v>
      </c>
      <c r="G20" s="183"/>
      <c r="H20" s="104"/>
      <c r="I20" s="105">
        <f t="shared" si="2"/>
        <v>-95</v>
      </c>
    </row>
    <row r="21" spans="1:9" s="5" customFormat="1" ht="66.75" customHeight="1">
      <c r="A21" s="50" t="s">
        <v>80</v>
      </c>
      <c r="B21" s="30" t="s">
        <v>114</v>
      </c>
      <c r="C21" s="30" t="s">
        <v>81</v>
      </c>
      <c r="D21" s="112">
        <f>D22</f>
        <v>157615.09</v>
      </c>
      <c r="E21" s="112">
        <f>E22</f>
        <v>64955.688</v>
      </c>
      <c r="F21" s="112">
        <f>F22</f>
        <v>40437.905</v>
      </c>
      <c r="G21" s="184">
        <f t="shared" si="1"/>
        <v>62.25460193724681</v>
      </c>
      <c r="H21" s="112">
        <f t="shared" si="0"/>
        <v>25.65611262221149</v>
      </c>
      <c r="I21" s="116" t="s">
        <v>67</v>
      </c>
    </row>
    <row r="22" spans="1:9" s="2" customFormat="1" ht="17.25" customHeight="1">
      <c r="A22" s="59"/>
      <c r="B22" s="60"/>
      <c r="C22" s="52" t="s">
        <v>35</v>
      </c>
      <c r="D22" s="111">
        <v>157615.09</v>
      </c>
      <c r="E22" s="111">
        <v>64955.688</v>
      </c>
      <c r="F22" s="111">
        <v>40437.905</v>
      </c>
      <c r="G22" s="183">
        <f>F22/E22*100</f>
        <v>62.25460193724681</v>
      </c>
      <c r="H22" s="111">
        <f t="shared" si="0"/>
        <v>25.65611262221149</v>
      </c>
      <c r="I22" s="117">
        <f>G22-95</f>
        <v>-32.74539806275319</v>
      </c>
    </row>
    <row r="23" spans="1:9" s="8" customFormat="1" ht="17.25" customHeight="1" hidden="1">
      <c r="A23" s="64"/>
      <c r="B23" s="65"/>
      <c r="C23" s="52" t="s">
        <v>36</v>
      </c>
      <c r="D23" s="170">
        <v>0</v>
      </c>
      <c r="E23" s="170">
        <v>0</v>
      </c>
      <c r="F23" s="170">
        <v>0</v>
      </c>
      <c r="G23" s="179" t="e">
        <f t="shared" si="1"/>
        <v>#DIV/0!</v>
      </c>
      <c r="H23" s="104" t="e">
        <f t="shared" si="0"/>
        <v>#DIV/0!</v>
      </c>
      <c r="I23" s="105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12">
        <f>D25</f>
        <v>52887.4</v>
      </c>
      <c r="E24" s="112">
        <f>E25</f>
        <v>16447.14</v>
      </c>
      <c r="F24" s="112">
        <f>F25</f>
        <v>15952.628</v>
      </c>
      <c r="G24" s="184">
        <f t="shared" si="1"/>
        <v>96.99332528330154</v>
      </c>
      <c r="H24" s="112">
        <f t="shared" si="0"/>
        <v>30.163381069971294</v>
      </c>
      <c r="I24" s="116" t="s">
        <v>67</v>
      </c>
    </row>
    <row r="25" spans="1:9" s="8" customFormat="1" ht="18.75" customHeight="1">
      <c r="A25" s="211"/>
      <c r="B25" s="212"/>
      <c r="C25" s="52" t="s">
        <v>36</v>
      </c>
      <c r="D25" s="111">
        <v>52887.4</v>
      </c>
      <c r="E25" s="111">
        <v>16447.14</v>
      </c>
      <c r="F25" s="111">
        <v>15952.628</v>
      </c>
      <c r="G25" s="183">
        <f t="shared" si="1"/>
        <v>96.99332528330154</v>
      </c>
      <c r="H25" s="111">
        <f t="shared" si="0"/>
        <v>30.163381069971294</v>
      </c>
      <c r="I25" s="117">
        <f>G25-95</f>
        <v>1.9933252833015445</v>
      </c>
    </row>
    <row r="26" spans="1:9" s="2" customFormat="1" ht="40.5" customHeight="1">
      <c r="A26" s="68" t="s">
        <v>1</v>
      </c>
      <c r="B26" s="69" t="s">
        <v>115</v>
      </c>
      <c r="C26" s="30" t="s">
        <v>38</v>
      </c>
      <c r="D26" s="112">
        <f>D27+D28+D29</f>
        <v>165043.899</v>
      </c>
      <c r="E26" s="112">
        <f>E27+E28+E29</f>
        <v>46488.54</v>
      </c>
      <c r="F26" s="112">
        <f>F27+F28+F29</f>
        <v>28580.963</v>
      </c>
      <c r="G26" s="184">
        <f t="shared" si="1"/>
        <v>61.47958830283764</v>
      </c>
      <c r="H26" s="112">
        <f t="shared" si="0"/>
        <v>17.317188440876567</v>
      </c>
      <c r="I26" s="116" t="s">
        <v>67</v>
      </c>
    </row>
    <row r="27" spans="1:9" s="7" customFormat="1" ht="17.25" customHeight="1">
      <c r="A27" s="56"/>
      <c r="B27" s="57"/>
      <c r="C27" s="58" t="s">
        <v>35</v>
      </c>
      <c r="D27" s="111">
        <v>124391.999</v>
      </c>
      <c r="E27" s="111">
        <v>46488.54</v>
      </c>
      <c r="F27" s="111">
        <v>28580.963</v>
      </c>
      <c r="G27" s="183">
        <f>F27/E27*100</f>
        <v>61.47958830283764</v>
      </c>
      <c r="H27" s="111">
        <f t="shared" si="0"/>
        <v>22.97652841803756</v>
      </c>
      <c r="I27" s="117">
        <f>G27-95</f>
        <v>-33.52041169716236</v>
      </c>
    </row>
    <row r="28" spans="1:9" s="29" customFormat="1" ht="17.25" customHeight="1">
      <c r="A28" s="63"/>
      <c r="B28" s="75"/>
      <c r="C28" s="58" t="s">
        <v>36</v>
      </c>
      <c r="D28" s="111">
        <v>40651.9</v>
      </c>
      <c r="E28" s="111">
        <v>0</v>
      </c>
      <c r="F28" s="111">
        <v>0</v>
      </c>
      <c r="G28" s="183"/>
      <c r="H28" s="111">
        <f t="shared" si="0"/>
        <v>0</v>
      </c>
      <c r="I28" s="117">
        <f>G28-95</f>
        <v>-95</v>
      </c>
    </row>
    <row r="29" spans="1:9" s="143" customFormat="1" ht="28.5" customHeight="1" hidden="1">
      <c r="A29" s="63"/>
      <c r="B29" s="75"/>
      <c r="C29" s="58" t="s">
        <v>71</v>
      </c>
      <c r="D29" s="111">
        <v>0</v>
      </c>
      <c r="E29" s="111">
        <v>0</v>
      </c>
      <c r="F29" s="111">
        <v>0</v>
      </c>
      <c r="G29" s="183" t="e">
        <f t="shared" si="1"/>
        <v>#DIV/0!</v>
      </c>
      <c r="H29" s="138" t="e">
        <f>F29/D29*100</f>
        <v>#DIV/0!</v>
      </c>
      <c r="I29" s="142" t="e">
        <f>G29-95</f>
        <v>#DIV/0!</v>
      </c>
    </row>
    <row r="30" spans="1:9" s="143" customFormat="1" ht="21.75" customHeight="1">
      <c r="A30" s="101"/>
      <c r="B30" s="174"/>
      <c r="C30" s="148" t="s">
        <v>97</v>
      </c>
      <c r="D30" s="149">
        <v>637.663</v>
      </c>
      <c r="E30" s="149">
        <v>637.663</v>
      </c>
      <c r="F30" s="149">
        <v>58.119</v>
      </c>
      <c r="G30" s="190">
        <f t="shared" si="1"/>
        <v>9.114375461646668</v>
      </c>
      <c r="H30" s="149">
        <f>F30/D30*100</f>
        <v>9.114375461646668</v>
      </c>
      <c r="I30" s="150">
        <f>G30-95</f>
        <v>-85.88562453835333</v>
      </c>
    </row>
    <row r="31" spans="1:9" s="2" customFormat="1" ht="54.75" customHeight="1">
      <c r="A31" s="146">
        <v>924</v>
      </c>
      <c r="B31" s="147" t="s">
        <v>85</v>
      </c>
      <c r="C31" s="30" t="s">
        <v>84</v>
      </c>
      <c r="D31" s="112">
        <f>D32+D33</f>
        <v>1583944.0990000002</v>
      </c>
      <c r="E31" s="112">
        <f>E32+E33</f>
        <v>628015.6359999999</v>
      </c>
      <c r="F31" s="112">
        <f>F32+F33</f>
        <v>622847.979</v>
      </c>
      <c r="G31" s="192">
        <f t="shared" si="1"/>
        <v>99.17714516904164</v>
      </c>
      <c r="H31" s="112">
        <f t="shared" si="0"/>
        <v>39.32259853066948</v>
      </c>
      <c r="I31" s="116" t="s">
        <v>67</v>
      </c>
    </row>
    <row r="32" spans="1:9" s="2" customFormat="1" ht="16.5" customHeight="1">
      <c r="A32" s="70"/>
      <c r="B32" s="71"/>
      <c r="C32" s="58" t="s">
        <v>35</v>
      </c>
      <c r="D32" s="111">
        <v>1502954.289</v>
      </c>
      <c r="E32" s="111">
        <v>608804.72</v>
      </c>
      <c r="F32" s="111">
        <v>603643.246</v>
      </c>
      <c r="G32" s="183">
        <f>F32/E32*100</f>
        <v>99.15219546918101</v>
      </c>
      <c r="H32" s="111">
        <f t="shared" si="0"/>
        <v>40.16377945876437</v>
      </c>
      <c r="I32" s="117">
        <f>G32-95</f>
        <v>4.1521954691810095</v>
      </c>
    </row>
    <row r="33" spans="1:9" s="2" customFormat="1" ht="27.75" customHeight="1">
      <c r="A33" s="72"/>
      <c r="B33" s="73"/>
      <c r="C33" s="74" t="s">
        <v>71</v>
      </c>
      <c r="D33" s="111">
        <v>80989.81</v>
      </c>
      <c r="E33" s="111">
        <v>19210.916</v>
      </c>
      <c r="F33" s="111">
        <v>19204.733</v>
      </c>
      <c r="G33" s="193">
        <f t="shared" si="1"/>
        <v>99.96781517341495</v>
      </c>
      <c r="H33" s="111">
        <f t="shared" si="0"/>
        <v>23.712530008404762</v>
      </c>
      <c r="I33" s="117">
        <f>G33-95</f>
        <v>4.967815173414948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12">
        <f>D35+D36+D37</f>
        <v>12744864.746</v>
      </c>
      <c r="E34" s="112">
        <f>E35+E36+E37</f>
        <v>5489180.575</v>
      </c>
      <c r="F34" s="112">
        <f>F35+F36+F37</f>
        <v>5456490.0430000005</v>
      </c>
      <c r="G34" s="184">
        <f t="shared" si="1"/>
        <v>99.40445515403728</v>
      </c>
      <c r="H34" s="112">
        <f t="shared" si="0"/>
        <v>42.813244014319814</v>
      </c>
      <c r="I34" s="116" t="s">
        <v>67</v>
      </c>
    </row>
    <row r="35" spans="1:9" s="7" customFormat="1" ht="16.5" customHeight="1">
      <c r="A35" s="77"/>
      <c r="B35" s="51"/>
      <c r="C35" s="52" t="s">
        <v>35</v>
      </c>
      <c r="D35" s="111">
        <v>3940197.737</v>
      </c>
      <c r="E35" s="111">
        <v>1750583.107</v>
      </c>
      <c r="F35" s="111">
        <v>1747799.708</v>
      </c>
      <c r="G35" s="193">
        <f>F35/E35*100</f>
        <v>99.84100160747181</v>
      </c>
      <c r="H35" s="111">
        <f t="shared" si="0"/>
        <v>44.35817247412424</v>
      </c>
      <c r="I35" s="117">
        <f>G35-95</f>
        <v>4.84100160747181</v>
      </c>
    </row>
    <row r="36" spans="1:9" s="2" customFormat="1" ht="16.5" customHeight="1">
      <c r="A36" s="80"/>
      <c r="B36" s="53"/>
      <c r="C36" s="52" t="s">
        <v>36</v>
      </c>
      <c r="D36" s="111">
        <v>8684853.1</v>
      </c>
      <c r="E36" s="111">
        <v>3680370.27</v>
      </c>
      <c r="F36" s="111">
        <v>3650556.512</v>
      </c>
      <c r="G36" s="183">
        <f t="shared" si="1"/>
        <v>99.1899250397977</v>
      </c>
      <c r="H36" s="111">
        <f t="shared" si="0"/>
        <v>42.03360114404238</v>
      </c>
      <c r="I36" s="117">
        <f>G36-95</f>
        <v>4.1899250397977</v>
      </c>
    </row>
    <row r="37" spans="1:9" s="2" customFormat="1" ht="27" customHeight="1">
      <c r="A37" s="80"/>
      <c r="B37" s="53"/>
      <c r="C37" s="52" t="s">
        <v>71</v>
      </c>
      <c r="D37" s="111">
        <v>119813.909</v>
      </c>
      <c r="E37" s="111">
        <v>58227.198</v>
      </c>
      <c r="F37" s="111">
        <v>58133.823</v>
      </c>
      <c r="G37" s="183">
        <f t="shared" si="1"/>
        <v>99.83963679653621</v>
      </c>
      <c r="H37" s="111">
        <f t="shared" si="0"/>
        <v>48.520095442341336</v>
      </c>
      <c r="I37" s="117">
        <f>G37-95</f>
        <v>4.839636796536212</v>
      </c>
    </row>
    <row r="38" spans="1:9" s="2" customFormat="1" ht="21.75" customHeight="1">
      <c r="A38" s="80"/>
      <c r="B38" s="53"/>
      <c r="C38" s="148" t="s">
        <v>97</v>
      </c>
      <c r="D38" s="149">
        <v>106537.092</v>
      </c>
      <c r="E38" s="149">
        <v>0</v>
      </c>
      <c r="F38" s="149">
        <v>0</v>
      </c>
      <c r="G38" s="190"/>
      <c r="H38" s="149">
        <f t="shared" si="0"/>
        <v>0</v>
      </c>
      <c r="I38" s="150">
        <f>G38-95</f>
        <v>-95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12">
        <f>D40+D41+D42</f>
        <v>661435.945</v>
      </c>
      <c r="E39" s="112">
        <f>E40+E41+E42</f>
        <v>204611.043</v>
      </c>
      <c r="F39" s="112">
        <f>F40+F41+F42</f>
        <v>201479.109</v>
      </c>
      <c r="G39" s="184">
        <f t="shared" si="1"/>
        <v>98.4693230853625</v>
      </c>
      <c r="H39" s="112">
        <f t="shared" si="0"/>
        <v>30.460864808307324</v>
      </c>
      <c r="I39" s="116" t="s">
        <v>67</v>
      </c>
    </row>
    <row r="40" spans="1:9" s="7" customFormat="1" ht="16.5" customHeight="1">
      <c r="A40" s="63"/>
      <c r="B40" s="75"/>
      <c r="C40" s="76" t="s">
        <v>35</v>
      </c>
      <c r="D40" s="111">
        <v>445485.035</v>
      </c>
      <c r="E40" s="111">
        <v>203766.649</v>
      </c>
      <c r="F40" s="111">
        <v>200750.982</v>
      </c>
      <c r="G40" s="183">
        <f t="shared" si="1"/>
        <v>98.52003896869304</v>
      </c>
      <c r="H40" s="111">
        <f t="shared" si="0"/>
        <v>45.06346256951145</v>
      </c>
      <c r="I40" s="117">
        <f>G40-95</f>
        <v>3.5200389686930436</v>
      </c>
    </row>
    <row r="41" spans="1:9" s="2" customFormat="1" ht="16.5" customHeight="1">
      <c r="A41" s="61"/>
      <c r="B41" s="62"/>
      <c r="C41" s="52" t="s">
        <v>36</v>
      </c>
      <c r="D41" s="111">
        <v>2093.6</v>
      </c>
      <c r="E41" s="111">
        <v>844.394</v>
      </c>
      <c r="F41" s="111">
        <v>728.127</v>
      </c>
      <c r="G41" s="183">
        <f>F41/E41*100</f>
        <v>86.23071694019616</v>
      </c>
      <c r="H41" s="111">
        <f t="shared" si="0"/>
        <v>34.778706534199465</v>
      </c>
      <c r="I41" s="117">
        <f>G41-95</f>
        <v>-8.76928305980384</v>
      </c>
    </row>
    <row r="42" spans="1:9" s="28" customFormat="1" ht="27" customHeight="1">
      <c r="A42" s="61"/>
      <c r="B42" s="62"/>
      <c r="C42" s="58" t="s">
        <v>71</v>
      </c>
      <c r="D42" s="111">
        <v>213857.31</v>
      </c>
      <c r="E42" s="111">
        <v>0</v>
      </c>
      <c r="F42" s="111">
        <v>0</v>
      </c>
      <c r="G42" s="183"/>
      <c r="H42" s="111">
        <f t="shared" si="0"/>
        <v>0</v>
      </c>
      <c r="I42" s="117">
        <f>G42-95</f>
        <v>-95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12">
        <f>D44+D45+D46</f>
        <v>725574.351</v>
      </c>
      <c r="E43" s="112">
        <f>E44+E45+E46</f>
        <v>175269.123</v>
      </c>
      <c r="F43" s="112">
        <f>F44+F45+F46</f>
        <v>173886.96500000003</v>
      </c>
      <c r="G43" s="192">
        <f>F43/E43*100</f>
        <v>99.21140816115114</v>
      </c>
      <c r="H43" s="112">
        <f t="shared" si="0"/>
        <v>23.965423358797867</v>
      </c>
      <c r="I43" s="116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11">
        <v>534681.147</v>
      </c>
      <c r="E44" s="111">
        <v>172860.762</v>
      </c>
      <c r="F44" s="111">
        <v>171786.045</v>
      </c>
      <c r="G44" s="183">
        <f>F44/E44*100</f>
        <v>99.37827590971744</v>
      </c>
      <c r="H44" s="111">
        <f t="shared" si="0"/>
        <v>32.12868940000236</v>
      </c>
      <c r="I44" s="117">
        <f>G44-95</f>
        <v>4.378275909717445</v>
      </c>
    </row>
    <row r="45" spans="1:9" s="2" customFormat="1" ht="16.5" customHeight="1">
      <c r="A45" s="61"/>
      <c r="B45" s="62"/>
      <c r="C45" s="52" t="s">
        <v>36</v>
      </c>
      <c r="D45" s="111">
        <v>6003.5</v>
      </c>
      <c r="E45" s="111">
        <v>2408.361</v>
      </c>
      <c r="F45" s="111">
        <v>2100.92</v>
      </c>
      <c r="G45" s="183">
        <f>F45/E45*100</f>
        <v>87.23443038647446</v>
      </c>
      <c r="H45" s="111">
        <f t="shared" si="0"/>
        <v>34.99491963021571</v>
      </c>
      <c r="I45" s="117">
        <f>G45-95</f>
        <v>-7.7655696135255425</v>
      </c>
    </row>
    <row r="46" spans="1:9" s="28" customFormat="1" ht="27" customHeight="1">
      <c r="A46" s="61"/>
      <c r="B46" s="62"/>
      <c r="C46" s="58" t="s">
        <v>71</v>
      </c>
      <c r="D46" s="111">
        <v>184889.704</v>
      </c>
      <c r="E46" s="111">
        <v>0</v>
      </c>
      <c r="F46" s="111">
        <v>0</v>
      </c>
      <c r="G46" s="183"/>
      <c r="H46" s="111">
        <f t="shared" si="0"/>
        <v>0</v>
      </c>
      <c r="I46" s="117">
        <f>G46-95</f>
        <v>-95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12">
        <f>D48+D49+D50</f>
        <v>627242.564</v>
      </c>
      <c r="E47" s="112">
        <f>E48+E49+E50</f>
        <v>189108.674</v>
      </c>
      <c r="F47" s="112">
        <f>F48+F49+F50</f>
        <v>150221.217</v>
      </c>
      <c r="G47" s="184">
        <f aca="true" t="shared" si="3" ref="G47:G57">F47/E47*100</f>
        <v>79.43644985845546</v>
      </c>
      <c r="H47" s="112">
        <f t="shared" si="0"/>
        <v>23.949461599356642</v>
      </c>
      <c r="I47" s="116" t="s">
        <v>67</v>
      </c>
    </row>
    <row r="48" spans="1:9" s="7" customFormat="1" ht="16.5" customHeight="1">
      <c r="A48" s="56"/>
      <c r="B48" s="57"/>
      <c r="C48" s="52" t="s">
        <v>35</v>
      </c>
      <c r="D48" s="111">
        <v>467351.044</v>
      </c>
      <c r="E48" s="111">
        <v>186599.638</v>
      </c>
      <c r="F48" s="111">
        <v>148173.276</v>
      </c>
      <c r="G48" s="183">
        <f>F48/E48*100</f>
        <v>79.40705436952669</v>
      </c>
      <c r="H48" s="111">
        <f t="shared" si="0"/>
        <v>31.704920295417168</v>
      </c>
      <c r="I48" s="117">
        <f>G48-95</f>
        <v>-15.59294563047331</v>
      </c>
    </row>
    <row r="49" spans="1:9" s="2" customFormat="1" ht="16.5" customHeight="1">
      <c r="A49" s="61"/>
      <c r="B49" s="62"/>
      <c r="C49" s="52" t="s">
        <v>36</v>
      </c>
      <c r="D49" s="111">
        <v>6011.9</v>
      </c>
      <c r="E49" s="111">
        <v>2509.036</v>
      </c>
      <c r="F49" s="111">
        <v>2047.941</v>
      </c>
      <c r="G49" s="183">
        <f>F49/E49*100</f>
        <v>81.62262319073939</v>
      </c>
      <c r="H49" s="111">
        <f t="shared" si="0"/>
        <v>34.06478817012925</v>
      </c>
      <c r="I49" s="117">
        <f>G49-95</f>
        <v>-13.37737680926061</v>
      </c>
    </row>
    <row r="50" spans="1:9" s="28" customFormat="1" ht="27.75" customHeight="1">
      <c r="A50" s="61"/>
      <c r="B50" s="62"/>
      <c r="C50" s="58" t="s">
        <v>71</v>
      </c>
      <c r="D50" s="111">
        <v>153879.62</v>
      </c>
      <c r="E50" s="111">
        <v>0</v>
      </c>
      <c r="F50" s="111">
        <v>0</v>
      </c>
      <c r="G50" s="183"/>
      <c r="H50" s="111">
        <f t="shared" si="0"/>
        <v>0</v>
      </c>
      <c r="I50" s="117">
        <f>G50-95</f>
        <v>-95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12">
        <f>D52+D53+D54</f>
        <v>607965.827</v>
      </c>
      <c r="E51" s="112">
        <f>E52+E53+E54</f>
        <v>130106.23</v>
      </c>
      <c r="F51" s="112">
        <f>F52+F53+F54</f>
        <v>129219.712</v>
      </c>
      <c r="G51" s="192">
        <f t="shared" si="3"/>
        <v>99.31861986931756</v>
      </c>
      <c r="H51" s="112">
        <f t="shared" si="0"/>
        <v>21.254436723464064</v>
      </c>
      <c r="I51" s="116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11">
        <v>374835.276</v>
      </c>
      <c r="E52" s="111">
        <v>127977.55</v>
      </c>
      <c r="F52" s="111">
        <v>127675.49</v>
      </c>
      <c r="G52" s="193">
        <f t="shared" si="3"/>
        <v>99.76397422829238</v>
      </c>
      <c r="H52" s="111">
        <f t="shared" si="0"/>
        <v>34.06175943803112</v>
      </c>
      <c r="I52" s="117">
        <f>G52-95</f>
        <v>4.763974228292383</v>
      </c>
    </row>
    <row r="53" spans="1:9" s="2" customFormat="1" ht="16.5" customHeight="1">
      <c r="A53" s="61"/>
      <c r="B53" s="62"/>
      <c r="C53" s="52" t="s">
        <v>36</v>
      </c>
      <c r="D53" s="111">
        <v>5162.6</v>
      </c>
      <c r="E53" s="111">
        <v>2128.68</v>
      </c>
      <c r="F53" s="111">
        <v>1544.222</v>
      </c>
      <c r="G53" s="183">
        <f>F53/E53*100</f>
        <v>72.54364206926358</v>
      </c>
      <c r="H53" s="111">
        <f t="shared" si="0"/>
        <v>29.911711153294853</v>
      </c>
      <c r="I53" s="117">
        <f>G53-95</f>
        <v>-22.456357930736417</v>
      </c>
    </row>
    <row r="54" spans="1:9" s="28" customFormat="1" ht="27.75" customHeight="1">
      <c r="A54" s="61"/>
      <c r="B54" s="62"/>
      <c r="C54" s="58" t="s">
        <v>71</v>
      </c>
      <c r="D54" s="111">
        <v>227967.951</v>
      </c>
      <c r="E54" s="111">
        <v>0</v>
      </c>
      <c r="F54" s="111">
        <v>0</v>
      </c>
      <c r="G54" s="183"/>
      <c r="H54" s="111">
        <f t="shared" si="0"/>
        <v>0</v>
      </c>
      <c r="I54" s="117">
        <f>G54-95</f>
        <v>-95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12">
        <f>D56+D57+D58</f>
        <v>422174.517</v>
      </c>
      <c r="E55" s="112">
        <f>E56+E57+E58</f>
        <v>98033.101</v>
      </c>
      <c r="F55" s="112">
        <f>F56+F57+F58</f>
        <v>93773.513</v>
      </c>
      <c r="G55" s="184">
        <f t="shared" si="3"/>
        <v>95.65494924005313</v>
      </c>
      <c r="H55" s="112">
        <f t="shared" si="0"/>
        <v>22.21202588596791</v>
      </c>
      <c r="I55" s="116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11">
        <v>338512.787</v>
      </c>
      <c r="E56" s="111">
        <v>95885.204</v>
      </c>
      <c r="F56" s="111">
        <v>91845.322</v>
      </c>
      <c r="G56" s="193">
        <f>F56/E56*100</f>
        <v>95.78675141578674</v>
      </c>
      <c r="H56" s="111">
        <f t="shared" si="0"/>
        <v>27.13200963956496</v>
      </c>
      <c r="I56" s="117">
        <f>G56-95</f>
        <v>0.786751415786739</v>
      </c>
    </row>
    <row r="57" spans="1:9" s="2" customFormat="1" ht="16.5" customHeight="1">
      <c r="A57" s="61"/>
      <c r="B57" s="62"/>
      <c r="C57" s="52" t="s">
        <v>36</v>
      </c>
      <c r="D57" s="111">
        <v>5117.5</v>
      </c>
      <c r="E57" s="111">
        <v>2147.897</v>
      </c>
      <c r="F57" s="111">
        <v>1928.191</v>
      </c>
      <c r="G57" s="183">
        <f t="shared" si="3"/>
        <v>89.77111099833931</v>
      </c>
      <c r="H57" s="111">
        <f t="shared" si="0"/>
        <v>37.67837811431363</v>
      </c>
      <c r="I57" s="117">
        <f>G57-95</f>
        <v>-5.22888900166069</v>
      </c>
    </row>
    <row r="58" spans="1:9" s="28" customFormat="1" ht="27" customHeight="1">
      <c r="A58" s="82"/>
      <c r="B58" s="83"/>
      <c r="C58" s="58" t="s">
        <v>71</v>
      </c>
      <c r="D58" s="111">
        <v>78544.23</v>
      </c>
      <c r="E58" s="111">
        <v>0</v>
      </c>
      <c r="F58" s="111">
        <v>0</v>
      </c>
      <c r="G58" s="183"/>
      <c r="H58" s="111">
        <f t="shared" si="0"/>
        <v>0</v>
      </c>
      <c r="I58" s="117">
        <f>G58-95</f>
        <v>-95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12">
        <f>D60+D61+D62</f>
        <v>427411.65299999993</v>
      </c>
      <c r="E59" s="112">
        <f>E60+E61+E62</f>
        <v>79682.333</v>
      </c>
      <c r="F59" s="112">
        <f>F60+F61+F62</f>
        <v>76428.86700000001</v>
      </c>
      <c r="G59" s="184">
        <f>F59/E59*100</f>
        <v>95.91695438937514</v>
      </c>
      <c r="H59" s="112">
        <f t="shared" si="0"/>
        <v>17.881792988924435</v>
      </c>
      <c r="I59" s="116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11">
        <v>321847.524</v>
      </c>
      <c r="E60" s="111">
        <v>77632.178</v>
      </c>
      <c r="F60" s="111">
        <v>74660.354</v>
      </c>
      <c r="G60" s="183">
        <f>F60/E60*100</f>
        <v>96.1719172686357</v>
      </c>
      <c r="H60" s="111">
        <f t="shared" si="0"/>
        <v>23.197429973082535</v>
      </c>
      <c r="I60" s="117">
        <f>G60-95</f>
        <v>1.1719172686356956</v>
      </c>
    </row>
    <row r="61" spans="1:9" s="2" customFormat="1" ht="16.5" customHeight="1">
      <c r="A61" s="61"/>
      <c r="B61" s="62"/>
      <c r="C61" s="52" t="s">
        <v>36</v>
      </c>
      <c r="D61" s="111">
        <v>4970.6</v>
      </c>
      <c r="E61" s="111">
        <v>2050.155</v>
      </c>
      <c r="F61" s="111">
        <v>1768.513</v>
      </c>
      <c r="G61" s="183">
        <f>F61/E61*100</f>
        <v>86.26240454989987</v>
      </c>
      <c r="H61" s="111">
        <f t="shared" si="0"/>
        <v>35.57946726753309</v>
      </c>
      <c r="I61" s="117">
        <f>G61-95</f>
        <v>-8.73759545010013</v>
      </c>
    </row>
    <row r="62" spans="1:9" s="28" customFormat="1" ht="27" customHeight="1">
      <c r="A62" s="61"/>
      <c r="B62" s="62"/>
      <c r="C62" s="58" t="s">
        <v>71</v>
      </c>
      <c r="D62" s="111">
        <v>100593.529</v>
      </c>
      <c r="E62" s="111">
        <v>0</v>
      </c>
      <c r="F62" s="111">
        <v>0</v>
      </c>
      <c r="G62" s="183"/>
      <c r="H62" s="111">
        <f t="shared" si="0"/>
        <v>0</v>
      </c>
      <c r="I62" s="117">
        <f>G62-95</f>
        <v>-95</v>
      </c>
    </row>
    <row r="63" spans="1:10" s="2" customFormat="1" ht="29.25" customHeight="1">
      <c r="A63" s="50" t="s">
        <v>15</v>
      </c>
      <c r="B63" s="30" t="s">
        <v>16</v>
      </c>
      <c r="C63" s="30" t="s">
        <v>68</v>
      </c>
      <c r="D63" s="112">
        <f>D64+D65+D66</f>
        <v>485643.631</v>
      </c>
      <c r="E63" s="112">
        <f>E64+E65+E66</f>
        <v>103626.53</v>
      </c>
      <c r="F63" s="112">
        <f>F64+F65+F66</f>
        <v>103499.044</v>
      </c>
      <c r="G63" s="184">
        <f aca="true" t="shared" si="4" ref="G63:G97">F63/E63*100</f>
        <v>99.87697551968593</v>
      </c>
      <c r="H63" s="112">
        <f t="shared" si="0"/>
        <v>21.311726828761806</v>
      </c>
      <c r="I63" s="116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11">
        <v>366832.459</v>
      </c>
      <c r="E64" s="111">
        <v>102110.694</v>
      </c>
      <c r="F64" s="111">
        <v>102030.954</v>
      </c>
      <c r="G64" s="183">
        <f t="shared" si="4"/>
        <v>99.9219082773054</v>
      </c>
      <c r="H64" s="111">
        <f t="shared" si="0"/>
        <v>27.814047393227</v>
      </c>
      <c r="I64" s="117">
        <f>G64-95</f>
        <v>4.9219082773054055</v>
      </c>
    </row>
    <row r="65" spans="1:9" s="2" customFormat="1" ht="16.5" customHeight="1">
      <c r="A65" s="61"/>
      <c r="B65" s="62"/>
      <c r="C65" s="52" t="s">
        <v>36</v>
      </c>
      <c r="D65" s="111">
        <v>3893.2</v>
      </c>
      <c r="E65" s="111">
        <v>1515.836</v>
      </c>
      <c r="F65" s="111">
        <v>1468.09</v>
      </c>
      <c r="G65" s="183">
        <f t="shared" si="4"/>
        <v>96.85018695953916</v>
      </c>
      <c r="H65" s="111">
        <f t="shared" si="0"/>
        <v>37.70908250282544</v>
      </c>
      <c r="I65" s="117">
        <f>G65-95</f>
        <v>1.8501869595391582</v>
      </c>
    </row>
    <row r="66" spans="1:9" s="2" customFormat="1" ht="27.75" customHeight="1">
      <c r="A66" s="61"/>
      <c r="B66" s="62"/>
      <c r="C66" s="58" t="s">
        <v>71</v>
      </c>
      <c r="D66" s="111">
        <v>114917.97200000001</v>
      </c>
      <c r="E66" s="111">
        <v>0</v>
      </c>
      <c r="F66" s="111">
        <v>0</v>
      </c>
      <c r="G66" s="183"/>
      <c r="H66" s="111">
        <f t="shared" si="0"/>
        <v>0</v>
      </c>
      <c r="I66" s="117">
        <f>G66-95</f>
        <v>-95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12">
        <f>D68+D69+D70</f>
        <v>105746.05900000001</v>
      </c>
      <c r="E67" s="112">
        <f>E68+E69+E70</f>
        <v>16191.719000000001</v>
      </c>
      <c r="F67" s="112">
        <f>F68+F69+F70</f>
        <v>15482.568000000001</v>
      </c>
      <c r="G67" s="184">
        <f t="shared" si="4"/>
        <v>95.62028590046555</v>
      </c>
      <c r="H67" s="112">
        <f t="shared" si="0"/>
        <v>14.641271879456047</v>
      </c>
      <c r="I67" s="116" t="s">
        <v>67</v>
      </c>
    </row>
    <row r="68" spans="1:9" s="7" customFormat="1" ht="16.5" customHeight="1">
      <c r="A68" s="56"/>
      <c r="B68" s="57"/>
      <c r="C68" s="52" t="s">
        <v>35</v>
      </c>
      <c r="D68" s="111">
        <v>75277.588</v>
      </c>
      <c r="E68" s="111">
        <v>15987.18</v>
      </c>
      <c r="F68" s="111">
        <v>15309.816</v>
      </c>
      <c r="G68" s="193">
        <f t="shared" si="4"/>
        <v>95.76308016798461</v>
      </c>
      <c r="H68" s="111">
        <f t="shared" si="0"/>
        <v>20.337814224334604</v>
      </c>
      <c r="I68" s="117">
        <f>G68-95</f>
        <v>0.7630801679846115</v>
      </c>
    </row>
    <row r="69" spans="1:9" s="2" customFormat="1" ht="16.5" customHeight="1">
      <c r="A69" s="61"/>
      <c r="B69" s="62"/>
      <c r="C69" s="52" t="s">
        <v>36</v>
      </c>
      <c r="D69" s="111">
        <v>553.1</v>
      </c>
      <c r="E69" s="111">
        <v>204.539</v>
      </c>
      <c r="F69" s="111">
        <v>172.752</v>
      </c>
      <c r="G69" s="183">
        <f t="shared" si="4"/>
        <v>84.45919849026347</v>
      </c>
      <c r="H69" s="111">
        <f t="shared" si="0"/>
        <v>31.23341167962394</v>
      </c>
      <c r="I69" s="117">
        <f>G69-95</f>
        <v>-10.540801509736525</v>
      </c>
    </row>
    <row r="70" spans="1:9" s="2" customFormat="1" ht="27.75" customHeight="1">
      <c r="A70" s="61"/>
      <c r="B70" s="62"/>
      <c r="C70" s="58" t="s">
        <v>71</v>
      </c>
      <c r="D70" s="111">
        <v>29915.371</v>
      </c>
      <c r="E70" s="111">
        <v>0</v>
      </c>
      <c r="F70" s="111">
        <v>0</v>
      </c>
      <c r="G70" s="183"/>
      <c r="H70" s="111">
        <f t="shared" si="0"/>
        <v>0</v>
      </c>
      <c r="I70" s="117">
        <f>G70-95</f>
        <v>-95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12">
        <f>D72+D73+D74</f>
        <v>468749.641</v>
      </c>
      <c r="E71" s="112">
        <f>E72+E73+E74</f>
        <v>119317.475</v>
      </c>
      <c r="F71" s="112">
        <f>F72+F73+F74</f>
        <v>100312.3</v>
      </c>
      <c r="G71" s="184">
        <f t="shared" si="4"/>
        <v>84.07175897746747</v>
      </c>
      <c r="H71" s="112">
        <f t="shared" si="0"/>
        <v>21.399973722859876</v>
      </c>
      <c r="I71" s="116" t="s">
        <v>67</v>
      </c>
    </row>
    <row r="72" spans="1:9" s="2" customFormat="1" ht="16.5" customHeight="1">
      <c r="A72" s="205"/>
      <c r="B72" s="206"/>
      <c r="C72" s="58" t="s">
        <v>35</v>
      </c>
      <c r="D72" s="111">
        <v>466035.524</v>
      </c>
      <c r="E72" s="111">
        <v>119126.475</v>
      </c>
      <c r="F72" s="111">
        <v>100209.079</v>
      </c>
      <c r="G72" s="183">
        <f>F72/E72*100</f>
        <v>84.1199061753485</v>
      </c>
      <c r="H72" s="111">
        <f t="shared" si="0"/>
        <v>21.50245503602425</v>
      </c>
      <c r="I72" s="117">
        <f>G72-95</f>
        <v>-10.880093824651496</v>
      </c>
    </row>
    <row r="73" spans="1:9" s="10" customFormat="1" ht="16.5" customHeight="1">
      <c r="A73" s="63"/>
      <c r="B73" s="62"/>
      <c r="C73" s="58" t="s">
        <v>36</v>
      </c>
      <c r="D73" s="111">
        <v>2714.117</v>
      </c>
      <c r="E73" s="111">
        <v>191</v>
      </c>
      <c r="F73" s="111">
        <v>103.221</v>
      </c>
      <c r="G73" s="183">
        <f>F73/E73*100</f>
        <v>54.04240837696336</v>
      </c>
      <c r="H73" s="111">
        <f aca="true" t="shared" si="5" ref="H73:H88">F73/D73*100</f>
        <v>3.803115341011459</v>
      </c>
      <c r="I73" s="117">
        <f>G73-95</f>
        <v>-40.95759162303664</v>
      </c>
    </row>
    <row r="74" spans="1:9" s="167" customFormat="1" ht="27.75" customHeight="1" hidden="1">
      <c r="A74" s="63"/>
      <c r="B74" s="62"/>
      <c r="C74" s="58" t="s">
        <v>71</v>
      </c>
      <c r="D74" s="111">
        <v>0</v>
      </c>
      <c r="E74" s="111">
        <v>0</v>
      </c>
      <c r="F74" s="111">
        <v>0</v>
      </c>
      <c r="G74" s="183"/>
      <c r="H74" s="157" t="e">
        <f t="shared" si="5"/>
        <v>#DIV/0!</v>
      </c>
      <c r="I74" s="166">
        <f>G74-95</f>
        <v>-95</v>
      </c>
    </row>
    <row r="75" spans="1:10" s="28" customFormat="1" ht="21" customHeight="1">
      <c r="A75" s="215"/>
      <c r="B75" s="216"/>
      <c r="C75" s="151" t="s">
        <v>97</v>
      </c>
      <c r="D75" s="149">
        <v>45712.357</v>
      </c>
      <c r="E75" s="149">
        <v>0</v>
      </c>
      <c r="F75" s="149">
        <v>0</v>
      </c>
      <c r="G75" s="190"/>
      <c r="H75" s="149">
        <f t="shared" si="5"/>
        <v>0</v>
      </c>
      <c r="I75" s="150">
        <f>G75-95</f>
        <v>-95</v>
      </c>
      <c r="J75" s="97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12">
        <f>D77+D78</f>
        <v>4434045.364</v>
      </c>
      <c r="E76" s="112">
        <f>E77+E78</f>
        <v>658136.895</v>
      </c>
      <c r="F76" s="112">
        <f>F77+F78</f>
        <v>355372.954</v>
      </c>
      <c r="G76" s="184">
        <f t="shared" si="4"/>
        <v>53.99681383916336</v>
      </c>
      <c r="H76" s="112">
        <f t="shared" si="5"/>
        <v>8.014644073903074</v>
      </c>
      <c r="I76" s="116" t="s">
        <v>67</v>
      </c>
    </row>
    <row r="77" spans="1:9" s="2" customFormat="1" ht="16.5" customHeight="1">
      <c r="A77" s="205"/>
      <c r="B77" s="206"/>
      <c r="C77" s="58" t="s">
        <v>35</v>
      </c>
      <c r="D77" s="111">
        <v>2119018.894</v>
      </c>
      <c r="E77" s="111">
        <v>497762.634</v>
      </c>
      <c r="F77" s="111">
        <v>238569.938</v>
      </c>
      <c r="G77" s="183">
        <f>F77/E77*100</f>
        <v>47.928454589462014</v>
      </c>
      <c r="H77" s="111">
        <f t="shared" si="5"/>
        <v>11.25850924102237</v>
      </c>
      <c r="I77" s="117">
        <f>G77-95</f>
        <v>-47.071545410537986</v>
      </c>
    </row>
    <row r="78" spans="1:9" s="28" customFormat="1" ht="27" customHeight="1">
      <c r="A78" s="213"/>
      <c r="B78" s="214"/>
      <c r="C78" s="58" t="s">
        <v>71</v>
      </c>
      <c r="D78" s="111">
        <v>2315026.47</v>
      </c>
      <c r="E78" s="111">
        <v>160374.261</v>
      </c>
      <c r="F78" s="111">
        <v>116803.016</v>
      </c>
      <c r="G78" s="183">
        <f>F78/E78*100</f>
        <v>72.83152250971246</v>
      </c>
      <c r="H78" s="111">
        <f t="shared" si="5"/>
        <v>5.045428962201023</v>
      </c>
      <c r="I78" s="117">
        <f>G78-95</f>
        <v>-22.168477490287543</v>
      </c>
    </row>
    <row r="79" spans="1:10" s="28" customFormat="1" ht="21" customHeight="1">
      <c r="A79" s="213"/>
      <c r="B79" s="214"/>
      <c r="C79" s="175" t="s">
        <v>97</v>
      </c>
      <c r="D79" s="149">
        <v>4268890.311</v>
      </c>
      <c r="E79" s="149">
        <v>557697.136</v>
      </c>
      <c r="F79" s="149">
        <v>323747.558</v>
      </c>
      <c r="G79" s="190">
        <f t="shared" si="4"/>
        <v>58.05078367840139</v>
      </c>
      <c r="H79" s="149">
        <f t="shared" si="5"/>
        <v>7.58388092488048</v>
      </c>
      <c r="I79" s="150">
        <f>G79-95</f>
        <v>-36.94921632159861</v>
      </c>
      <c r="J79" s="97"/>
    </row>
    <row r="80" spans="1:9" s="2" customFormat="1" ht="41.25" customHeight="1">
      <c r="A80" s="50" t="s">
        <v>19</v>
      </c>
      <c r="B80" s="30" t="s">
        <v>116</v>
      </c>
      <c r="C80" s="30" t="s">
        <v>47</v>
      </c>
      <c r="D80" s="112">
        <f>D81+D82+D83</f>
        <v>8872825.387</v>
      </c>
      <c r="E80" s="112">
        <f>E81+E82+E83</f>
        <v>965164.2649999999</v>
      </c>
      <c r="F80" s="112">
        <f>F81+F82+F83</f>
        <v>770574.8420000001</v>
      </c>
      <c r="G80" s="184">
        <f t="shared" si="4"/>
        <v>79.83872486203167</v>
      </c>
      <c r="H80" s="112">
        <f t="shared" si="5"/>
        <v>8.684661405926077</v>
      </c>
      <c r="I80" s="116" t="s">
        <v>67</v>
      </c>
    </row>
    <row r="81" spans="1:9" s="7" customFormat="1" ht="16.5" customHeight="1">
      <c r="A81" s="77"/>
      <c r="B81" s="51"/>
      <c r="C81" s="52" t="s">
        <v>35</v>
      </c>
      <c r="D81" s="111">
        <v>3502911.047</v>
      </c>
      <c r="E81" s="111">
        <v>920380.423</v>
      </c>
      <c r="F81" s="111">
        <v>736044.621</v>
      </c>
      <c r="G81" s="193">
        <f>F81/E81*100</f>
        <v>79.97178151626115</v>
      </c>
      <c r="H81" s="111">
        <f t="shared" si="5"/>
        <v>21.012369744026792</v>
      </c>
      <c r="I81" s="117">
        <f>G81-95</f>
        <v>-15.028218483738854</v>
      </c>
    </row>
    <row r="82" spans="1:9" s="7" customFormat="1" ht="16.5" customHeight="1">
      <c r="A82" s="77"/>
      <c r="B82" s="51"/>
      <c r="C82" s="52" t="s">
        <v>36</v>
      </c>
      <c r="D82" s="111">
        <v>913</v>
      </c>
      <c r="E82" s="111">
        <v>410.5</v>
      </c>
      <c r="F82" s="111">
        <v>169.899</v>
      </c>
      <c r="G82" s="183">
        <f t="shared" si="4"/>
        <v>41.38830694275274</v>
      </c>
      <c r="H82" s="111">
        <f t="shared" si="5"/>
        <v>18.608871851040526</v>
      </c>
      <c r="I82" s="117">
        <f>G82-95</f>
        <v>-53.61169305724726</v>
      </c>
    </row>
    <row r="83" spans="1:9" s="2" customFormat="1" ht="27" customHeight="1">
      <c r="A83" s="80"/>
      <c r="B83" s="53"/>
      <c r="C83" s="52" t="s">
        <v>71</v>
      </c>
      <c r="D83" s="111">
        <v>5369001.34</v>
      </c>
      <c r="E83" s="111">
        <v>44373.342</v>
      </c>
      <c r="F83" s="111">
        <v>34360.322</v>
      </c>
      <c r="G83" s="183">
        <f t="shared" si="4"/>
        <v>77.43460476788069</v>
      </c>
      <c r="H83" s="111">
        <f t="shared" si="5"/>
        <v>0.6399760369588584</v>
      </c>
      <c r="I83" s="117">
        <f>G83-95</f>
        <v>-17.565395232119315</v>
      </c>
    </row>
    <row r="84" spans="1:10" s="2" customFormat="1" ht="21" customHeight="1">
      <c r="A84" s="80"/>
      <c r="B84" s="53"/>
      <c r="C84" s="148" t="s">
        <v>97</v>
      </c>
      <c r="D84" s="149">
        <v>5530583.04</v>
      </c>
      <c r="E84" s="149">
        <v>338423.066</v>
      </c>
      <c r="F84" s="149">
        <v>273496.888</v>
      </c>
      <c r="G84" s="190">
        <f t="shared" si="4"/>
        <v>80.81508486776725</v>
      </c>
      <c r="H84" s="149">
        <f t="shared" si="5"/>
        <v>4.94517279682686</v>
      </c>
      <c r="I84" s="150">
        <f>G84-95</f>
        <v>-14.184915132232746</v>
      </c>
      <c r="J84" s="96"/>
    </row>
    <row r="85" spans="1:9" s="2" customFormat="1" ht="28.5" customHeight="1">
      <c r="A85" s="50" t="s">
        <v>20</v>
      </c>
      <c r="B85" s="30" t="s">
        <v>117</v>
      </c>
      <c r="C85" s="30" t="s">
        <v>48</v>
      </c>
      <c r="D85" s="112">
        <f>D86+D87+D88</f>
        <v>5351722.759000001</v>
      </c>
      <c r="E85" s="112">
        <f>E86+E87+E88</f>
        <v>1395151.0099999998</v>
      </c>
      <c r="F85" s="112">
        <f>F86+F87+F88</f>
        <v>1106963.6539999999</v>
      </c>
      <c r="G85" s="184">
        <f t="shared" si="4"/>
        <v>79.34364424106319</v>
      </c>
      <c r="H85" s="112">
        <f t="shared" si="5"/>
        <v>20.684248864319763</v>
      </c>
      <c r="I85" s="116" t="s">
        <v>67</v>
      </c>
    </row>
    <row r="86" spans="1:9" s="7" customFormat="1" ht="16.5" customHeight="1">
      <c r="A86" s="77"/>
      <c r="B86" s="78"/>
      <c r="C86" s="79" t="s">
        <v>35</v>
      </c>
      <c r="D86" s="111">
        <v>4985428.406</v>
      </c>
      <c r="E86" s="111">
        <v>1324253.951</v>
      </c>
      <c r="F86" s="111">
        <v>1059782.994</v>
      </c>
      <c r="G86" s="193">
        <f>F86/E86*100</f>
        <v>80.02868280662582</v>
      </c>
      <c r="H86" s="111">
        <f t="shared" si="5"/>
        <v>21.257611336360647</v>
      </c>
      <c r="I86" s="117">
        <f>G86-95</f>
        <v>-14.971317193374176</v>
      </c>
    </row>
    <row r="87" spans="1:9" s="2" customFormat="1" ht="16.5" customHeight="1">
      <c r="A87" s="80"/>
      <c r="B87" s="81"/>
      <c r="C87" s="58" t="s">
        <v>36</v>
      </c>
      <c r="D87" s="111">
        <v>265585.853</v>
      </c>
      <c r="E87" s="111">
        <v>63771.062</v>
      </c>
      <c r="F87" s="111">
        <v>41585.21</v>
      </c>
      <c r="G87" s="183">
        <f t="shared" si="4"/>
        <v>65.210157547635</v>
      </c>
      <c r="H87" s="111">
        <f t="shared" si="5"/>
        <v>15.657916086366242</v>
      </c>
      <c r="I87" s="117">
        <f>G87-95</f>
        <v>-29.789842452364994</v>
      </c>
    </row>
    <row r="88" spans="1:9" s="2" customFormat="1" ht="27" customHeight="1">
      <c r="A88" s="82"/>
      <c r="B88" s="83"/>
      <c r="C88" s="58" t="s">
        <v>71</v>
      </c>
      <c r="D88" s="111">
        <v>100708.5</v>
      </c>
      <c r="E88" s="111">
        <v>7125.997</v>
      </c>
      <c r="F88" s="111">
        <v>5595.45</v>
      </c>
      <c r="G88" s="183">
        <f t="shared" si="4"/>
        <v>78.5216440590699</v>
      </c>
      <c r="H88" s="111">
        <f t="shared" si="5"/>
        <v>5.556085136805732</v>
      </c>
      <c r="I88" s="117">
        <f>G88-95</f>
        <v>-16.4783559409301</v>
      </c>
    </row>
    <row r="89" spans="1:9" s="2" customFormat="1" ht="28.5" customHeight="1">
      <c r="A89" s="50" t="s">
        <v>110</v>
      </c>
      <c r="B89" s="30" t="s">
        <v>112</v>
      </c>
      <c r="C89" s="132" t="s">
        <v>111</v>
      </c>
      <c r="D89" s="112">
        <f>D90</f>
        <v>108562.429</v>
      </c>
      <c r="E89" s="112">
        <f>E90</f>
        <v>30892.948</v>
      </c>
      <c r="F89" s="112">
        <f>F90</f>
        <v>28597.045</v>
      </c>
      <c r="G89" s="184">
        <f>G90</f>
        <v>92.56819711734859</v>
      </c>
      <c r="H89" s="112">
        <f>H90</f>
        <v>26.341567025918327</v>
      </c>
      <c r="I89" s="112" t="s">
        <v>67</v>
      </c>
    </row>
    <row r="90" spans="1:9" s="2" customFormat="1" ht="18" customHeight="1">
      <c r="A90" s="123"/>
      <c r="B90" s="133"/>
      <c r="C90" s="52" t="s">
        <v>35</v>
      </c>
      <c r="D90" s="111">
        <v>108562.429</v>
      </c>
      <c r="E90" s="111">
        <v>30892.948</v>
      </c>
      <c r="F90" s="111">
        <v>28597.045</v>
      </c>
      <c r="G90" s="183">
        <f t="shared" si="4"/>
        <v>92.56819711734859</v>
      </c>
      <c r="H90" s="111">
        <f aca="true" t="shared" si="6" ref="H90:H110">F90/D90*100</f>
        <v>26.341567025918327</v>
      </c>
      <c r="I90" s="117">
        <f>G90-95</f>
        <v>-2.431802882651411</v>
      </c>
    </row>
    <row r="91" spans="1:9" s="2" customFormat="1" ht="42" customHeight="1">
      <c r="A91" s="50" t="s">
        <v>21</v>
      </c>
      <c r="B91" s="30" t="s">
        <v>118</v>
      </c>
      <c r="C91" s="30" t="s">
        <v>49</v>
      </c>
      <c r="D91" s="112">
        <f>D92</f>
        <v>116197.848</v>
      </c>
      <c r="E91" s="112">
        <f>E92</f>
        <v>37439.062</v>
      </c>
      <c r="F91" s="112">
        <f>F92</f>
        <v>18082.639</v>
      </c>
      <c r="G91" s="184">
        <f t="shared" si="4"/>
        <v>48.29885695320038</v>
      </c>
      <c r="H91" s="112">
        <f t="shared" si="6"/>
        <v>15.561939666903296</v>
      </c>
      <c r="I91" s="116" t="s">
        <v>67</v>
      </c>
    </row>
    <row r="92" spans="1:9" s="7" customFormat="1" ht="18" customHeight="1">
      <c r="A92" s="56"/>
      <c r="B92" s="84"/>
      <c r="C92" s="52" t="s">
        <v>35</v>
      </c>
      <c r="D92" s="111">
        <v>116197.848</v>
      </c>
      <c r="E92" s="111">
        <v>37439.062</v>
      </c>
      <c r="F92" s="111">
        <v>18082.639</v>
      </c>
      <c r="G92" s="183">
        <f>F92/E92*100</f>
        <v>48.29885695320038</v>
      </c>
      <c r="H92" s="111">
        <f t="shared" si="6"/>
        <v>15.561939666903296</v>
      </c>
      <c r="I92" s="117">
        <f>G92-95</f>
        <v>-46.70114304679962</v>
      </c>
    </row>
    <row r="93" spans="1:9" s="28" customFormat="1" ht="27" customHeight="1" hidden="1">
      <c r="A93" s="169"/>
      <c r="B93" s="176"/>
      <c r="C93" s="52" t="s">
        <v>71</v>
      </c>
      <c r="D93" s="111">
        <v>0</v>
      </c>
      <c r="E93" s="111">
        <v>0</v>
      </c>
      <c r="F93" s="111">
        <v>0</v>
      </c>
      <c r="G93" s="183" t="e">
        <f t="shared" si="4"/>
        <v>#DIV/0!</v>
      </c>
      <c r="H93" s="104" t="e">
        <f t="shared" si="6"/>
        <v>#DIV/0!</v>
      </c>
      <c r="I93" s="105" t="e">
        <f>G93-95</f>
        <v>#DIV/0!</v>
      </c>
    </row>
    <row r="94" spans="1:9" s="2" customFormat="1" ht="41.25" customHeight="1">
      <c r="A94" s="68" t="s">
        <v>22</v>
      </c>
      <c r="B94" s="69" t="s">
        <v>95</v>
      </c>
      <c r="C94" s="30" t="s">
        <v>50</v>
      </c>
      <c r="D94" s="112">
        <f>D95+D96</f>
        <v>465796.75600000005</v>
      </c>
      <c r="E94" s="112">
        <f>E95+E96</f>
        <v>93416.02</v>
      </c>
      <c r="F94" s="112">
        <f>F95+F96</f>
        <v>92769.91799999999</v>
      </c>
      <c r="G94" s="192">
        <f t="shared" si="4"/>
        <v>99.30836060024821</v>
      </c>
      <c r="H94" s="112">
        <f t="shared" si="6"/>
        <v>19.916394179439063</v>
      </c>
      <c r="I94" s="116" t="s">
        <v>67</v>
      </c>
    </row>
    <row r="95" spans="1:9" s="7" customFormat="1" ht="16.5" customHeight="1">
      <c r="A95" s="56"/>
      <c r="B95" s="57"/>
      <c r="C95" s="58" t="s">
        <v>35</v>
      </c>
      <c r="D95" s="111">
        <v>272565.156</v>
      </c>
      <c r="E95" s="111">
        <v>91544.391</v>
      </c>
      <c r="F95" s="111">
        <v>91318.999</v>
      </c>
      <c r="G95" s="193">
        <f t="shared" si="4"/>
        <v>99.75378939382533</v>
      </c>
      <c r="H95" s="111">
        <f t="shared" si="6"/>
        <v>33.50354841394327</v>
      </c>
      <c r="I95" s="117">
        <f>G95-95</f>
        <v>4.753789393825329</v>
      </c>
    </row>
    <row r="96" spans="1:9" s="14" customFormat="1" ht="16.5" customHeight="1">
      <c r="A96" s="168"/>
      <c r="B96" s="177"/>
      <c r="C96" s="58" t="s">
        <v>36</v>
      </c>
      <c r="D96" s="111">
        <v>193231.6</v>
      </c>
      <c r="E96" s="111">
        <v>1871.629</v>
      </c>
      <c r="F96" s="111">
        <v>1450.919</v>
      </c>
      <c r="G96" s="183">
        <f>F96/E96*100</f>
        <v>77.52172038368717</v>
      </c>
      <c r="H96" s="111">
        <f t="shared" si="6"/>
        <v>0.7508704580410244</v>
      </c>
      <c r="I96" s="117">
        <f>G96-95</f>
        <v>-17.478279616312832</v>
      </c>
    </row>
    <row r="97" spans="1:9" s="28" customFormat="1" ht="29.25" customHeight="1" hidden="1">
      <c r="A97" s="169"/>
      <c r="B97" s="176"/>
      <c r="C97" s="58" t="s">
        <v>71</v>
      </c>
      <c r="D97" s="170">
        <v>0</v>
      </c>
      <c r="E97" s="170">
        <v>0</v>
      </c>
      <c r="F97" s="170">
        <v>0</v>
      </c>
      <c r="G97" s="179" t="e">
        <f t="shared" si="4"/>
        <v>#DIV/0!</v>
      </c>
      <c r="H97" s="104" t="e">
        <f t="shared" si="6"/>
        <v>#DIV/0!</v>
      </c>
      <c r="I97" s="105" t="e">
        <f>G97-95</f>
        <v>#DIV/0!</v>
      </c>
    </row>
    <row r="98" spans="1:9" s="2" customFormat="1" ht="41.25" customHeight="1">
      <c r="A98" s="50" t="s">
        <v>23</v>
      </c>
      <c r="B98" s="30" t="s">
        <v>76</v>
      </c>
      <c r="C98" s="30" t="s">
        <v>51</v>
      </c>
      <c r="D98" s="112">
        <f>D99+D100+D101</f>
        <v>192710.35700000002</v>
      </c>
      <c r="E98" s="112">
        <f>E99+E100+E101</f>
        <v>67554.266</v>
      </c>
      <c r="F98" s="112">
        <f>F99+F100+F101</f>
        <v>64220.248999999996</v>
      </c>
      <c r="G98" s="184">
        <f aca="true" t="shared" si="7" ref="G98:G125">F98/E98*100</f>
        <v>95.0646832577531</v>
      </c>
      <c r="H98" s="112">
        <f t="shared" si="6"/>
        <v>33.32475223425588</v>
      </c>
      <c r="I98" s="116" t="s">
        <v>67</v>
      </c>
    </row>
    <row r="99" spans="1:9" s="7" customFormat="1" ht="16.5" customHeight="1">
      <c r="A99" s="195"/>
      <c r="B99" s="196"/>
      <c r="C99" s="58" t="s">
        <v>35</v>
      </c>
      <c r="D99" s="111">
        <v>190481.057</v>
      </c>
      <c r="E99" s="111">
        <v>67289.194</v>
      </c>
      <c r="F99" s="111">
        <v>63955.181</v>
      </c>
      <c r="G99" s="183">
        <f>F99/E99*100</f>
        <v>95.04524753261273</v>
      </c>
      <c r="H99" s="111">
        <f t="shared" si="6"/>
        <v>33.57561219329017</v>
      </c>
      <c r="I99" s="117">
        <f>G99-95</f>
        <v>0.045247532612734176</v>
      </c>
    </row>
    <row r="100" spans="1:9" s="7" customFormat="1" ht="16.5" customHeight="1">
      <c r="A100" s="63"/>
      <c r="B100" s="85"/>
      <c r="C100" s="52" t="s">
        <v>36</v>
      </c>
      <c r="D100" s="111">
        <v>786.2</v>
      </c>
      <c r="E100" s="111">
        <v>0</v>
      </c>
      <c r="F100" s="111">
        <v>0</v>
      </c>
      <c r="G100" s="183"/>
      <c r="H100" s="111">
        <f t="shared" si="6"/>
        <v>0</v>
      </c>
      <c r="I100" s="117">
        <f>G100-95</f>
        <v>-95</v>
      </c>
    </row>
    <row r="101" spans="1:12" s="7" customFormat="1" ht="27" customHeight="1">
      <c r="A101" s="63"/>
      <c r="B101" s="85"/>
      <c r="C101" s="52" t="s">
        <v>71</v>
      </c>
      <c r="D101" s="111">
        <v>1443.1</v>
      </c>
      <c r="E101" s="111">
        <v>265.072</v>
      </c>
      <c r="F101" s="111">
        <v>265.068</v>
      </c>
      <c r="G101" s="193">
        <f>F101/E101*100</f>
        <v>99.99849097603669</v>
      </c>
      <c r="H101" s="111">
        <f t="shared" si="6"/>
        <v>18.367957868477582</v>
      </c>
      <c r="I101" s="117">
        <f>G101-95</f>
        <v>4.998490976036692</v>
      </c>
      <c r="L101" s="55"/>
    </row>
    <row r="102" spans="1:9" s="11" customFormat="1" ht="21" customHeight="1" hidden="1">
      <c r="A102" s="64"/>
      <c r="B102" s="65"/>
      <c r="C102" s="95" t="s">
        <v>97</v>
      </c>
      <c r="D102" s="171">
        <v>0</v>
      </c>
      <c r="E102" s="171">
        <v>0</v>
      </c>
      <c r="F102" s="171">
        <v>0</v>
      </c>
      <c r="G102" s="181" t="e">
        <f t="shared" si="7"/>
        <v>#DIV/0!</v>
      </c>
      <c r="H102" s="106" t="e">
        <f t="shared" si="6"/>
        <v>#DIV/0!</v>
      </c>
      <c r="I102" s="107" t="e">
        <f>G102-95</f>
        <v>#DIV/0!</v>
      </c>
    </row>
    <row r="103" spans="1:9" s="2" customFormat="1" ht="28.5" customHeight="1">
      <c r="A103" s="50" t="s">
        <v>24</v>
      </c>
      <c r="B103" s="30" t="s">
        <v>25</v>
      </c>
      <c r="C103" s="30" t="s">
        <v>52</v>
      </c>
      <c r="D103" s="112">
        <f>D104+D105+D106</f>
        <v>685326.978</v>
      </c>
      <c r="E103" s="112">
        <f>E104+E105+E106</f>
        <v>215819.246</v>
      </c>
      <c r="F103" s="112">
        <f>F104+F105+F106</f>
        <v>212471.252</v>
      </c>
      <c r="G103" s="184">
        <f t="shared" si="7"/>
        <v>98.44870461645483</v>
      </c>
      <c r="H103" s="112">
        <f t="shared" si="6"/>
        <v>31.002902092087204</v>
      </c>
      <c r="I103" s="116" t="s">
        <v>67</v>
      </c>
    </row>
    <row r="104" spans="1:9" s="7" customFormat="1" ht="17.25" customHeight="1">
      <c r="A104" s="230"/>
      <c r="B104" s="210"/>
      <c r="C104" s="58" t="s">
        <v>35</v>
      </c>
      <c r="D104" s="111">
        <v>685326.978</v>
      </c>
      <c r="E104" s="111">
        <v>215819.246</v>
      </c>
      <c r="F104" s="111">
        <v>212471.252</v>
      </c>
      <c r="G104" s="183">
        <f t="shared" si="7"/>
        <v>98.44870461645483</v>
      </c>
      <c r="H104" s="111">
        <f t="shared" si="6"/>
        <v>31.002902092087204</v>
      </c>
      <c r="I104" s="117">
        <f>G104-95</f>
        <v>3.448704616454833</v>
      </c>
    </row>
    <row r="105" spans="1:9" s="28" customFormat="1" ht="16.5" customHeight="1" hidden="1">
      <c r="A105" s="213"/>
      <c r="B105" s="214"/>
      <c r="C105" s="58" t="s">
        <v>36</v>
      </c>
      <c r="D105" s="111">
        <v>0</v>
      </c>
      <c r="E105" s="111">
        <v>0</v>
      </c>
      <c r="F105" s="111">
        <v>0</v>
      </c>
      <c r="G105" s="183" t="e">
        <f t="shared" si="7"/>
        <v>#DIV/0!</v>
      </c>
      <c r="H105" s="111" t="e">
        <f t="shared" si="6"/>
        <v>#DIV/0!</v>
      </c>
      <c r="I105" s="117" t="e">
        <f>G105-95</f>
        <v>#DIV/0!</v>
      </c>
    </row>
    <row r="106" spans="1:9" s="2" customFormat="1" ht="27.75" customHeight="1" hidden="1">
      <c r="A106" s="215"/>
      <c r="B106" s="216"/>
      <c r="C106" s="58" t="s">
        <v>71</v>
      </c>
      <c r="D106" s="111">
        <v>0</v>
      </c>
      <c r="E106" s="111">
        <v>0</v>
      </c>
      <c r="F106" s="111">
        <v>0</v>
      </c>
      <c r="G106" s="183" t="e">
        <f t="shared" si="7"/>
        <v>#DIV/0!</v>
      </c>
      <c r="H106" s="111" t="e">
        <f t="shared" si="6"/>
        <v>#DIV/0!</v>
      </c>
      <c r="I106" s="117" t="e">
        <f>G106-95</f>
        <v>#DIV/0!</v>
      </c>
    </row>
    <row r="107" spans="1:9" s="2" customFormat="1" ht="41.25" customHeight="1">
      <c r="A107" s="68" t="s">
        <v>26</v>
      </c>
      <c r="B107" s="69" t="s">
        <v>77</v>
      </c>
      <c r="C107" s="30" t="s">
        <v>53</v>
      </c>
      <c r="D107" s="112">
        <f>D108+D109+D110</f>
        <v>911914.246</v>
      </c>
      <c r="E107" s="112">
        <f>E108+E109+E110</f>
        <v>391331.289</v>
      </c>
      <c r="F107" s="112">
        <f>F108+F109+F110</f>
        <v>389827.169</v>
      </c>
      <c r="G107" s="184">
        <f>F107/E107*100</f>
        <v>99.61564024081908</v>
      </c>
      <c r="H107" s="112">
        <f t="shared" si="6"/>
        <v>42.74822667920027</v>
      </c>
      <c r="I107" s="116" t="s">
        <v>67</v>
      </c>
    </row>
    <row r="108" spans="1:9" s="7" customFormat="1" ht="16.5" customHeight="1">
      <c r="A108" s="56"/>
      <c r="B108" s="57"/>
      <c r="C108" s="58" t="s">
        <v>35</v>
      </c>
      <c r="D108" s="111">
        <v>899203.393</v>
      </c>
      <c r="E108" s="111">
        <v>382396.795</v>
      </c>
      <c r="F108" s="111">
        <v>380896.296</v>
      </c>
      <c r="G108" s="183">
        <f>F108/E108*100</f>
        <v>99.60760680538652</v>
      </c>
      <c r="H108" s="111">
        <f t="shared" si="6"/>
        <v>42.35930368647974</v>
      </c>
      <c r="I108" s="117">
        <f>G108-95</f>
        <v>4.607606805386524</v>
      </c>
    </row>
    <row r="109" spans="1:9" s="9" customFormat="1" ht="17.25" customHeight="1" hidden="1">
      <c r="A109" s="61"/>
      <c r="B109" s="62"/>
      <c r="C109" s="58" t="s">
        <v>36</v>
      </c>
      <c r="D109" s="111">
        <v>0</v>
      </c>
      <c r="E109" s="111">
        <v>0</v>
      </c>
      <c r="F109" s="111">
        <v>0</v>
      </c>
      <c r="G109" s="183" t="e">
        <f t="shared" si="7"/>
        <v>#DIV/0!</v>
      </c>
      <c r="H109" s="111" t="e">
        <f t="shared" si="6"/>
        <v>#DIV/0!</v>
      </c>
      <c r="I109" s="117" t="e">
        <f>G109-95</f>
        <v>#DIV/0!</v>
      </c>
    </row>
    <row r="110" spans="1:9" s="2" customFormat="1" ht="27" customHeight="1">
      <c r="A110" s="222"/>
      <c r="B110" s="223"/>
      <c r="C110" s="58" t="s">
        <v>71</v>
      </c>
      <c r="D110" s="111">
        <v>12710.853</v>
      </c>
      <c r="E110" s="111">
        <v>8934.494</v>
      </c>
      <c r="F110" s="111">
        <v>8930.873</v>
      </c>
      <c r="G110" s="193">
        <f t="shared" si="7"/>
        <v>99.95947168356707</v>
      </c>
      <c r="H110" s="111">
        <f t="shared" si="6"/>
        <v>70.26179124249175</v>
      </c>
      <c r="I110" s="117">
        <f>G110-95</f>
        <v>4.959471683567074</v>
      </c>
    </row>
    <row r="111" spans="1:12" s="2" customFormat="1" ht="21" customHeight="1" hidden="1">
      <c r="A111" s="224"/>
      <c r="B111" s="225"/>
      <c r="C111" s="136" t="s">
        <v>97</v>
      </c>
      <c r="D111" s="172">
        <v>0</v>
      </c>
      <c r="E111" s="172">
        <v>0</v>
      </c>
      <c r="F111" s="172">
        <v>0</v>
      </c>
      <c r="G111" s="182"/>
      <c r="H111" s="134"/>
      <c r="I111" s="135">
        <f>G111-95</f>
        <v>-95</v>
      </c>
      <c r="J111" s="96"/>
      <c r="K111" s="96"/>
      <c r="L111" s="96"/>
    </row>
    <row r="112" spans="1:9" s="2" customFormat="1" ht="28.5" customHeight="1">
      <c r="A112" s="50" t="s">
        <v>27</v>
      </c>
      <c r="B112" s="30" t="s">
        <v>28</v>
      </c>
      <c r="C112" s="30" t="s">
        <v>54</v>
      </c>
      <c r="D112" s="112">
        <f>D113</f>
        <v>44237.8</v>
      </c>
      <c r="E112" s="112">
        <f>E113</f>
        <v>14704.682</v>
      </c>
      <c r="F112" s="112">
        <f>F113</f>
        <v>12455.259</v>
      </c>
      <c r="G112" s="184">
        <f t="shared" si="7"/>
        <v>84.70267497114185</v>
      </c>
      <c r="H112" s="112">
        <f aca="true" t="shared" si="8" ref="H112:H128">F112/D112*100</f>
        <v>28.155240540894887</v>
      </c>
      <c r="I112" s="116" t="s">
        <v>67</v>
      </c>
    </row>
    <row r="113" spans="1:9" s="7" customFormat="1" ht="18" customHeight="1">
      <c r="A113" s="123"/>
      <c r="B113" s="124"/>
      <c r="C113" s="58" t="s">
        <v>35</v>
      </c>
      <c r="D113" s="111">
        <v>44237.8</v>
      </c>
      <c r="E113" s="111">
        <v>14704.682</v>
      </c>
      <c r="F113" s="111">
        <v>12455.259</v>
      </c>
      <c r="G113" s="183">
        <f>F113/E113*100</f>
        <v>84.70267497114185</v>
      </c>
      <c r="H113" s="111">
        <f t="shared" si="8"/>
        <v>28.155240540894887</v>
      </c>
      <c r="I113" s="117">
        <f>G113-95</f>
        <v>-10.297325028858154</v>
      </c>
    </row>
    <row r="114" spans="1:9" s="11" customFormat="1" ht="28.5" customHeight="1" hidden="1">
      <c r="A114" s="178"/>
      <c r="B114" s="176"/>
      <c r="C114" s="58" t="s">
        <v>71</v>
      </c>
      <c r="D114" s="111">
        <v>0</v>
      </c>
      <c r="E114" s="111">
        <v>0</v>
      </c>
      <c r="F114" s="111">
        <v>0</v>
      </c>
      <c r="G114" s="183" t="e">
        <f t="shared" si="7"/>
        <v>#DIV/0!</v>
      </c>
      <c r="H114" s="111" t="e">
        <f t="shared" si="8"/>
        <v>#DIV/0!</v>
      </c>
      <c r="I114" s="117" t="e">
        <f>G114-95</f>
        <v>#DIV/0!</v>
      </c>
    </row>
    <row r="115" spans="1:9" s="2" customFormat="1" ht="29.25" customHeight="1">
      <c r="A115" s="50" t="s">
        <v>29</v>
      </c>
      <c r="B115" s="30" t="s">
        <v>30</v>
      </c>
      <c r="C115" s="30" t="s">
        <v>55</v>
      </c>
      <c r="D115" s="112">
        <f>D116</f>
        <v>10155.3</v>
      </c>
      <c r="E115" s="112">
        <f>E116</f>
        <v>4477</v>
      </c>
      <c r="F115" s="112">
        <f>F116</f>
        <v>4181.212</v>
      </c>
      <c r="G115" s="184">
        <f t="shared" si="7"/>
        <v>93.39316506589235</v>
      </c>
      <c r="H115" s="112">
        <f t="shared" si="8"/>
        <v>41.17270784713401</v>
      </c>
      <c r="I115" s="116" t="s">
        <v>67</v>
      </c>
    </row>
    <row r="116" spans="1:9" s="7" customFormat="1" ht="18" customHeight="1">
      <c r="A116" s="56"/>
      <c r="B116" s="57"/>
      <c r="C116" s="52" t="s">
        <v>35</v>
      </c>
      <c r="D116" s="111">
        <v>10155.3</v>
      </c>
      <c r="E116" s="111">
        <v>4477</v>
      </c>
      <c r="F116" s="111">
        <v>4181.212</v>
      </c>
      <c r="G116" s="183">
        <f>F116/E116*100</f>
        <v>93.39316506589235</v>
      </c>
      <c r="H116" s="111">
        <f t="shared" si="8"/>
        <v>41.17270784713401</v>
      </c>
      <c r="I116" s="117">
        <f>G116-95</f>
        <v>-1.6068349341076527</v>
      </c>
    </row>
    <row r="117" spans="1:9" s="2" customFormat="1" ht="25.5" customHeight="1">
      <c r="A117" s="50" t="s">
        <v>31</v>
      </c>
      <c r="B117" s="30" t="s">
        <v>32</v>
      </c>
      <c r="C117" s="30" t="s">
        <v>83</v>
      </c>
      <c r="D117" s="112">
        <f>D118+D119</f>
        <v>204248.8</v>
      </c>
      <c r="E117" s="112">
        <f>E118+E119</f>
        <v>72160.81</v>
      </c>
      <c r="F117" s="112">
        <f>F118+F119</f>
        <v>54962.928</v>
      </c>
      <c r="G117" s="184">
        <f t="shared" si="7"/>
        <v>76.16728249031573</v>
      </c>
      <c r="H117" s="112">
        <f t="shared" si="8"/>
        <v>26.90979237087317</v>
      </c>
      <c r="I117" s="116" t="s">
        <v>67</v>
      </c>
    </row>
    <row r="118" spans="1:9" s="7" customFormat="1" ht="18" customHeight="1">
      <c r="A118" s="63"/>
      <c r="B118" s="75"/>
      <c r="C118" s="52" t="s">
        <v>35</v>
      </c>
      <c r="D118" s="111">
        <v>204248.8</v>
      </c>
      <c r="E118" s="111">
        <v>72160.81</v>
      </c>
      <c r="F118" s="111">
        <v>54962.928</v>
      </c>
      <c r="G118" s="183">
        <f t="shared" si="7"/>
        <v>76.16728249031573</v>
      </c>
      <c r="H118" s="111">
        <f t="shared" si="8"/>
        <v>26.90979237087317</v>
      </c>
      <c r="I118" s="117">
        <f>G118-95</f>
        <v>-18.832717509684272</v>
      </c>
    </row>
    <row r="119" spans="1:9" s="144" customFormat="1" ht="27" customHeight="1" hidden="1">
      <c r="A119" s="64"/>
      <c r="B119" s="177"/>
      <c r="C119" s="52" t="s">
        <v>71</v>
      </c>
      <c r="D119" s="170">
        <v>0</v>
      </c>
      <c r="E119" s="170">
        <v>0</v>
      </c>
      <c r="F119" s="170">
        <v>0</v>
      </c>
      <c r="G119" s="179" t="e">
        <f t="shared" si="7"/>
        <v>#DIV/0!</v>
      </c>
      <c r="H119" s="138" t="e">
        <f t="shared" si="8"/>
        <v>#DIV/0!</v>
      </c>
      <c r="I119" s="142" t="e">
        <f>G119-95</f>
        <v>#DIV/0!</v>
      </c>
    </row>
    <row r="120" spans="1:9" s="3" customFormat="1" ht="42" customHeight="1">
      <c r="A120" s="50" t="s">
        <v>33</v>
      </c>
      <c r="B120" s="30" t="s">
        <v>78</v>
      </c>
      <c r="C120" s="30" t="s">
        <v>57</v>
      </c>
      <c r="D120" s="112">
        <f>D121+D122+D123</f>
        <v>2843391.477</v>
      </c>
      <c r="E120" s="112">
        <f>E121+E122+E123</f>
        <v>1040111.915</v>
      </c>
      <c r="F120" s="112">
        <f>F121+F122+F123</f>
        <v>904168.8300000001</v>
      </c>
      <c r="G120" s="184">
        <f t="shared" si="7"/>
        <v>86.92995599420664</v>
      </c>
      <c r="H120" s="112">
        <f t="shared" si="8"/>
        <v>31.79895689052176</v>
      </c>
      <c r="I120" s="116" t="s">
        <v>67</v>
      </c>
    </row>
    <row r="121" spans="1:9" s="7" customFormat="1" ht="17.25" customHeight="1">
      <c r="A121" s="86"/>
      <c r="B121" s="87"/>
      <c r="C121" s="58" t="s">
        <v>35</v>
      </c>
      <c r="D121" s="111">
        <v>762706.657</v>
      </c>
      <c r="E121" s="111">
        <v>285093.112</v>
      </c>
      <c r="F121" s="111">
        <v>254904.081</v>
      </c>
      <c r="G121" s="183">
        <f t="shared" si="7"/>
        <v>89.41081712279319</v>
      </c>
      <c r="H121" s="111">
        <f t="shared" si="8"/>
        <v>33.4209854680736</v>
      </c>
      <c r="I121" s="117">
        <f>G121-95</f>
        <v>-5.5891828772068095</v>
      </c>
    </row>
    <row r="122" spans="1:9" s="2" customFormat="1" ht="17.25" customHeight="1">
      <c r="A122" s="80"/>
      <c r="B122" s="81"/>
      <c r="C122" s="58" t="s">
        <v>36</v>
      </c>
      <c r="D122" s="111">
        <v>391776.564</v>
      </c>
      <c r="E122" s="111">
        <v>188109.235</v>
      </c>
      <c r="F122" s="111">
        <v>103020.484</v>
      </c>
      <c r="G122" s="183">
        <f t="shared" si="7"/>
        <v>54.76630852281122</v>
      </c>
      <c r="H122" s="111">
        <f t="shared" si="8"/>
        <v>26.295724008646925</v>
      </c>
      <c r="I122" s="117">
        <f>G122-95</f>
        <v>-40.23369147718878</v>
      </c>
    </row>
    <row r="123" spans="1:9" s="2" customFormat="1" ht="27" customHeight="1">
      <c r="A123" s="80"/>
      <c r="B123" s="81"/>
      <c r="C123" s="58" t="s">
        <v>71</v>
      </c>
      <c r="D123" s="111">
        <v>1688908.256</v>
      </c>
      <c r="E123" s="111">
        <v>566909.568</v>
      </c>
      <c r="F123" s="111">
        <v>546244.265</v>
      </c>
      <c r="G123" s="183">
        <f>F123/E123*100</f>
        <v>96.35474436021515</v>
      </c>
      <c r="H123" s="111">
        <f t="shared" si="8"/>
        <v>32.343039538081335</v>
      </c>
      <c r="I123" s="117">
        <f>G123-95</f>
        <v>1.3547443602151503</v>
      </c>
    </row>
    <row r="124" spans="1:10" s="2" customFormat="1" ht="21" customHeight="1">
      <c r="A124" s="88"/>
      <c r="B124" s="89"/>
      <c r="C124" s="151" t="s">
        <v>97</v>
      </c>
      <c r="D124" s="149">
        <v>1981811.316</v>
      </c>
      <c r="E124" s="149">
        <v>860555.825</v>
      </c>
      <c r="F124" s="149">
        <v>756947.859</v>
      </c>
      <c r="G124" s="190">
        <f>F124/E124*100</f>
        <v>87.96034342106744</v>
      </c>
      <c r="H124" s="149">
        <f t="shared" si="8"/>
        <v>38.19474906056092</v>
      </c>
      <c r="I124" s="150">
        <f>G124-95</f>
        <v>-7.039656578932565</v>
      </c>
      <c r="J124" s="96"/>
    </row>
    <row r="125" spans="1:9" s="2" customFormat="1" ht="41.25" customHeight="1">
      <c r="A125" s="68" t="s">
        <v>34</v>
      </c>
      <c r="B125" s="69" t="s">
        <v>79</v>
      </c>
      <c r="C125" s="30" t="s">
        <v>56</v>
      </c>
      <c r="D125" s="112">
        <f>D126+D127</f>
        <v>625208.461</v>
      </c>
      <c r="E125" s="112">
        <f>E126+E127</f>
        <v>74439.211</v>
      </c>
      <c r="F125" s="112">
        <f>F126+F127</f>
        <v>32410.938</v>
      </c>
      <c r="G125" s="184">
        <f t="shared" si="7"/>
        <v>43.54014176748864</v>
      </c>
      <c r="H125" s="112">
        <f t="shared" si="8"/>
        <v>5.184021014072616</v>
      </c>
      <c r="I125" s="116" t="s">
        <v>67</v>
      </c>
    </row>
    <row r="126" spans="1:9" s="7" customFormat="1" ht="18" customHeight="1">
      <c r="A126" s="195"/>
      <c r="B126" s="199"/>
      <c r="C126" s="58" t="s">
        <v>35</v>
      </c>
      <c r="D126" s="111">
        <v>199608.461</v>
      </c>
      <c r="E126" s="111">
        <v>74439.211</v>
      </c>
      <c r="F126" s="111">
        <v>32410.938</v>
      </c>
      <c r="G126" s="183">
        <f>F126/E126*100</f>
        <v>43.54014176748864</v>
      </c>
      <c r="H126" s="111">
        <f t="shared" si="8"/>
        <v>16.237256596051804</v>
      </c>
      <c r="I126" s="117">
        <f aca="true" t="shared" si="9" ref="I126:I141">G126-95</f>
        <v>-51.45985823251136</v>
      </c>
    </row>
    <row r="127" spans="1:9" s="7" customFormat="1" ht="27.75" customHeight="1">
      <c r="A127" s="63"/>
      <c r="B127" s="139"/>
      <c r="C127" s="58" t="s">
        <v>71</v>
      </c>
      <c r="D127" s="111">
        <v>425600</v>
      </c>
      <c r="E127" s="111">
        <v>0</v>
      </c>
      <c r="F127" s="111">
        <v>0</v>
      </c>
      <c r="G127" s="183"/>
      <c r="H127" s="111">
        <f t="shared" si="8"/>
        <v>0</v>
      </c>
      <c r="I127" s="121">
        <f>G127-95</f>
        <v>-95</v>
      </c>
    </row>
    <row r="128" spans="1:9" s="7" customFormat="1" ht="21" customHeight="1">
      <c r="A128" s="101"/>
      <c r="B128" s="102"/>
      <c r="C128" s="151" t="s">
        <v>97</v>
      </c>
      <c r="D128" s="149">
        <v>522051.32</v>
      </c>
      <c r="E128" s="149">
        <v>35633.4</v>
      </c>
      <c r="F128" s="149">
        <v>0</v>
      </c>
      <c r="G128" s="191">
        <f>F128/E128*100</f>
        <v>0</v>
      </c>
      <c r="H128" s="149">
        <f t="shared" si="8"/>
        <v>0</v>
      </c>
      <c r="I128" s="150">
        <f>G128-95</f>
        <v>-95</v>
      </c>
    </row>
    <row r="129" spans="1:9" s="103" customFormat="1" ht="18" customHeight="1" hidden="1">
      <c r="A129" s="208" t="s">
        <v>72</v>
      </c>
      <c r="B129" s="209"/>
      <c r="C129" s="210"/>
      <c r="D129" s="173">
        <v>0</v>
      </c>
      <c r="E129" s="173" t="s">
        <v>67</v>
      </c>
      <c r="F129" s="173" t="s">
        <v>67</v>
      </c>
      <c r="G129" s="179"/>
      <c r="H129" s="111"/>
      <c r="I129" s="121">
        <f>G129-95</f>
        <v>-95</v>
      </c>
    </row>
    <row r="130" spans="1:9" s="103" customFormat="1" ht="27.75" customHeight="1" hidden="1">
      <c r="A130" s="208" t="s">
        <v>109</v>
      </c>
      <c r="B130" s="209"/>
      <c r="C130" s="210"/>
      <c r="D130" s="173">
        <v>349.35</v>
      </c>
      <c r="E130" s="173">
        <v>0</v>
      </c>
      <c r="F130" s="173">
        <v>0</v>
      </c>
      <c r="G130" s="179"/>
      <c r="H130" s="122">
        <f>F130/D130*100</f>
        <v>0</v>
      </c>
      <c r="I130" s="125">
        <f>G130-95</f>
        <v>-95</v>
      </c>
    </row>
    <row r="131" spans="1:11" s="1" customFormat="1" ht="26.25" customHeight="1">
      <c r="A131" s="200" t="s">
        <v>65</v>
      </c>
      <c r="B131" s="201"/>
      <c r="C131" s="202"/>
      <c r="D131" s="112">
        <f>D133+D134+D135</f>
        <v>46236787.057000004</v>
      </c>
      <c r="E131" s="112">
        <f>E133+E134+E135</f>
        <v>12810851.926999997</v>
      </c>
      <c r="F131" s="112">
        <f>F133+F134+F135</f>
        <v>11383794.986000001</v>
      </c>
      <c r="G131" s="184">
        <f>F131/E131*100</f>
        <v>88.86056173990781</v>
      </c>
      <c r="H131" s="112">
        <f>F131/D131*100</f>
        <v>24.620644535629676</v>
      </c>
      <c r="I131" s="118">
        <f t="shared" si="9"/>
        <v>-6.1394382600921915</v>
      </c>
      <c r="J131" s="91"/>
      <c r="K131" s="91"/>
    </row>
    <row r="132" spans="1:9" s="1" customFormat="1" ht="15.75" customHeight="1">
      <c r="A132" s="207"/>
      <c r="B132" s="207"/>
      <c r="C132" s="30" t="s">
        <v>63</v>
      </c>
      <c r="D132" s="115"/>
      <c r="E132" s="115"/>
      <c r="F132" s="115"/>
      <c r="G132" s="186"/>
      <c r="H132" s="115"/>
      <c r="I132" s="117"/>
    </row>
    <row r="133" spans="1:9" s="1" customFormat="1" ht="20.25" customHeight="1">
      <c r="A133" s="207"/>
      <c r="B133" s="207"/>
      <c r="C133" s="30" t="s">
        <v>35</v>
      </c>
      <c r="D133" s="115">
        <f>D7+D11+D22+D27+D32+D35+D40+D44+D48+D52+D56+D60+D64+D68+D72+D77+D81+D90+D86+D92+D95+D99+D104+D108+D113+D116+D118+D121+D126</f>
        <v>24322978.804000005</v>
      </c>
      <c r="E133" s="115">
        <f>E7+E11+E22+E27+E32+E35+E40+E44+E48+E52+E56+E60+E64+E68+E72+E77+E81+E86+E90+E92+E95+E99+E104+E108+E113+E116+E118+E121+E126</f>
        <v>7969754.383999998</v>
      </c>
      <c r="F133" s="115">
        <f>F7+F11+F22+F27+F32+F35+F40+F44+F48+F52+F56+F60+F64+F68+F72+F77+F81+F86+F90+F92+F95+F99+F104+F108+F113+F116+F118+F121+F126</f>
        <v>6769659.807000001</v>
      </c>
      <c r="G133" s="186">
        <f>F133/E133*100</f>
        <v>84.94188755165032</v>
      </c>
      <c r="H133" s="115">
        <f>F133/D133*100</f>
        <v>27.832363221427077</v>
      </c>
      <c r="I133" s="119">
        <f t="shared" si="9"/>
        <v>-10.058112448349675</v>
      </c>
    </row>
    <row r="134" spans="1:9" s="1" customFormat="1" ht="20.25" customHeight="1">
      <c r="A134" s="207"/>
      <c r="B134" s="207"/>
      <c r="C134" s="30" t="s">
        <v>36</v>
      </c>
      <c r="D134" s="115">
        <f>D25+D28+D36+D41+D45+D49+D53+D57+D61+D65+D69+D73+D82+D87+D96+D100+D122</f>
        <v>9667205.733999997</v>
      </c>
      <c r="E134" s="115">
        <f>E25+E28+E36+E41+E45+E49+E53+E57+E61+E65+E69+E73+E82+E87+E96+E100+E122</f>
        <v>3964979.7339999997</v>
      </c>
      <c r="F134" s="115">
        <f>F25+F28+F36+F41+F45+F49+F53+F57+F61+F65+F69+F73+F82+F87+F96+F100+F122</f>
        <v>3824597.629</v>
      </c>
      <c r="G134" s="186">
        <f>F134/E134*100</f>
        <v>96.45944962098514</v>
      </c>
      <c r="H134" s="115">
        <f>F134/D134*100</f>
        <v>39.562596827216765</v>
      </c>
      <c r="I134" s="131">
        <f t="shared" si="9"/>
        <v>1.45944962098514</v>
      </c>
    </row>
    <row r="135" spans="1:9" s="1" customFormat="1" ht="30" customHeight="1">
      <c r="A135" s="207"/>
      <c r="B135" s="207"/>
      <c r="C135" s="31" t="s">
        <v>71</v>
      </c>
      <c r="D135" s="115">
        <f>D8+D29+D33+D37+D42+D46+D50+D54+D58+D62+D66+D70+D74+D78+D83+D88+D101+D110+D119+D123+D127+D129</f>
        <v>12246602.519000001</v>
      </c>
      <c r="E135" s="115">
        <f>E8+E29+E33+E37+E42+E46+E50+E54+E58+E62+E66+E70+E74+E78+E83+E88+E101+E110+E119+E123+E127</f>
        <v>876117.8089999999</v>
      </c>
      <c r="F135" s="115">
        <f>F8+F29+F33+F37+F42+F46+F50+F54+F58+F62+F66+F70+F74+F78+F83+F88+F101+F110+F119+F123+F127</f>
        <v>789537.55</v>
      </c>
      <c r="G135" s="186">
        <f>F135/E135*100</f>
        <v>90.11773780756465</v>
      </c>
      <c r="H135" s="115">
        <f>F135/D135*100</f>
        <v>6.446992533439959</v>
      </c>
      <c r="I135" s="131">
        <f t="shared" si="9"/>
        <v>-4.882262192435348</v>
      </c>
    </row>
    <row r="136" spans="1:9" s="1" customFormat="1" ht="26.25" customHeight="1">
      <c r="A136" s="221" t="s">
        <v>64</v>
      </c>
      <c r="B136" s="221"/>
      <c r="C136" s="221"/>
      <c r="D136" s="114">
        <f>D138+D139+D140</f>
        <v>46285010.580000006</v>
      </c>
      <c r="E136" s="114">
        <f>E138+E139+E140</f>
        <v>12825834.194999998</v>
      </c>
      <c r="F136" s="114">
        <f>F138+F139+F140</f>
        <v>11385750.475000001</v>
      </c>
      <c r="G136" s="187">
        <f>F136/E136*100</f>
        <v>88.77200735558084</v>
      </c>
      <c r="H136" s="114">
        <f>F136/D136*100</f>
        <v>24.59921761348769</v>
      </c>
      <c r="I136" s="120">
        <f t="shared" si="9"/>
        <v>-6.22799264441916</v>
      </c>
    </row>
    <row r="137" spans="1:9" s="1" customFormat="1" ht="15.75" customHeight="1">
      <c r="A137" s="226"/>
      <c r="B137" s="226"/>
      <c r="C137" s="49" t="s">
        <v>63</v>
      </c>
      <c r="D137" s="188"/>
      <c r="E137" s="188"/>
      <c r="F137" s="188"/>
      <c r="G137" s="187"/>
      <c r="H137" s="127"/>
      <c r="I137" s="128"/>
    </row>
    <row r="138" spans="1:9" s="1" customFormat="1" ht="30.75" customHeight="1">
      <c r="A138" s="226"/>
      <c r="B138" s="226"/>
      <c r="C138" s="32" t="s">
        <v>70</v>
      </c>
      <c r="D138" s="114">
        <f>D133+D17</f>
        <v>24371202.327000003</v>
      </c>
      <c r="E138" s="114">
        <f>E133+E17</f>
        <v>7984736.651999998</v>
      </c>
      <c r="F138" s="114">
        <f>F133+F17</f>
        <v>6771615.296000001</v>
      </c>
      <c r="G138" s="187">
        <f>F138/E138*100</f>
        <v>84.80699603666783</v>
      </c>
      <c r="H138" s="114">
        <f>F138/D138*100</f>
        <v>27.785314836510818</v>
      </c>
      <c r="I138" s="120">
        <f t="shared" si="9"/>
        <v>-10.193003963332174</v>
      </c>
    </row>
    <row r="139" spans="1:9" s="1" customFormat="1" ht="20.25" customHeight="1">
      <c r="A139" s="226"/>
      <c r="B139" s="226"/>
      <c r="C139" s="32" t="s">
        <v>36</v>
      </c>
      <c r="D139" s="114">
        <f aca="true" t="shared" si="10" ref="D139:F140">D134</f>
        <v>9667205.733999997</v>
      </c>
      <c r="E139" s="114">
        <f t="shared" si="10"/>
        <v>3964979.7339999997</v>
      </c>
      <c r="F139" s="114">
        <f t="shared" si="10"/>
        <v>3824597.629</v>
      </c>
      <c r="G139" s="187">
        <f>F139/E139*100</f>
        <v>96.45944962098514</v>
      </c>
      <c r="H139" s="114">
        <f>F139/D139*100</f>
        <v>39.562596827216765</v>
      </c>
      <c r="I139" s="120">
        <f t="shared" si="9"/>
        <v>1.45944962098514</v>
      </c>
    </row>
    <row r="140" spans="1:9" s="1" customFormat="1" ht="31.5" customHeight="1">
      <c r="A140" s="226"/>
      <c r="B140" s="226"/>
      <c r="C140" s="33" t="s">
        <v>71</v>
      </c>
      <c r="D140" s="114">
        <f t="shared" si="10"/>
        <v>12246602.519000001</v>
      </c>
      <c r="E140" s="114">
        <f t="shared" si="10"/>
        <v>876117.8089999999</v>
      </c>
      <c r="F140" s="114">
        <f t="shared" si="10"/>
        <v>789537.55</v>
      </c>
      <c r="G140" s="187">
        <f>F140/E140*100</f>
        <v>90.11773780756465</v>
      </c>
      <c r="H140" s="114">
        <f>F140/D140*100</f>
        <v>6.446992533439959</v>
      </c>
      <c r="I140" s="120">
        <f t="shared" si="9"/>
        <v>-4.882262192435348</v>
      </c>
    </row>
    <row r="141" spans="1:9" s="2" customFormat="1" ht="21.75" customHeight="1">
      <c r="A141" s="226"/>
      <c r="B141" s="226"/>
      <c r="C141" s="152" t="s">
        <v>97</v>
      </c>
      <c r="D141" s="153">
        <f>D9+D30+D38+D75+D79+D84+D102+D111+D124+D128</f>
        <v>12756223.099</v>
      </c>
      <c r="E141" s="153">
        <f>E9+E30+E38+E75+E79+E84+E102+E111+E124+E128</f>
        <v>1792947.0899999999</v>
      </c>
      <c r="F141" s="153">
        <f>F9+F30+F38+F75+F79+F84+F102+F111+F124+F128</f>
        <v>1354250.424</v>
      </c>
      <c r="G141" s="189">
        <f>F141/E141*100</f>
        <v>75.53209079917691</v>
      </c>
      <c r="H141" s="153">
        <f>F141/D141*100</f>
        <v>10.616390239413139</v>
      </c>
      <c r="I141" s="154">
        <f t="shared" si="9"/>
        <v>-19.467909200823087</v>
      </c>
    </row>
    <row r="142" spans="1:8" ht="12" customHeight="1">
      <c r="A142" s="47"/>
      <c r="B142" s="48" t="s">
        <v>100</v>
      </c>
      <c r="C142" s="48"/>
      <c r="D142" s="158"/>
      <c r="E142" s="19"/>
      <c r="F142" s="26"/>
      <c r="G142" s="19"/>
      <c r="H142" s="19"/>
    </row>
    <row r="143" spans="1:9" s="13" customFormat="1" ht="27.75" customHeight="1" hidden="1">
      <c r="A143" s="203" t="s">
        <v>89</v>
      </c>
      <c r="B143" s="204"/>
      <c r="C143" s="204"/>
      <c r="D143" s="204"/>
      <c r="E143" s="204"/>
      <c r="F143" s="204"/>
      <c r="G143" s="204"/>
      <c r="H143" s="204"/>
      <c r="I143" s="3"/>
    </row>
    <row r="144" spans="1:8" s="6" customFormat="1" ht="17.25" customHeight="1">
      <c r="A144" s="197" t="s">
        <v>124</v>
      </c>
      <c r="B144" s="198"/>
      <c r="C144" s="198"/>
      <c r="D144" s="198"/>
      <c r="E144" s="198"/>
      <c r="F144" s="198"/>
      <c r="G144" s="198"/>
      <c r="H144" s="198"/>
    </row>
    <row r="145" spans="1:9" s="4" customFormat="1" ht="12.75">
      <c r="A145" s="21"/>
      <c r="B145" s="22"/>
      <c r="C145" s="22"/>
      <c r="D145" s="159"/>
      <c r="E145" s="20"/>
      <c r="F145" s="27"/>
      <c r="G145" s="20"/>
      <c r="H145" s="20"/>
      <c r="I145" s="100"/>
    </row>
    <row r="146" spans="1:9" s="4" customFormat="1" ht="12.75" hidden="1">
      <c r="A146" s="21"/>
      <c r="B146" s="22"/>
      <c r="C146" s="22"/>
      <c r="D146" s="159"/>
      <c r="E146" s="20"/>
      <c r="F146" s="27"/>
      <c r="G146" s="20"/>
      <c r="H146" s="20"/>
      <c r="I146" s="100"/>
    </row>
    <row r="147" spans="1:9" s="4" customFormat="1" ht="12.75" hidden="1">
      <c r="A147" s="42"/>
      <c r="B147" s="43"/>
      <c r="C147" s="43"/>
      <c r="D147" s="160"/>
      <c r="E147" s="46"/>
      <c r="F147" s="45"/>
      <c r="G147" s="46"/>
      <c r="H147" s="46"/>
      <c r="I147" s="100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161"/>
      <c r="E148" s="44"/>
      <c r="F148" s="45"/>
      <c r="G148" s="46"/>
      <c r="H148" s="46"/>
      <c r="I148" s="100"/>
    </row>
    <row r="149" spans="1:9" s="4" customFormat="1" ht="15.75" hidden="1">
      <c r="A149" s="218" t="s">
        <v>64</v>
      </c>
      <c r="B149" s="219"/>
      <c r="C149" s="220"/>
      <c r="D149" s="162">
        <f>D151+D152+D153</f>
        <v>24525968.417999998</v>
      </c>
      <c r="E149" s="34">
        <f>E151+E152+E153</f>
        <v>21619356.084</v>
      </c>
      <c r="F149" s="108">
        <f>F151+F152+F153</f>
        <v>20841969.650000002</v>
      </c>
      <c r="G149" s="35">
        <f>F149/E149*100</f>
        <v>96.40421097196635</v>
      </c>
      <c r="H149" s="35">
        <f>F149/D149*100</f>
        <v>84.97919142187165</v>
      </c>
      <c r="I149" s="100"/>
    </row>
    <row r="150" spans="1:9" s="4" customFormat="1" ht="13.5" hidden="1">
      <c r="A150" s="194"/>
      <c r="B150" s="194"/>
      <c r="C150" s="36" t="s">
        <v>63</v>
      </c>
      <c r="D150" s="163"/>
      <c r="E150" s="37"/>
      <c r="F150" s="109"/>
      <c r="G150" s="38"/>
      <c r="H150" s="38"/>
      <c r="I150" s="100"/>
    </row>
    <row r="151" spans="1:9" s="4" customFormat="1" ht="27" hidden="1">
      <c r="A151" s="194"/>
      <c r="B151" s="194"/>
      <c r="C151" s="39" t="s">
        <v>70</v>
      </c>
      <c r="D151" s="164">
        <v>14805057.912999997</v>
      </c>
      <c r="E151" s="40">
        <v>13268979.204</v>
      </c>
      <c r="F151" s="110">
        <v>12716245.471</v>
      </c>
      <c r="G151" s="35">
        <v>95.83439144411821</v>
      </c>
      <c r="H151" s="35">
        <v>85.89122410547374</v>
      </c>
      <c r="I151" s="100"/>
    </row>
    <row r="152" spans="1:9" s="4" customFormat="1" ht="13.5" hidden="1">
      <c r="A152" s="194"/>
      <c r="B152" s="194"/>
      <c r="C152" s="39" t="s">
        <v>36</v>
      </c>
      <c r="D152" s="164">
        <v>7926615.303999999</v>
      </c>
      <c r="E152" s="40">
        <v>7092166.329999999</v>
      </c>
      <c r="F152" s="110">
        <v>6886598.409</v>
      </c>
      <c r="G152" s="35">
        <v>97.10147913296332</v>
      </c>
      <c r="H152" s="35">
        <v>86.87943270723412</v>
      </c>
      <c r="I152" s="100"/>
    </row>
    <row r="153" spans="1:9" s="4" customFormat="1" ht="27" hidden="1">
      <c r="A153" s="194"/>
      <c r="B153" s="194"/>
      <c r="C153" s="41" t="s">
        <v>71</v>
      </c>
      <c r="D153" s="164">
        <v>1794295.2010000001</v>
      </c>
      <c r="E153" s="40">
        <v>1258210.55</v>
      </c>
      <c r="F153" s="110">
        <v>1239125.77</v>
      </c>
      <c r="G153" s="35">
        <v>98.4831807363243</v>
      </c>
      <c r="H153" s="35">
        <v>69.05919211673798</v>
      </c>
      <c r="I153" s="100"/>
    </row>
    <row r="154" spans="1:9" s="4" customFormat="1" ht="12.75" hidden="1">
      <c r="A154" s="21"/>
      <c r="B154" s="22"/>
      <c r="C154" s="22"/>
      <c r="D154" s="159"/>
      <c r="E154" s="20"/>
      <c r="F154" s="27"/>
      <c r="G154" s="20"/>
      <c r="H154" s="20"/>
      <c r="I154" s="100"/>
    </row>
    <row r="155" spans="1:9" s="4" customFormat="1" ht="12.75" hidden="1">
      <c r="A155" s="21"/>
      <c r="B155" s="22"/>
      <c r="C155" s="22"/>
      <c r="D155" s="159"/>
      <c r="E155" s="20"/>
      <c r="F155" s="27"/>
      <c r="G155" s="20"/>
      <c r="H155" s="20"/>
      <c r="I155" s="100"/>
    </row>
    <row r="156" spans="1:9" s="4" customFormat="1" ht="12.75" hidden="1">
      <c r="A156" s="21"/>
      <c r="B156" s="22"/>
      <c r="C156" s="22"/>
      <c r="D156" s="159"/>
      <c r="E156" s="20"/>
      <c r="F156" s="27"/>
      <c r="G156" s="20"/>
      <c r="H156" s="20"/>
      <c r="I156" s="100"/>
    </row>
    <row r="157" spans="1:9" s="4" customFormat="1" ht="12.75" hidden="1">
      <c r="A157" s="21"/>
      <c r="B157" s="22"/>
      <c r="C157" s="22"/>
      <c r="D157" s="159"/>
      <c r="E157" s="20"/>
      <c r="F157" s="27"/>
      <c r="G157" s="20"/>
      <c r="H157" s="20"/>
      <c r="I157" s="100"/>
    </row>
    <row r="158" spans="1:9" s="4" customFormat="1" ht="12.75">
      <c r="A158" s="21"/>
      <c r="B158" s="22"/>
      <c r="C158" s="22"/>
      <c r="D158" s="159"/>
      <c r="E158" s="20"/>
      <c r="F158" s="27"/>
      <c r="G158" s="20"/>
      <c r="H158" s="20"/>
      <c r="I158" s="100"/>
    </row>
    <row r="159" spans="1:9" s="4" customFormat="1" ht="12.75">
      <c r="A159" s="21"/>
      <c r="B159" s="22"/>
      <c r="C159" s="22"/>
      <c r="D159" s="159"/>
      <c r="E159" s="20"/>
      <c r="F159" s="27"/>
      <c r="G159" s="20"/>
      <c r="H159" s="20"/>
      <c r="I159" s="100"/>
    </row>
    <row r="160" spans="1:9" s="4" customFormat="1" ht="12.75">
      <c r="A160" s="21"/>
      <c r="B160" s="22"/>
      <c r="C160" s="22"/>
      <c r="D160" s="159"/>
      <c r="E160" s="20"/>
      <c r="F160" s="27"/>
      <c r="G160" s="20"/>
      <c r="H160" s="20"/>
      <c r="I160" s="100"/>
    </row>
    <row r="161" spans="1:9" s="4" customFormat="1" ht="12.75">
      <c r="A161" s="21"/>
      <c r="B161" s="22"/>
      <c r="C161" s="22"/>
      <c r="D161" s="159"/>
      <c r="E161" s="20"/>
      <c r="F161" s="27"/>
      <c r="G161" s="20"/>
      <c r="H161" s="20"/>
      <c r="I161" s="100"/>
    </row>
    <row r="162" spans="1:9" s="4" customFormat="1" ht="12.75">
      <c r="A162" s="21"/>
      <c r="B162" s="22"/>
      <c r="C162" s="22"/>
      <c r="D162" s="159"/>
      <c r="E162" s="20"/>
      <c r="F162" s="27"/>
      <c r="G162" s="20"/>
      <c r="H162" s="20"/>
      <c r="I162" s="100"/>
    </row>
    <row r="163" spans="1:9" s="4" customFormat="1" ht="12.75">
      <c r="A163" s="21"/>
      <c r="B163" s="22"/>
      <c r="C163" s="22"/>
      <c r="D163" s="159"/>
      <c r="E163" s="20"/>
      <c r="F163" s="27"/>
      <c r="G163" s="20"/>
      <c r="H163" s="20"/>
      <c r="I163" s="100"/>
    </row>
    <row r="164" spans="1:9" s="4" customFormat="1" ht="12.75">
      <c r="A164" s="21"/>
      <c r="B164" s="22"/>
      <c r="C164" s="22"/>
      <c r="D164" s="159"/>
      <c r="E164" s="20"/>
      <c r="F164" s="27"/>
      <c r="G164" s="20"/>
      <c r="H164" s="20"/>
      <c r="I164" s="100"/>
    </row>
    <row r="165" spans="1:9" s="4" customFormat="1" ht="12.75">
      <c r="A165" s="21"/>
      <c r="B165" s="22"/>
      <c r="C165" s="22"/>
      <c r="D165" s="159"/>
      <c r="E165" s="20"/>
      <c r="F165" s="27"/>
      <c r="G165" s="20"/>
      <c r="H165" s="20"/>
      <c r="I165" s="100"/>
    </row>
    <row r="166" spans="1:9" s="4" customFormat="1" ht="12.75">
      <c r="A166" s="21"/>
      <c r="B166" s="22"/>
      <c r="C166" s="22"/>
      <c r="D166" s="159"/>
      <c r="E166" s="20"/>
      <c r="F166" s="27"/>
      <c r="G166" s="20"/>
      <c r="H166" s="20"/>
      <c r="I166" s="100"/>
    </row>
    <row r="167" spans="1:9" s="4" customFormat="1" ht="12.75">
      <c r="A167" s="21"/>
      <c r="B167" s="22"/>
      <c r="C167" s="22"/>
      <c r="D167" s="159"/>
      <c r="E167" s="20"/>
      <c r="F167" s="27"/>
      <c r="G167" s="20"/>
      <c r="H167" s="20"/>
      <c r="I167" s="100"/>
    </row>
    <row r="168" spans="1:9" s="4" customFormat="1" ht="12.75">
      <c r="A168" s="21"/>
      <c r="B168" s="22"/>
      <c r="C168" s="22"/>
      <c r="D168" s="159"/>
      <c r="E168" s="20"/>
      <c r="F168" s="27"/>
      <c r="G168" s="20"/>
      <c r="H168" s="20"/>
      <c r="I168" s="100"/>
    </row>
    <row r="169" spans="1:9" s="4" customFormat="1" ht="12.75">
      <c r="A169" s="21"/>
      <c r="B169" s="22"/>
      <c r="C169" s="22"/>
      <c r="D169" s="159"/>
      <c r="E169" s="20"/>
      <c r="F169" s="27"/>
      <c r="G169" s="20"/>
      <c r="H169" s="20"/>
      <c r="I169" s="100"/>
    </row>
    <row r="170" spans="1:9" s="4" customFormat="1" ht="12.75">
      <c r="A170" s="21"/>
      <c r="B170" s="22"/>
      <c r="C170" s="22"/>
      <c r="D170" s="159"/>
      <c r="E170" s="20"/>
      <c r="F170" s="27"/>
      <c r="G170" s="20"/>
      <c r="H170" s="20"/>
      <c r="I170" s="100"/>
    </row>
    <row r="171" spans="1:9" s="4" customFormat="1" ht="12.75">
      <c r="A171" s="21"/>
      <c r="B171" s="22"/>
      <c r="C171" s="22"/>
      <c r="D171" s="159"/>
      <c r="E171" s="20"/>
      <c r="F171" s="27"/>
      <c r="G171" s="20"/>
      <c r="H171" s="20"/>
      <c r="I171" s="100"/>
    </row>
    <row r="172" spans="1:9" s="4" customFormat="1" ht="12.75">
      <c r="A172" s="21"/>
      <c r="B172" s="22"/>
      <c r="C172" s="22"/>
      <c r="D172" s="159"/>
      <c r="E172" s="20"/>
      <c r="F172" s="27"/>
      <c r="G172" s="20"/>
      <c r="H172" s="20"/>
      <c r="I172" s="100"/>
    </row>
    <row r="173" spans="1:9" s="4" customFormat="1" ht="12.75">
      <c r="A173" s="21"/>
      <c r="B173" s="22"/>
      <c r="C173" s="22"/>
      <c r="D173" s="159"/>
      <c r="E173" s="20"/>
      <c r="F173" s="27"/>
      <c r="G173" s="20"/>
      <c r="H173" s="20"/>
      <c r="I173" s="100"/>
    </row>
    <row r="174" spans="1:9" s="4" customFormat="1" ht="12.75">
      <c r="A174" s="21"/>
      <c r="B174" s="22"/>
      <c r="C174" s="22"/>
      <c r="D174" s="159"/>
      <c r="E174" s="20"/>
      <c r="F174" s="27"/>
      <c r="G174" s="20"/>
      <c r="H174" s="20"/>
      <c r="I174" s="100"/>
    </row>
    <row r="175" spans="1:9" s="4" customFormat="1" ht="12.75">
      <c r="A175" s="21"/>
      <c r="B175" s="22"/>
      <c r="C175" s="22"/>
      <c r="D175" s="159"/>
      <c r="E175" s="20"/>
      <c r="F175" s="27"/>
      <c r="G175" s="20"/>
      <c r="H175" s="20"/>
      <c r="I175" s="100"/>
    </row>
    <row r="176" spans="1:9" s="4" customFormat="1" ht="12.75">
      <c r="A176" s="21"/>
      <c r="B176" s="22"/>
      <c r="C176" s="22"/>
      <c r="D176" s="159"/>
      <c r="E176" s="20"/>
      <c r="F176" s="27"/>
      <c r="G176" s="20"/>
      <c r="H176" s="20"/>
      <c r="I176" s="100"/>
    </row>
    <row r="177" spans="1:9" s="4" customFormat="1" ht="12.75">
      <c r="A177" s="21"/>
      <c r="B177" s="22"/>
      <c r="C177" s="22"/>
      <c r="D177" s="159"/>
      <c r="E177" s="20"/>
      <c r="F177" s="27"/>
      <c r="G177" s="20"/>
      <c r="H177" s="20"/>
      <c r="I177" s="100"/>
    </row>
    <row r="178" spans="1:9" s="4" customFormat="1" ht="12.75">
      <c r="A178" s="21"/>
      <c r="B178" s="22"/>
      <c r="C178" s="22"/>
      <c r="D178" s="159"/>
      <c r="E178" s="20"/>
      <c r="F178" s="27"/>
      <c r="G178" s="20"/>
      <c r="H178" s="20"/>
      <c r="I178" s="100"/>
    </row>
    <row r="179" spans="1:9" s="4" customFormat="1" ht="12.75">
      <c r="A179" s="21"/>
      <c r="B179" s="22"/>
      <c r="C179" s="22"/>
      <c r="D179" s="159"/>
      <c r="E179" s="20"/>
      <c r="F179" s="27"/>
      <c r="G179" s="20"/>
      <c r="H179" s="20"/>
      <c r="I179" s="100"/>
    </row>
    <row r="180" spans="1:9" s="4" customFormat="1" ht="12.75">
      <c r="A180" s="21"/>
      <c r="B180" s="22"/>
      <c r="C180" s="22"/>
      <c r="D180" s="159"/>
      <c r="E180" s="20"/>
      <c r="F180" s="27"/>
      <c r="G180" s="20"/>
      <c r="H180" s="20"/>
      <c r="I180" s="100"/>
    </row>
    <row r="181" spans="1:9" s="4" customFormat="1" ht="12.75">
      <c r="A181" s="21"/>
      <c r="B181" s="22"/>
      <c r="C181" s="22"/>
      <c r="D181" s="159"/>
      <c r="E181" s="20"/>
      <c r="F181" s="27"/>
      <c r="G181" s="20"/>
      <c r="H181" s="20"/>
      <c r="I181" s="100"/>
    </row>
    <row r="182" spans="1:9" s="4" customFormat="1" ht="12.75">
      <c r="A182" s="21"/>
      <c r="B182" s="22"/>
      <c r="C182" s="22"/>
      <c r="D182" s="159"/>
      <c r="E182" s="20"/>
      <c r="F182" s="27"/>
      <c r="G182" s="20"/>
      <c r="H182" s="20"/>
      <c r="I182" s="100"/>
    </row>
    <row r="183" spans="1:9" s="4" customFormat="1" ht="12.75">
      <c r="A183" s="21"/>
      <c r="B183" s="22"/>
      <c r="C183" s="22"/>
      <c r="D183" s="159"/>
      <c r="E183" s="20"/>
      <c r="F183" s="27"/>
      <c r="G183" s="20"/>
      <c r="H183" s="20"/>
      <c r="I183" s="100"/>
    </row>
    <row r="184" spans="1:9" s="4" customFormat="1" ht="12.75">
      <c r="A184" s="21"/>
      <c r="B184" s="22"/>
      <c r="C184" s="22"/>
      <c r="D184" s="159"/>
      <c r="E184" s="20"/>
      <c r="F184" s="27"/>
      <c r="G184" s="20"/>
      <c r="H184" s="20"/>
      <c r="I184" s="100"/>
    </row>
    <row r="185" spans="1:9" s="4" customFormat="1" ht="12.75">
      <c r="A185" s="21"/>
      <c r="B185" s="22"/>
      <c r="C185" s="22"/>
      <c r="D185" s="159"/>
      <c r="E185" s="20"/>
      <c r="F185" s="27"/>
      <c r="G185" s="20"/>
      <c r="H185" s="20"/>
      <c r="I185" s="100"/>
    </row>
    <row r="186" spans="1:9" s="4" customFormat="1" ht="12.75">
      <c r="A186" s="21"/>
      <c r="B186" s="22"/>
      <c r="C186" s="22"/>
      <c r="D186" s="159"/>
      <c r="E186" s="20"/>
      <c r="F186" s="27"/>
      <c r="G186" s="20"/>
      <c r="H186" s="20"/>
      <c r="I186" s="100"/>
    </row>
    <row r="187" spans="1:9" s="4" customFormat="1" ht="12.75">
      <c r="A187" s="21"/>
      <c r="B187" s="22"/>
      <c r="C187" s="22"/>
      <c r="D187" s="159"/>
      <c r="E187" s="20"/>
      <c r="F187" s="27"/>
      <c r="G187" s="20"/>
      <c r="H187" s="20"/>
      <c r="I187" s="100"/>
    </row>
    <row r="188" spans="1:9" s="4" customFormat="1" ht="12.75">
      <c r="A188" s="21"/>
      <c r="B188" s="22"/>
      <c r="C188" s="22"/>
      <c r="D188" s="159"/>
      <c r="E188" s="20"/>
      <c r="F188" s="27"/>
      <c r="G188" s="20"/>
      <c r="H188" s="20"/>
      <c r="I188" s="100"/>
    </row>
    <row r="189" spans="1:9" s="4" customFormat="1" ht="12.75">
      <c r="A189" s="21"/>
      <c r="B189" s="22"/>
      <c r="C189" s="22"/>
      <c r="D189" s="159"/>
      <c r="E189" s="20"/>
      <c r="F189" s="27"/>
      <c r="G189" s="20"/>
      <c r="H189" s="20"/>
      <c r="I189" s="100"/>
    </row>
    <row r="190" spans="1:9" s="4" customFormat="1" ht="12.75">
      <c r="A190" s="21"/>
      <c r="B190" s="22"/>
      <c r="C190" s="22"/>
      <c r="D190" s="159"/>
      <c r="E190" s="20"/>
      <c r="F190" s="27"/>
      <c r="G190" s="20"/>
      <c r="H190" s="20"/>
      <c r="I190" s="100"/>
    </row>
    <row r="191" spans="1:9" s="4" customFormat="1" ht="12.75">
      <c r="A191" s="21"/>
      <c r="B191" s="22"/>
      <c r="C191" s="22"/>
      <c r="D191" s="159"/>
      <c r="E191" s="20"/>
      <c r="F191" s="27"/>
      <c r="G191" s="20"/>
      <c r="H191" s="20"/>
      <c r="I191" s="100"/>
    </row>
    <row r="192" spans="1:9" s="4" customFormat="1" ht="12.75">
      <c r="A192" s="21"/>
      <c r="B192" s="22"/>
      <c r="C192" s="22"/>
      <c r="D192" s="159"/>
      <c r="E192" s="20"/>
      <c r="F192" s="27"/>
      <c r="G192" s="20"/>
      <c r="H192" s="20"/>
      <c r="I192" s="100"/>
    </row>
    <row r="193" spans="1:9" s="4" customFormat="1" ht="12.75">
      <c r="A193" s="21"/>
      <c r="B193" s="22"/>
      <c r="C193" s="22"/>
      <c r="D193" s="159"/>
      <c r="E193" s="20"/>
      <c r="F193" s="27"/>
      <c r="G193" s="20"/>
      <c r="H193" s="20"/>
      <c r="I193" s="100"/>
    </row>
    <row r="194" spans="1:9" s="4" customFormat="1" ht="12.75">
      <c r="A194" s="21"/>
      <c r="B194" s="22"/>
      <c r="C194" s="22"/>
      <c r="D194" s="159"/>
      <c r="E194" s="20"/>
      <c r="F194" s="27"/>
      <c r="G194" s="20"/>
      <c r="H194" s="20"/>
      <c r="I194" s="100"/>
    </row>
    <row r="195" spans="1:9" s="4" customFormat="1" ht="12.75">
      <c r="A195" s="21"/>
      <c r="B195" s="22"/>
      <c r="C195" s="22"/>
      <c r="D195" s="159"/>
      <c r="E195" s="20"/>
      <c r="F195" s="27"/>
      <c r="G195" s="20"/>
      <c r="H195" s="20"/>
      <c r="I195" s="100"/>
    </row>
    <row r="196" spans="1:9" s="4" customFormat="1" ht="12.75">
      <c r="A196" s="21"/>
      <c r="B196" s="22"/>
      <c r="C196" s="22"/>
      <c r="D196" s="159"/>
      <c r="E196" s="20"/>
      <c r="F196" s="27"/>
      <c r="G196" s="20"/>
      <c r="H196" s="20"/>
      <c r="I196" s="100"/>
    </row>
    <row r="197" spans="1:9" s="4" customFormat="1" ht="12.75">
      <c r="A197" s="21"/>
      <c r="B197" s="22"/>
      <c r="C197" s="22"/>
      <c r="D197" s="159"/>
      <c r="E197" s="20"/>
      <c r="F197" s="27"/>
      <c r="G197" s="20"/>
      <c r="H197" s="20"/>
      <c r="I197" s="100"/>
    </row>
    <row r="198" spans="1:9" s="4" customFormat="1" ht="12.75">
      <c r="A198" s="21"/>
      <c r="B198" s="22"/>
      <c r="C198" s="22"/>
      <c r="D198" s="159"/>
      <c r="E198" s="20"/>
      <c r="F198" s="27"/>
      <c r="G198" s="20"/>
      <c r="H198" s="20"/>
      <c r="I198" s="100"/>
    </row>
    <row r="199" spans="1:9" s="4" customFormat="1" ht="12.75">
      <c r="A199" s="21"/>
      <c r="B199" s="22"/>
      <c r="C199" s="22"/>
      <c r="D199" s="159"/>
      <c r="E199" s="20"/>
      <c r="F199" s="27"/>
      <c r="G199" s="20"/>
      <c r="H199" s="20"/>
      <c r="I199" s="100"/>
    </row>
    <row r="200" spans="1:9" s="4" customFormat="1" ht="12.75">
      <c r="A200" s="21"/>
      <c r="B200" s="22"/>
      <c r="C200" s="22"/>
      <c r="D200" s="159"/>
      <c r="E200" s="20"/>
      <c r="F200" s="27"/>
      <c r="G200" s="20"/>
      <c r="H200" s="20"/>
      <c r="I200" s="100"/>
    </row>
    <row r="201" spans="4:8" ht="12.75">
      <c r="D201" s="159"/>
      <c r="E201" s="20"/>
      <c r="F201" s="27"/>
      <c r="G201" s="20"/>
      <c r="H201" s="20"/>
    </row>
    <row r="202" spans="1:8" ht="12.75">
      <c r="A202" s="23"/>
      <c r="B202" s="23"/>
      <c r="C202" s="23"/>
      <c r="D202" s="159"/>
      <c r="E202" s="20"/>
      <c r="F202" s="27"/>
      <c r="G202" s="20"/>
      <c r="H202" s="20"/>
    </row>
    <row r="203" spans="1:8" ht="12.75">
      <c r="A203" s="23"/>
      <c r="B203" s="23"/>
      <c r="C203" s="23"/>
      <c r="D203" s="159"/>
      <c r="E203" s="20"/>
      <c r="F203" s="27"/>
      <c r="G203" s="20"/>
      <c r="H203" s="20"/>
    </row>
    <row r="204" spans="1:8" ht="12.75">
      <c r="A204" s="23"/>
      <c r="B204" s="23"/>
      <c r="C204" s="23"/>
      <c r="D204" s="159"/>
      <c r="E204" s="20"/>
      <c r="F204" s="27"/>
      <c r="G204" s="20"/>
      <c r="H204" s="20"/>
    </row>
    <row r="205" spans="1:8" ht="12.75">
      <c r="A205" s="23"/>
      <c r="B205" s="23"/>
      <c r="C205" s="23"/>
      <c r="D205" s="159"/>
      <c r="E205" s="20"/>
      <c r="F205" s="27"/>
      <c r="G205" s="20"/>
      <c r="H205" s="20"/>
    </row>
    <row r="206" spans="1:8" ht="12.75">
      <c r="A206" s="23"/>
      <c r="B206" s="23"/>
      <c r="C206" s="23"/>
      <c r="D206" s="159"/>
      <c r="E206" s="20"/>
      <c r="F206" s="27"/>
      <c r="G206" s="20"/>
      <c r="H206" s="20"/>
    </row>
    <row r="207" spans="1:8" ht="12.75">
      <c r="A207" s="23"/>
      <c r="B207" s="23"/>
      <c r="C207" s="23"/>
      <c r="D207" s="159"/>
      <c r="E207" s="20"/>
      <c r="F207" s="27"/>
      <c r="G207" s="20"/>
      <c r="H207" s="20"/>
    </row>
  </sheetData>
  <sheetProtection/>
  <mergeCells count="22"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  <mergeCell ref="A72:B72"/>
    <mergeCell ref="A132:B135"/>
    <mergeCell ref="A130:C130"/>
    <mergeCell ref="A25:B25"/>
    <mergeCell ref="A77:B79"/>
    <mergeCell ref="A75:B75"/>
    <mergeCell ref="A150:B153"/>
    <mergeCell ref="A99:B99"/>
    <mergeCell ref="A144:H144"/>
    <mergeCell ref="A126:B126"/>
    <mergeCell ref="A131:C131"/>
    <mergeCell ref="A143:H143"/>
  </mergeCells>
  <printOptions/>
  <pageMargins left="0.3937007874015748" right="0.2755905511811024" top="0.2755905511811024" bottom="0.1968503937007874" header="0.1968503937007874" footer="0.196850393700787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2020-06-15T13:00:55Z</cp:lastPrinted>
  <dcterms:created xsi:type="dcterms:W3CDTF">2002-03-11T10:22:12Z</dcterms:created>
  <dcterms:modified xsi:type="dcterms:W3CDTF">2020-06-15T13:02:47Z</dcterms:modified>
  <cp:category/>
  <cp:version/>
  <cp:contentType/>
  <cp:contentStatus/>
</cp:coreProperties>
</file>