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<sst xmlns="http://schemas.openxmlformats.org/spreadsheetml/2006/main" count="251" uniqueCount="125">
  <si>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</si>
  <si>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</si>
  <si>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</si>
  <si>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</si>
  <si>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</si>
  <si>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</si>
  <si>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</si>
  <si>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</si>
  <si>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</si>
  <si>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</si>
  <si>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</si>
  <si>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</si>
  <si>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</si>
  <si>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</si>
  <si>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</si>
  <si>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</si>
  <si>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</si>
  <si>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</si>
  <si>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</si>
  <si>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</si>
  <si>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</si>
  <si>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</si>
  <si>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</si>
  <si>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</si>
  <si>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</si>
  <si>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</si>
  <si>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</si>
  <si>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</si>
  <si>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</si>
  <si>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</si>
  <si>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</si>
  <si>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</si>
  <si>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</si>
  <si>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</si>
  <si>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</si>
  <si>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</si>
  <si>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</si>
  <si>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</si>
  <si>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</si>
  <si>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</si>
  <si>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</si>
  <si>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</si>
  <si>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</si>
  <si>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</si>
  <si>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</si>
  <si>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</si>
  <si>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</si>
  <si>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</si>
  <si>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</si>
  <si>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</si>
  <si>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</si>
  <si>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</si>
  <si>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</si>
  <si>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</si>
  <si>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</si>
  <si>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</si>
  <si>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</si>
  <si>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</si>
  <si>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</si>
  <si>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</si>
  <si>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</si>
  <si>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</si>
  <si>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</si>
  <si>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</si>
  <si>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</si>
  <si>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</si>
  <si>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</si>
  <si>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</si>
  <si>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</si>
  <si>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</si>
  <si>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</si>
  <si>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</si>
  <si>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</si>
  <si>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</si>
  <si>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</si>
  <si>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</si>
  <si>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</si>
  <si>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</si>
  <si>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</si>
  <si>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</si>
  <si>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</si>
  <si>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</si>
  <si>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</si>
  <si>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</si>
  <si>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</si>
  <si>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</si>
  <si>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</si>
  <si>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</si>
  <si>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</si>
  <si>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</si>
  <si>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</si>
  <si>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</si>
  <si>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</si>
  <si>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</si>
  <si>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</si>
  <si>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</si>
  <si>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</si>
  <si>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</si>
  <si>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</si>
  <si>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</si>
  <si>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</si>
  <si>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</si>
  <si>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</si>
  <si>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</si>
  <si>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</si>
  <si>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</si>
  <si>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</si>
  <si>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</si>
  <si>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</si>
  <si>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</si>
  <si>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</si>
  <si>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</si>
  <si>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</si>
  <si>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</si>
  <si>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</si>
  <si>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</si>
  <si>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</si>
  <si>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</si>
  <si>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</si>
  <si>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</si>
  <si>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Оперативный анализ исполнения бюджета города Перми по расходам на 1 июня 2021 года</t>
  </si>
  <si>
    <t>Кассовый план января-мая 2021 года</t>
  </si>
  <si>
    <t>Кассовый расход на 01.06.2021</t>
  </si>
  <si>
    <t>% выпол-нения кассового плана января-мая 2021 года</t>
  </si>
  <si>
    <t xml:space="preserve"> *   расчётный уровень установлен исходя из 95,0 % исполнения кассового плана по расходам за январь-май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</si>
</sst>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27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07" t="s">
        <v>120</v>
      </c>
      <c r="B3" s="207"/>
      <c r="C3" s="207"/>
      <c r="D3" s="207"/>
      <c r="E3" s="207"/>
      <c r="F3" s="207"/>
      <c r="G3" s="207"/>
      <c r="H3" s="207"/>
      <c r="I3" s="207"/>
    </row>
    <row r="4" spans="1:9" s="1" customFormat="1" ht="15" customHeight="1">
      <c r="A4" s="15"/>
      <c r="B4" s="119"/>
      <c r="C4" s="16"/>
      <c r="D4" s="128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6" t="s">
        <v>119</v>
      </c>
      <c r="E5" s="115" t="s">
        <v>121</v>
      </c>
      <c r="F5" s="98" t="s">
        <v>122</v>
      </c>
      <c r="G5" s="98" t="s">
        <v>123</v>
      </c>
      <c r="H5" s="93" t="s">
        <v>117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204008.169</v>
      </c>
      <c r="E6" s="106">
        <f>E7+E8</f>
        <v>58512.26</v>
      </c>
      <c r="F6" s="106">
        <f>F7+F8</f>
        <v>52712.206</v>
      </c>
      <c r="G6" s="106">
        <f>F6/E6*100</f>
        <v>90.08745517606053</v>
      </c>
      <c r="H6" s="145">
        <f>F6/D6*100</f>
        <v>25.83828199546264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2">
        <v>172839.941</v>
      </c>
      <c r="E7" s="172">
        <v>58512.26</v>
      </c>
      <c r="F7" s="172">
        <v>52712.206</v>
      </c>
      <c r="G7" s="172">
        <f>F7/E7*100</f>
        <v>90.08745517606053</v>
      </c>
      <c r="H7" s="144">
        <f aca="true" t="shared" si="0" ref="H7:H72">F7/D7*100</f>
        <v>30.49769960289445</v>
      </c>
      <c r="I7" s="108">
        <f>G7-95</f>
        <v>-4.91254482393947</v>
      </c>
    </row>
    <row r="8" spans="1:9" s="12" customFormat="1" ht="27" customHeight="1">
      <c r="A8" s="217"/>
      <c r="B8" s="218"/>
      <c r="C8" s="58" t="s">
        <v>71</v>
      </c>
      <c r="D8" s="172">
        <v>31168.228</v>
      </c>
      <c r="E8" s="172">
        <v>0</v>
      </c>
      <c r="F8" s="172">
        <v>0</v>
      </c>
      <c r="G8" s="172"/>
      <c r="H8" s="144">
        <f>F8/D8*100</f>
        <v>0</v>
      </c>
      <c r="I8" s="108">
        <f>G8-95</f>
        <v>-95</v>
      </c>
    </row>
    <row r="9" spans="1:9" s="124" customFormat="1" ht="21.75" customHeight="1" hidden="1">
      <c r="A9" s="198"/>
      <c r="B9" s="219"/>
      <c r="C9" s="153" t="s">
        <v>97</v>
      </c>
      <c r="D9" s="163">
        <v>0</v>
      </c>
      <c r="E9" s="163">
        <v>0</v>
      </c>
      <c r="F9" s="163">
        <v>0</v>
      </c>
      <c r="G9" s="179"/>
      <c r="H9" s="154"/>
      <c r="I9" s="15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317954.95900000003</v>
      </c>
      <c r="E10" s="106">
        <f>E11+E17+E20</f>
        <v>100563.507</v>
      </c>
      <c r="F10" s="106">
        <f>F11+F17+F20</f>
        <v>80328.42800000001</v>
      </c>
      <c r="G10" s="106">
        <f aca="true" t="shared" si="1" ref="G10:G39">F10/E10*100</f>
        <v>79.8783081421375</v>
      </c>
      <c r="H10" s="145">
        <f t="shared" si="0"/>
        <v>25.26409031412528</v>
      </c>
      <c r="I10" s="107" t="s">
        <v>67</v>
      </c>
      <c r="J10" s="91"/>
    </row>
    <row r="11" spans="1:10" s="1" customFormat="1" ht="27.75" customHeight="1">
      <c r="A11" s="195"/>
      <c r="B11" s="196"/>
      <c r="C11" s="149" t="s">
        <v>66</v>
      </c>
      <c r="D11" s="173">
        <f>D12+D13+D14+D15+D16</f>
        <v>246038.864</v>
      </c>
      <c r="E11" s="173">
        <f>E12+E13+E14+E15+E16</f>
        <v>87463.507</v>
      </c>
      <c r="F11" s="173">
        <f>F12+F13+F14+F15+F16</f>
        <v>80328.42800000001</v>
      </c>
      <c r="G11" s="173">
        <f t="shared" si="1"/>
        <v>91.84222169367165</v>
      </c>
      <c r="H11" s="146">
        <f t="shared" si="0"/>
        <v>32.648674560617394</v>
      </c>
      <c r="I11" s="116">
        <f aca="true" t="shared" si="2" ref="I11:I20">G11-95</f>
        <v>-3.1577783063283533</v>
      </c>
      <c r="J11" s="95"/>
    </row>
    <row r="12" spans="1:9" s="1" customFormat="1" ht="20.25" customHeight="1" hidden="1">
      <c r="A12" s="61"/>
      <c r="B12" s="62"/>
      <c r="C12" s="58" t="s">
        <v>102</v>
      </c>
      <c r="D12" s="172">
        <f>114739.5+6398.7</f>
        <v>121138.2</v>
      </c>
      <c r="E12" s="172">
        <f>40539.95+2551.486</f>
        <v>43091.435999999994</v>
      </c>
      <c r="F12" s="172">
        <f>39436.381+1576.071</f>
        <v>41012.452000000005</v>
      </c>
      <c r="G12" s="172">
        <f t="shared" si="1"/>
        <v>95.17541258082002</v>
      </c>
      <c r="H12" s="144">
        <f t="shared" si="0"/>
        <v>33.85591993277101</v>
      </c>
      <c r="I12" s="112">
        <f t="shared" si="2"/>
        <v>0.17541258082002287</v>
      </c>
    </row>
    <row r="13" spans="1:9" s="1" customFormat="1" ht="27" customHeight="1" hidden="1">
      <c r="A13" s="61"/>
      <c r="B13" s="62"/>
      <c r="C13" s="58" t="s">
        <v>106</v>
      </c>
      <c r="D13" s="172">
        <v>105907.8</v>
      </c>
      <c r="E13" s="172">
        <v>39578.798</v>
      </c>
      <c r="F13" s="172">
        <v>37412.555</v>
      </c>
      <c r="G13" s="172">
        <f t="shared" si="1"/>
        <v>94.52675899859312</v>
      </c>
      <c r="H13" s="144">
        <f>F13/D13*100</f>
        <v>35.325589805472305</v>
      </c>
      <c r="I13" s="112">
        <f>G13-95</f>
        <v>-0.4732410014068762</v>
      </c>
    </row>
    <row r="14" spans="1:9" s="121" customFormat="1" ht="27" customHeight="1" hidden="1">
      <c r="A14" s="61"/>
      <c r="B14" s="62"/>
      <c r="C14" s="58" t="s">
        <v>118</v>
      </c>
      <c r="D14" s="162">
        <v>0</v>
      </c>
      <c r="E14" s="162">
        <v>0</v>
      </c>
      <c r="F14" s="162">
        <v>0</v>
      </c>
      <c r="G14" s="172"/>
      <c r="H14" s="144"/>
      <c r="I14" s="112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72">
        <v>3563</v>
      </c>
      <c r="E15" s="172">
        <v>1480.8</v>
      </c>
      <c r="F15" s="172">
        <v>1480.8</v>
      </c>
      <c r="G15" s="172">
        <f t="shared" si="1"/>
        <v>100</v>
      </c>
      <c r="H15" s="144">
        <f>F15/D15*100</f>
        <v>41.560482739264664</v>
      </c>
      <c r="I15" s="112">
        <f>G15-95</f>
        <v>5</v>
      </c>
    </row>
    <row r="16" spans="1:9" s="1" customFormat="1" ht="27" customHeight="1" hidden="1">
      <c r="A16" s="61"/>
      <c r="B16" s="62"/>
      <c r="C16" s="58" t="s">
        <v>101</v>
      </c>
      <c r="D16" s="172">
        <v>15429.864</v>
      </c>
      <c r="E16" s="172">
        <v>3312.473</v>
      </c>
      <c r="F16" s="172">
        <v>422.621</v>
      </c>
      <c r="G16" s="172">
        <f t="shared" si="1"/>
        <v>12.75847380491856</v>
      </c>
      <c r="H16" s="144">
        <f>F16/D16*100</f>
        <v>2.738980719467132</v>
      </c>
      <c r="I16" s="112">
        <f>G16-95</f>
        <v>-82.24152619508143</v>
      </c>
    </row>
    <row r="17" spans="1:13" s="1" customFormat="1" ht="27.75" customHeight="1">
      <c r="A17" s="61"/>
      <c r="B17" s="62"/>
      <c r="C17" s="149" t="s">
        <v>82</v>
      </c>
      <c r="D17" s="173">
        <f>D18+D19</f>
        <v>71916.095</v>
      </c>
      <c r="E17" s="173">
        <f>E18+E19</f>
        <v>13100</v>
      </c>
      <c r="F17" s="173">
        <f>F18+F19</f>
        <v>0</v>
      </c>
      <c r="G17" s="173">
        <f t="shared" si="1"/>
        <v>0</v>
      </c>
      <c r="H17" s="146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105</v>
      </c>
      <c r="D18" s="172">
        <v>0</v>
      </c>
      <c r="E18" s="172">
        <v>0</v>
      </c>
      <c r="F18" s="172">
        <v>0</v>
      </c>
      <c r="G18" s="172" t="e">
        <f t="shared" si="1"/>
        <v>#DIV/0!</v>
      </c>
      <c r="H18" s="144"/>
      <c r="I18" s="112" t="e">
        <f t="shared" si="2"/>
        <v>#DIV/0!</v>
      </c>
    </row>
    <row r="19" spans="1:9" s="2" customFormat="1" ht="18" customHeight="1" hidden="1">
      <c r="A19" s="63"/>
      <c r="B19" s="62"/>
      <c r="C19" s="58" t="s">
        <v>104</v>
      </c>
      <c r="D19" s="172">
        <v>71916.095</v>
      </c>
      <c r="E19" s="172">
        <v>13100</v>
      </c>
      <c r="F19" s="172">
        <v>0</v>
      </c>
      <c r="G19" s="172">
        <f t="shared" si="1"/>
        <v>0</v>
      </c>
      <c r="H19" s="144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96</v>
      </c>
      <c r="D20" s="162">
        <v>0</v>
      </c>
      <c r="E20" s="162">
        <v>0</v>
      </c>
      <c r="F20" s="162">
        <v>0</v>
      </c>
      <c r="G20" s="172" t="e">
        <f t="shared" si="1"/>
        <v>#DIV/0!</v>
      </c>
      <c r="H20" s="144"/>
      <c r="I20" s="108" t="e">
        <f t="shared" si="2"/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6">
        <f>D22</f>
        <v>129027.5</v>
      </c>
      <c r="E21" s="106">
        <f>E22</f>
        <v>46146.175</v>
      </c>
      <c r="F21" s="106">
        <f>F22</f>
        <v>42195.781</v>
      </c>
      <c r="G21" s="106">
        <f t="shared" si="1"/>
        <v>91.4393901553054</v>
      </c>
      <c r="H21" s="145">
        <f t="shared" si="0"/>
        <v>32.70293619577222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72">
        <v>129027.5</v>
      </c>
      <c r="E22" s="172">
        <v>46146.175</v>
      </c>
      <c r="F22" s="172">
        <v>42195.781</v>
      </c>
      <c r="G22" s="172">
        <f>F22/E22*100</f>
        <v>91.4393901553054</v>
      </c>
      <c r="H22" s="144">
        <f t="shared" si="0"/>
        <v>32.70293619577222</v>
      </c>
      <c r="I22" s="108">
        <f>G22-95</f>
        <v>-3.5606098446945964</v>
      </c>
    </row>
    <row r="23" spans="1:9" s="8" customFormat="1" ht="17.25" customHeight="1" hidden="1">
      <c r="A23" s="64"/>
      <c r="B23" s="65"/>
      <c r="C23" s="52" t="s">
        <v>36</v>
      </c>
      <c r="D23" s="162">
        <v>0</v>
      </c>
      <c r="E23" s="162">
        <v>0</v>
      </c>
      <c r="F23" s="162">
        <v>0</v>
      </c>
      <c r="G23" s="172" t="e">
        <f t="shared" si="1"/>
        <v>#DIV/0!</v>
      </c>
      <c r="H23" s="144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6">
        <f>D25</f>
        <v>51587.6</v>
      </c>
      <c r="E24" s="106">
        <f>E25</f>
        <v>17057.643</v>
      </c>
      <c r="F24" s="106">
        <f>F25</f>
        <v>16791.355</v>
      </c>
      <c r="G24" s="183">
        <f t="shared" si="1"/>
        <v>98.43889334534671</v>
      </c>
      <c r="H24" s="145">
        <f t="shared" si="0"/>
        <v>32.549207561507025</v>
      </c>
      <c r="I24" s="107" t="s">
        <v>67</v>
      </c>
    </row>
    <row r="25" spans="1:9" s="8" customFormat="1" ht="18.75" customHeight="1">
      <c r="A25" s="201"/>
      <c r="B25" s="202"/>
      <c r="C25" s="52" t="s">
        <v>36</v>
      </c>
      <c r="D25" s="172">
        <v>51587.6</v>
      </c>
      <c r="E25" s="172">
        <v>17057.643</v>
      </c>
      <c r="F25" s="172">
        <v>16791.355</v>
      </c>
      <c r="G25" s="172">
        <f t="shared" si="1"/>
        <v>98.43889334534671</v>
      </c>
      <c r="H25" s="144">
        <f t="shared" si="0"/>
        <v>32.549207561507025</v>
      </c>
      <c r="I25" s="108">
        <f>G25-95</f>
        <v>3.438893345346713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6">
        <f>D27+D28+D29</f>
        <v>137080.1</v>
      </c>
      <c r="E26" s="106">
        <f>E27+E28+E29</f>
        <v>36657.872</v>
      </c>
      <c r="F26" s="106">
        <f>F27+F28+F29</f>
        <v>31204.87</v>
      </c>
      <c r="G26" s="106">
        <f t="shared" si="1"/>
        <v>85.12460843335367</v>
      </c>
      <c r="H26" s="145">
        <f t="shared" si="0"/>
        <v>22.763967928240493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72">
        <v>113506.4</v>
      </c>
      <c r="E27" s="172">
        <v>28199.272</v>
      </c>
      <c r="F27" s="172">
        <v>26053.732</v>
      </c>
      <c r="G27" s="172">
        <f>F27/E27*100</f>
        <v>92.39150570979278</v>
      </c>
      <c r="H27" s="144">
        <f t="shared" si="0"/>
        <v>22.953535659663245</v>
      </c>
      <c r="I27" s="108">
        <f>G27-95</f>
        <v>-2.6084942902072186</v>
      </c>
    </row>
    <row r="28" spans="1:9" s="29" customFormat="1" ht="17.25" customHeight="1">
      <c r="A28" s="100"/>
      <c r="B28" s="140"/>
      <c r="C28" s="58" t="s">
        <v>36</v>
      </c>
      <c r="D28" s="172">
        <v>23573.7</v>
      </c>
      <c r="E28" s="172">
        <v>8458.6</v>
      </c>
      <c r="F28" s="172">
        <v>5151.138</v>
      </c>
      <c r="G28" s="172">
        <f>F28/E28*100</f>
        <v>60.898233750265995</v>
      </c>
      <c r="H28" s="144">
        <f t="shared" si="0"/>
        <v>21.85120706550096</v>
      </c>
      <c r="I28" s="108">
        <f>G28-95</f>
        <v>-34.101766249734005</v>
      </c>
    </row>
    <row r="29" spans="1:9" s="122" customFormat="1" ht="28.5" customHeight="1" hidden="1">
      <c r="A29" s="63"/>
      <c r="B29" s="75"/>
      <c r="C29" s="58" t="s">
        <v>71</v>
      </c>
      <c r="D29" s="162"/>
      <c r="E29" s="162"/>
      <c r="F29" s="162"/>
      <c r="G29" s="172" t="e">
        <f>F29/E29*100</f>
        <v>#DIV/0!</v>
      </c>
      <c r="H29" s="144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40"/>
      <c r="C30" s="153" t="s">
        <v>97</v>
      </c>
      <c r="D30" s="163"/>
      <c r="E30" s="163"/>
      <c r="F30" s="163"/>
      <c r="G30" s="172" t="e">
        <f>F30/E30*100</f>
        <v>#DIV/0!</v>
      </c>
      <c r="H30" s="154" t="e">
        <f>F30/D30*100</f>
        <v>#DIV/0!</v>
      </c>
      <c r="I30" s="155" t="e">
        <f>G30-95</f>
        <v>#DIV/0!</v>
      </c>
    </row>
    <row r="31" spans="1:9" s="2" customFormat="1" ht="54.75" customHeight="1">
      <c r="A31" s="125">
        <v>924</v>
      </c>
      <c r="B31" s="126" t="s">
        <v>85</v>
      </c>
      <c r="C31" s="30" t="s">
        <v>84</v>
      </c>
      <c r="D31" s="106">
        <f>D32+D33</f>
        <v>1674683.7850000001</v>
      </c>
      <c r="E31" s="106">
        <f>E32+E33</f>
        <v>638770.909</v>
      </c>
      <c r="F31" s="106">
        <f>F32+F33</f>
        <v>637164.001</v>
      </c>
      <c r="G31" s="106">
        <f t="shared" si="1"/>
        <v>99.74843751063811</v>
      </c>
      <c r="H31" s="145">
        <f t="shared" si="0"/>
        <v>38.04682452335322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72">
        <v>1436774.53</v>
      </c>
      <c r="E32" s="172">
        <v>566252.614</v>
      </c>
      <c r="F32" s="172">
        <v>564645.723</v>
      </c>
      <c r="G32" s="172">
        <f>F32/E32*100</f>
        <v>99.71622364996271</v>
      </c>
      <c r="H32" s="144">
        <f t="shared" si="0"/>
        <v>39.29953595432959</v>
      </c>
      <c r="I32" s="108">
        <f>G32-95</f>
        <v>4.716223649962714</v>
      </c>
    </row>
    <row r="33" spans="1:9" s="2" customFormat="1" ht="27.75" customHeight="1">
      <c r="A33" s="72"/>
      <c r="B33" s="73"/>
      <c r="C33" s="74" t="s">
        <v>71</v>
      </c>
      <c r="D33" s="172">
        <v>237909.255</v>
      </c>
      <c r="E33" s="172">
        <v>72518.295</v>
      </c>
      <c r="F33" s="172">
        <v>72518.278</v>
      </c>
      <c r="G33" s="172">
        <f>F33/E33*100</f>
        <v>99.9999765576397</v>
      </c>
      <c r="H33" s="144">
        <f t="shared" si="0"/>
        <v>30.481486733250456</v>
      </c>
      <c r="I33" s="108">
        <f>G33-95</f>
        <v>4.999976557639698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15278090.912</v>
      </c>
      <c r="E34" s="106">
        <f>E35+E36+E37</f>
        <v>6806223.958</v>
      </c>
      <c r="F34" s="106">
        <f>F35+F36+F37</f>
        <v>6806096.098</v>
      </c>
      <c r="G34" s="182">
        <f t="shared" si="1"/>
        <v>99.99812142531911</v>
      </c>
      <c r="H34" s="145">
        <f t="shared" si="0"/>
        <v>44.54807958142356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72">
        <v>3946406.756</v>
      </c>
      <c r="E35" s="172">
        <v>1713267.772</v>
      </c>
      <c r="F35" s="172">
        <v>1713174.241</v>
      </c>
      <c r="G35" s="180">
        <f>F35/E35*100</f>
        <v>99.99454078331894</v>
      </c>
      <c r="H35" s="144">
        <f>F35/D35*100</f>
        <v>43.41098996942828</v>
      </c>
      <c r="I35" s="108">
        <f>G35-95</f>
        <v>4.994540783318939</v>
      </c>
    </row>
    <row r="36" spans="1:9" s="2" customFormat="1" ht="18.75" customHeight="1">
      <c r="A36" s="80"/>
      <c r="B36" s="53"/>
      <c r="C36" s="52" t="s">
        <v>36</v>
      </c>
      <c r="D36" s="172">
        <v>10295336</v>
      </c>
      <c r="E36" s="172">
        <v>4671824.966</v>
      </c>
      <c r="F36" s="172">
        <v>4671808.693</v>
      </c>
      <c r="G36" s="172">
        <f t="shared" si="1"/>
        <v>99.99965167787495</v>
      </c>
      <c r="H36" s="144">
        <f t="shared" si="0"/>
        <v>45.37791377571359</v>
      </c>
      <c r="I36" s="108">
        <f>G36-95</f>
        <v>4.999651677874951</v>
      </c>
    </row>
    <row r="37" spans="1:9" s="2" customFormat="1" ht="27" customHeight="1">
      <c r="A37" s="80"/>
      <c r="B37" s="53"/>
      <c r="C37" s="52" t="s">
        <v>71</v>
      </c>
      <c r="D37" s="172">
        <v>1036348.156</v>
      </c>
      <c r="E37" s="172">
        <v>421131.22</v>
      </c>
      <c r="F37" s="172">
        <v>421113.164</v>
      </c>
      <c r="G37" s="181">
        <f t="shared" si="1"/>
        <v>99.99571250025112</v>
      </c>
      <c r="H37" s="144">
        <f t="shared" si="0"/>
        <v>40.63433331375562</v>
      </c>
      <c r="I37" s="108">
        <f>G37-95</f>
        <v>4.995712500251116</v>
      </c>
    </row>
    <row r="38" spans="1:9" s="2" customFormat="1" ht="21.75" customHeight="1">
      <c r="A38" s="80"/>
      <c r="B38" s="53"/>
      <c r="C38" s="153" t="s">
        <v>97</v>
      </c>
      <c r="D38" s="177">
        <v>240038.5</v>
      </c>
      <c r="E38" s="177">
        <v>20807.9</v>
      </c>
      <c r="F38" s="177">
        <v>20807.9</v>
      </c>
      <c r="G38" s="177">
        <f t="shared" si="1"/>
        <v>100</v>
      </c>
      <c r="H38" s="154">
        <f t="shared" si="0"/>
        <v>8.668567750590011</v>
      </c>
      <c r="I38" s="155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973256.9</v>
      </c>
      <c r="E39" s="106">
        <f>E40+E41+E42</f>
        <v>213003.909</v>
      </c>
      <c r="F39" s="106">
        <f>F40+F41+F42</f>
        <v>209361.72199999998</v>
      </c>
      <c r="G39" s="106">
        <f t="shared" si="1"/>
        <v>98.29008443220634</v>
      </c>
      <c r="H39" s="145">
        <f t="shared" si="0"/>
        <v>21.511455197492047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72">
        <v>775259.699</v>
      </c>
      <c r="E40" s="172">
        <v>212177.834</v>
      </c>
      <c r="F40" s="172">
        <v>208611.235</v>
      </c>
      <c r="G40" s="172">
        <f>F40/E40*100</f>
        <v>98.3190520268955</v>
      </c>
      <c r="H40" s="144">
        <f t="shared" si="0"/>
        <v>26.908561772150108</v>
      </c>
      <c r="I40" s="108">
        <f>G40-95</f>
        <v>3.3190520268955055</v>
      </c>
    </row>
    <row r="41" spans="1:9" s="2" customFormat="1" ht="16.5" customHeight="1">
      <c r="A41" s="61"/>
      <c r="B41" s="62"/>
      <c r="C41" s="52" t="s">
        <v>36</v>
      </c>
      <c r="D41" s="172">
        <v>2579.387</v>
      </c>
      <c r="E41" s="172">
        <v>826.075</v>
      </c>
      <c r="F41" s="172">
        <v>750.487</v>
      </c>
      <c r="G41" s="172">
        <f>F41/E41*100</f>
        <v>90.84974124625487</v>
      </c>
      <c r="H41" s="144">
        <f t="shared" si="0"/>
        <v>29.095556424840474</v>
      </c>
      <c r="I41" s="108">
        <f>G41-95</f>
        <v>-4.150258753745135</v>
      </c>
    </row>
    <row r="42" spans="1:9" s="28" customFormat="1" ht="27" customHeight="1">
      <c r="A42" s="61"/>
      <c r="B42" s="62"/>
      <c r="C42" s="58" t="s">
        <v>71</v>
      </c>
      <c r="D42" s="172">
        <f>140723.314+54694.5</f>
        <v>195417.814</v>
      </c>
      <c r="E42" s="172">
        <v>0</v>
      </c>
      <c r="F42" s="172">
        <v>0</v>
      </c>
      <c r="G42" s="172"/>
      <c r="H42" s="144">
        <f t="shared" si="0"/>
        <v>0</v>
      </c>
      <c r="I42" s="108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710147.3169999999</v>
      </c>
      <c r="E43" s="106">
        <f>E44+E45+E46</f>
        <v>174739.605</v>
      </c>
      <c r="F43" s="106">
        <f>F44+F45+F46</f>
        <v>170481.334</v>
      </c>
      <c r="G43" s="183">
        <f>F43/E43*100</f>
        <v>97.56307621274523</v>
      </c>
      <c r="H43" s="145">
        <f t="shared" si="0"/>
        <v>24.006474420011084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2">
        <v>587727.74</v>
      </c>
      <c r="E44" s="172">
        <v>172054.19</v>
      </c>
      <c r="F44" s="172">
        <v>168072.043</v>
      </c>
      <c r="G44" s="172">
        <f>F44/E44*100</f>
        <v>97.68552744922981</v>
      </c>
      <c r="H44" s="144">
        <f t="shared" si="0"/>
        <v>28.596921935316516</v>
      </c>
      <c r="I44" s="108">
        <f>G44-95</f>
        <v>2.6855274492298093</v>
      </c>
    </row>
    <row r="45" spans="1:9" s="2" customFormat="1" ht="16.5" customHeight="1">
      <c r="A45" s="61"/>
      <c r="B45" s="62"/>
      <c r="C45" s="52" t="s">
        <v>36</v>
      </c>
      <c r="D45" s="172">
        <v>9268.009</v>
      </c>
      <c r="E45" s="172">
        <v>2685.415</v>
      </c>
      <c r="F45" s="172">
        <v>2409.291</v>
      </c>
      <c r="G45" s="172">
        <f>F45/E45*100</f>
        <v>89.71764140738024</v>
      </c>
      <c r="H45" s="144">
        <f t="shared" si="0"/>
        <v>25.995777518127145</v>
      </c>
      <c r="I45" s="108">
        <f>G45-95</f>
        <v>-5.282358592619758</v>
      </c>
    </row>
    <row r="46" spans="1:9" s="28" customFormat="1" ht="27" customHeight="1">
      <c r="A46" s="61"/>
      <c r="B46" s="62"/>
      <c r="C46" s="58" t="s">
        <v>71</v>
      </c>
      <c r="D46" s="172">
        <v>113151.568</v>
      </c>
      <c r="E46" s="172">
        <v>0</v>
      </c>
      <c r="F46" s="172">
        <v>0</v>
      </c>
      <c r="G46" s="172"/>
      <c r="H46" s="144">
        <f t="shared" si="0"/>
        <v>0</v>
      </c>
      <c r="I46" s="108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643263.9</v>
      </c>
      <c r="E47" s="106">
        <f>E48+E49+E50</f>
        <v>201496.605</v>
      </c>
      <c r="F47" s="106">
        <f>F48+F49+F50</f>
        <v>198528.434</v>
      </c>
      <c r="G47" s="106">
        <f>F47/E47*100</f>
        <v>98.52693746378506</v>
      </c>
      <c r="H47" s="145">
        <f t="shared" si="0"/>
        <v>30.862673002480008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72">
        <v>493094.623</v>
      </c>
      <c r="E48" s="172">
        <v>198608.929</v>
      </c>
      <c r="F48" s="172">
        <v>196121.527</v>
      </c>
      <c r="G48" s="172">
        <f>F48/E48*100</f>
        <v>98.74758803014339</v>
      </c>
      <c r="H48" s="144">
        <f t="shared" si="0"/>
        <v>39.77360892860517</v>
      </c>
      <c r="I48" s="108">
        <f>G48-95</f>
        <v>3.7475880301433904</v>
      </c>
    </row>
    <row r="49" spans="1:9" s="2" customFormat="1" ht="16.5" customHeight="1">
      <c r="A49" s="61"/>
      <c r="B49" s="62"/>
      <c r="C49" s="52" t="s">
        <v>36</v>
      </c>
      <c r="D49" s="172">
        <v>8109.452</v>
      </c>
      <c r="E49" s="172">
        <v>2887.676</v>
      </c>
      <c r="F49" s="172">
        <v>2406.907</v>
      </c>
      <c r="G49" s="172">
        <f>F49/E49*100</f>
        <v>83.35100613780772</v>
      </c>
      <c r="H49" s="144">
        <f t="shared" si="0"/>
        <v>29.680266928024235</v>
      </c>
      <c r="I49" s="108">
        <f>G49-95</f>
        <v>-11.648993862192285</v>
      </c>
    </row>
    <row r="50" spans="1:9" s="28" customFormat="1" ht="27.75" customHeight="1">
      <c r="A50" s="61"/>
      <c r="B50" s="62"/>
      <c r="C50" s="58" t="s">
        <v>71</v>
      </c>
      <c r="D50" s="172">
        <v>142059.825</v>
      </c>
      <c r="E50" s="172">
        <v>0</v>
      </c>
      <c r="F50" s="172">
        <v>0</v>
      </c>
      <c r="G50" s="172"/>
      <c r="H50" s="144">
        <f t="shared" si="0"/>
        <v>0</v>
      </c>
      <c r="I50" s="108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660326.787</v>
      </c>
      <c r="E51" s="106">
        <f>E52+E53+E54</f>
        <v>155050.762</v>
      </c>
      <c r="F51" s="106">
        <f>F52+F53+F54</f>
        <v>152538.881</v>
      </c>
      <c r="G51" s="183">
        <f>F51/E51*100</f>
        <v>98.3799621700666</v>
      </c>
      <c r="H51" s="145">
        <f t="shared" si="0"/>
        <v>23.10051386723465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2">
        <v>420910.48</v>
      </c>
      <c r="E52" s="172">
        <v>152968.019</v>
      </c>
      <c r="F52" s="172">
        <v>150851.005</v>
      </c>
      <c r="G52" s="172">
        <f>F52/E52*100</f>
        <v>98.61604143543234</v>
      </c>
      <c r="H52" s="144">
        <f t="shared" si="0"/>
        <v>35.83921336432393</v>
      </c>
      <c r="I52" s="108">
        <f>G52-95</f>
        <v>3.6160414354323365</v>
      </c>
    </row>
    <row r="53" spans="1:9" s="2" customFormat="1" ht="16.5" customHeight="1">
      <c r="A53" s="61"/>
      <c r="B53" s="62"/>
      <c r="C53" s="52" t="s">
        <v>36</v>
      </c>
      <c r="D53" s="172">
        <v>7385.639</v>
      </c>
      <c r="E53" s="172">
        <v>2082.743</v>
      </c>
      <c r="F53" s="172">
        <v>1687.876</v>
      </c>
      <c r="G53" s="172">
        <f>F53/E53*100</f>
        <v>81.04101178109829</v>
      </c>
      <c r="H53" s="144">
        <f t="shared" si="0"/>
        <v>22.853486340179906</v>
      </c>
      <c r="I53" s="108">
        <f>G53-95</f>
        <v>-13.958988218901709</v>
      </c>
    </row>
    <row r="54" spans="1:9" s="28" customFormat="1" ht="27.75" customHeight="1">
      <c r="A54" s="61"/>
      <c r="B54" s="62"/>
      <c r="C54" s="58" t="s">
        <v>71</v>
      </c>
      <c r="D54" s="172">
        <v>232030.668</v>
      </c>
      <c r="E54" s="172">
        <v>0</v>
      </c>
      <c r="F54" s="172">
        <v>0</v>
      </c>
      <c r="G54" s="172"/>
      <c r="H54" s="144">
        <f t="shared" si="0"/>
        <v>0</v>
      </c>
      <c r="I54" s="108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504439.30299999996</v>
      </c>
      <c r="E55" s="106">
        <f>E56+E57+E58</f>
        <v>97733.038</v>
      </c>
      <c r="F55" s="106">
        <f>F56+F57+F58</f>
        <v>95404.23300000001</v>
      </c>
      <c r="G55" s="183">
        <f>F55/E55*100</f>
        <v>97.61717731520841</v>
      </c>
      <c r="H55" s="145">
        <f t="shared" si="0"/>
        <v>18.91292618013946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2">
        <v>369672.353</v>
      </c>
      <c r="E56" s="172">
        <v>95140.986</v>
      </c>
      <c r="F56" s="172">
        <v>93221.467</v>
      </c>
      <c r="G56" s="172">
        <f>F56/E56*100</f>
        <v>97.9824478590121</v>
      </c>
      <c r="H56" s="144">
        <f t="shared" si="0"/>
        <v>25.21732183742721</v>
      </c>
      <c r="I56" s="108">
        <f>G56-95</f>
        <v>2.9824478590120975</v>
      </c>
    </row>
    <row r="57" spans="1:9" s="2" customFormat="1" ht="16.5" customHeight="1">
      <c r="A57" s="61"/>
      <c r="B57" s="62"/>
      <c r="C57" s="52" t="s">
        <v>36</v>
      </c>
      <c r="D57" s="172">
        <v>7606.861</v>
      </c>
      <c r="E57" s="172">
        <v>2592.052</v>
      </c>
      <c r="F57" s="172">
        <v>2182.766</v>
      </c>
      <c r="G57" s="172">
        <f>F57/E57*100</f>
        <v>84.20996183718536</v>
      </c>
      <c r="H57" s="144">
        <f t="shared" si="0"/>
        <v>28.694700744498945</v>
      </c>
      <c r="I57" s="108">
        <f>G57-95</f>
        <v>-10.79003816281464</v>
      </c>
    </row>
    <row r="58" spans="1:9" s="28" customFormat="1" ht="27" customHeight="1">
      <c r="A58" s="82"/>
      <c r="B58" s="83"/>
      <c r="C58" s="58" t="s">
        <v>71</v>
      </c>
      <c r="D58" s="172">
        <v>127160.089</v>
      </c>
      <c r="E58" s="172">
        <v>0</v>
      </c>
      <c r="F58" s="172">
        <v>0</v>
      </c>
      <c r="G58" s="172"/>
      <c r="H58" s="144">
        <f t="shared" si="0"/>
        <v>0</v>
      </c>
      <c r="I58" s="108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447354.45399999997</v>
      </c>
      <c r="E59" s="106">
        <f>E60+E61+E62</f>
        <v>82674.795</v>
      </c>
      <c r="F59" s="106">
        <f>F60+F61+F62</f>
        <v>81014.315</v>
      </c>
      <c r="G59" s="106">
        <f>F59/E59*100</f>
        <v>97.991552322567</v>
      </c>
      <c r="H59" s="145">
        <f t="shared" si="0"/>
        <v>18.109647568189857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2">
        <v>339299.763</v>
      </c>
      <c r="E60" s="172">
        <v>80282.522</v>
      </c>
      <c r="F60" s="172">
        <v>79057.677</v>
      </c>
      <c r="G60" s="172">
        <f>F60/E60*100</f>
        <v>98.47433168579333</v>
      </c>
      <c r="H60" s="144">
        <f t="shared" si="0"/>
        <v>23.300245276033394</v>
      </c>
      <c r="I60" s="108">
        <f>G60-95</f>
        <v>3.474331685793331</v>
      </c>
    </row>
    <row r="61" spans="1:9" s="2" customFormat="1" ht="16.5" customHeight="1">
      <c r="A61" s="61"/>
      <c r="B61" s="62"/>
      <c r="C61" s="52" t="s">
        <v>36</v>
      </c>
      <c r="D61" s="172">
        <v>8287.339</v>
      </c>
      <c r="E61" s="172">
        <v>2392.273</v>
      </c>
      <c r="F61" s="172">
        <v>1956.638</v>
      </c>
      <c r="G61" s="172">
        <f>F61/E61*100</f>
        <v>81.78991277333314</v>
      </c>
      <c r="H61" s="144">
        <f t="shared" si="0"/>
        <v>23.60996696285744</v>
      </c>
      <c r="I61" s="108">
        <f>G61-95</f>
        <v>-13.210087226666857</v>
      </c>
    </row>
    <row r="62" spans="1:9" s="28" customFormat="1" ht="27" customHeight="1">
      <c r="A62" s="61"/>
      <c r="B62" s="62"/>
      <c r="C62" s="58" t="s">
        <v>71</v>
      </c>
      <c r="D62" s="172">
        <v>99767.352</v>
      </c>
      <c r="E62" s="172">
        <v>0</v>
      </c>
      <c r="F62" s="172">
        <v>0</v>
      </c>
      <c r="G62" s="172"/>
      <c r="H62" s="144">
        <f t="shared" si="0"/>
        <v>0</v>
      </c>
      <c r="I62" s="108">
        <f>G62-95</f>
        <v>-95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504541.366</v>
      </c>
      <c r="E63" s="106">
        <f>E64+E65+E66</f>
        <v>104075.527</v>
      </c>
      <c r="F63" s="106">
        <f>F64+F65+F66</f>
        <v>104022.952</v>
      </c>
      <c r="G63" s="183">
        <f aca="true" t="shared" si="3" ref="G63:G98">F63/E63*100</f>
        <v>99.94948380131672</v>
      </c>
      <c r="H63" s="145">
        <f t="shared" si="0"/>
        <v>20.617328728602207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2">
        <v>381276.787</v>
      </c>
      <c r="E64" s="172">
        <v>102225.754</v>
      </c>
      <c r="F64" s="172">
        <v>102221.261</v>
      </c>
      <c r="G64" s="181">
        <f t="shared" si="3"/>
        <v>99.99560482576632</v>
      </c>
      <c r="H64" s="144">
        <f t="shared" si="0"/>
        <v>26.81025031822879</v>
      </c>
      <c r="I64" s="108">
        <f>G64-95</f>
        <v>4.995604825766321</v>
      </c>
    </row>
    <row r="65" spans="1:9" s="2" customFormat="1" ht="16.5" customHeight="1">
      <c r="A65" s="61"/>
      <c r="B65" s="62"/>
      <c r="C65" s="52" t="s">
        <v>36</v>
      </c>
      <c r="D65" s="172">
        <v>5632.85</v>
      </c>
      <c r="E65" s="172">
        <v>1849.773</v>
      </c>
      <c r="F65" s="172">
        <v>1801.691</v>
      </c>
      <c r="G65" s="172">
        <f t="shared" si="3"/>
        <v>97.40065402619673</v>
      </c>
      <c r="H65" s="144">
        <f t="shared" si="0"/>
        <v>31.985424784966753</v>
      </c>
      <c r="I65" s="108">
        <f>G65-95</f>
        <v>2.400654026196733</v>
      </c>
    </row>
    <row r="66" spans="1:9" s="2" customFormat="1" ht="27.75" customHeight="1">
      <c r="A66" s="61"/>
      <c r="B66" s="62"/>
      <c r="C66" s="58" t="s">
        <v>71</v>
      </c>
      <c r="D66" s="172">
        <v>117631.729</v>
      </c>
      <c r="E66" s="172">
        <v>0</v>
      </c>
      <c r="F66" s="172">
        <v>0</v>
      </c>
      <c r="G66" s="172"/>
      <c r="H66" s="144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91628.758</v>
      </c>
      <c r="E67" s="106">
        <f>E68+E69+E70</f>
        <v>15716.077000000001</v>
      </c>
      <c r="F67" s="106">
        <f>F68+F69+F70</f>
        <v>14569.545999999998</v>
      </c>
      <c r="G67" s="106">
        <f t="shared" si="3"/>
        <v>92.70472523136657</v>
      </c>
      <c r="H67" s="145">
        <f t="shared" si="0"/>
        <v>15.900625871192098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72">
        <v>72447.101</v>
      </c>
      <c r="E68" s="172">
        <v>15491.351</v>
      </c>
      <c r="F68" s="172">
        <v>14393.3</v>
      </c>
      <c r="G68" s="172">
        <f t="shared" si="3"/>
        <v>92.91184480940365</v>
      </c>
      <c r="H68" s="144">
        <f t="shared" si="0"/>
        <v>19.867323607607158</v>
      </c>
      <c r="I68" s="108">
        <f>G68-95</f>
        <v>-2.0881551905963533</v>
      </c>
    </row>
    <row r="69" spans="1:9" s="2" customFormat="1" ht="16.5" customHeight="1">
      <c r="A69" s="61"/>
      <c r="B69" s="62"/>
      <c r="C69" s="52" t="s">
        <v>36</v>
      </c>
      <c r="D69" s="172">
        <v>584.3</v>
      </c>
      <c r="E69" s="172">
        <v>224.726</v>
      </c>
      <c r="F69" s="172">
        <v>176.246</v>
      </c>
      <c r="G69" s="172">
        <f t="shared" si="3"/>
        <v>78.42706228918772</v>
      </c>
      <c r="H69" s="144">
        <f t="shared" si="0"/>
        <v>30.16361458155058</v>
      </c>
      <c r="I69" s="108">
        <f>G69-95</f>
        <v>-16.572937710812283</v>
      </c>
    </row>
    <row r="70" spans="1:9" s="2" customFormat="1" ht="27.75" customHeight="1">
      <c r="A70" s="61"/>
      <c r="B70" s="62"/>
      <c r="C70" s="58" t="s">
        <v>71</v>
      </c>
      <c r="D70" s="172">
        <v>18597.357</v>
      </c>
      <c r="E70" s="172">
        <v>0</v>
      </c>
      <c r="F70" s="172">
        <v>0</v>
      </c>
      <c r="G70" s="172"/>
      <c r="H70" s="144">
        <f t="shared" si="0"/>
        <v>0</v>
      </c>
      <c r="I70" s="108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6">
        <f>D72+D73+D74</f>
        <v>1080020.9559999998</v>
      </c>
      <c r="E71" s="106">
        <f>E72+E73+E74</f>
        <v>157167.613</v>
      </c>
      <c r="F71" s="106">
        <f>F72+F73+F74</f>
        <v>128506.13999999998</v>
      </c>
      <c r="G71" s="106">
        <f t="shared" si="3"/>
        <v>81.76375370668764</v>
      </c>
      <c r="H71" s="145">
        <f t="shared" si="0"/>
        <v>11.898485791973838</v>
      </c>
      <c r="I71" s="107" t="s">
        <v>67</v>
      </c>
    </row>
    <row r="72" spans="1:9" s="2" customFormat="1" ht="16.5" customHeight="1">
      <c r="A72" s="195"/>
      <c r="B72" s="196"/>
      <c r="C72" s="58" t="s">
        <v>35</v>
      </c>
      <c r="D72" s="172">
        <v>535950.891</v>
      </c>
      <c r="E72" s="172">
        <v>125133.558</v>
      </c>
      <c r="F72" s="172">
        <v>96514.582</v>
      </c>
      <c r="G72" s="172">
        <f>F72/E72*100</f>
        <v>77.1292557668663</v>
      </c>
      <c r="H72" s="144">
        <f t="shared" si="0"/>
        <v>18.008101790803817</v>
      </c>
      <c r="I72" s="108">
        <f>G72-95</f>
        <v>-17.870744233133706</v>
      </c>
    </row>
    <row r="73" spans="1:9" s="10" customFormat="1" ht="16.5" customHeight="1">
      <c r="A73" s="63"/>
      <c r="B73" s="62"/>
      <c r="C73" s="58" t="s">
        <v>36</v>
      </c>
      <c r="D73" s="172">
        <v>4364.565</v>
      </c>
      <c r="E73" s="172">
        <v>159.965</v>
      </c>
      <c r="F73" s="172">
        <v>117.468</v>
      </c>
      <c r="G73" s="172">
        <f>F73/E73*100</f>
        <v>73.43356359203575</v>
      </c>
      <c r="H73" s="144">
        <f>F73/D73*100</f>
        <v>2.6914022359616596</v>
      </c>
      <c r="I73" s="108">
        <f>G73-95</f>
        <v>-21.566436407964247</v>
      </c>
    </row>
    <row r="74" spans="1:9" s="137" customFormat="1" ht="27.75" customHeight="1">
      <c r="A74" s="63"/>
      <c r="B74" s="62"/>
      <c r="C74" s="58" t="s">
        <v>71</v>
      </c>
      <c r="D74" s="172">
        <v>539705.5</v>
      </c>
      <c r="E74" s="172">
        <v>31874.09</v>
      </c>
      <c r="F74" s="172">
        <v>31874.09</v>
      </c>
      <c r="G74" s="172">
        <f>F74/E74*100</f>
        <v>100</v>
      </c>
      <c r="H74" s="144">
        <f>F74/D74*100</f>
        <v>5.9058301240213416</v>
      </c>
      <c r="I74" s="108">
        <f>G74-95</f>
        <v>5</v>
      </c>
    </row>
    <row r="75" spans="1:10" s="28" customFormat="1" ht="21" customHeight="1">
      <c r="A75" s="205"/>
      <c r="B75" s="206"/>
      <c r="C75" s="156" t="s">
        <v>97</v>
      </c>
      <c r="D75" s="177">
        <v>2697</v>
      </c>
      <c r="E75" s="177">
        <v>0</v>
      </c>
      <c r="F75" s="177">
        <v>0</v>
      </c>
      <c r="G75" s="177"/>
      <c r="H75" s="154">
        <f aca="true" t="shared" si="4" ref="H75:H88">F75/D75*100</f>
        <v>0</v>
      </c>
      <c r="I75" s="155">
        <f>G75-95</f>
        <v>-95</v>
      </c>
      <c r="J75" s="95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6">
        <f>D77+D78</f>
        <v>3080234.105</v>
      </c>
      <c r="E76" s="106">
        <f>E77+E78</f>
        <v>839047.165</v>
      </c>
      <c r="F76" s="106">
        <f>F77+F78</f>
        <v>662013.167</v>
      </c>
      <c r="G76" s="106">
        <f t="shared" si="3"/>
        <v>78.90059040959872</v>
      </c>
      <c r="H76" s="145">
        <f t="shared" si="4"/>
        <v>21.492300404225283</v>
      </c>
      <c r="I76" s="107" t="s">
        <v>67</v>
      </c>
    </row>
    <row r="77" spans="1:9" s="2" customFormat="1" ht="16.5" customHeight="1">
      <c r="A77" s="195"/>
      <c r="B77" s="196"/>
      <c r="C77" s="58" t="s">
        <v>35</v>
      </c>
      <c r="D77" s="172">
        <v>1821962.412</v>
      </c>
      <c r="E77" s="172">
        <v>512912.004</v>
      </c>
      <c r="F77" s="172">
        <v>338048.693</v>
      </c>
      <c r="G77" s="172">
        <f>F77/E77*100</f>
        <v>65.90773668069582</v>
      </c>
      <c r="H77" s="144">
        <f t="shared" si="4"/>
        <v>18.554098085312205</v>
      </c>
      <c r="I77" s="108">
        <f>G77-95</f>
        <v>-29.09226331930418</v>
      </c>
    </row>
    <row r="78" spans="1:9" s="28" customFormat="1" ht="27" customHeight="1">
      <c r="A78" s="203"/>
      <c r="B78" s="204"/>
      <c r="C78" s="58" t="s">
        <v>71</v>
      </c>
      <c r="D78" s="172">
        <v>1258271.693</v>
      </c>
      <c r="E78" s="172">
        <v>326135.161</v>
      </c>
      <c r="F78" s="172">
        <v>323964.474</v>
      </c>
      <c r="G78" s="172">
        <f>F78/E78*100</f>
        <v>99.33442104391803</v>
      </c>
      <c r="H78" s="144">
        <f t="shared" si="4"/>
        <v>25.746782336618935</v>
      </c>
      <c r="I78" s="108">
        <f>G78-95</f>
        <v>4.334421043918027</v>
      </c>
    </row>
    <row r="79" spans="1:10" s="28" customFormat="1" ht="21" customHeight="1">
      <c r="A79" s="203"/>
      <c r="B79" s="204"/>
      <c r="C79" s="157" t="s">
        <v>97</v>
      </c>
      <c r="D79" s="177">
        <v>3002952.924</v>
      </c>
      <c r="E79" s="177">
        <v>812775.509</v>
      </c>
      <c r="F79" s="177">
        <v>636801.617</v>
      </c>
      <c r="G79" s="177">
        <f t="shared" si="3"/>
        <v>78.34901641948959</v>
      </c>
      <c r="H79" s="154">
        <f t="shared" si="4"/>
        <v>21.205847481343998</v>
      </c>
      <c r="I79" s="155">
        <f>G79-95</f>
        <v>-16.650983580510413</v>
      </c>
      <c r="J79" s="96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6">
        <f>D81+D82+D83</f>
        <v>10180011.256000001</v>
      </c>
      <c r="E80" s="106">
        <f>E81+E82+E83</f>
        <v>1078184.92</v>
      </c>
      <c r="F80" s="106">
        <f>F81+F82+F83</f>
        <v>931315.063</v>
      </c>
      <c r="G80" s="106">
        <f t="shared" si="3"/>
        <v>86.37804570666783</v>
      </c>
      <c r="H80" s="145">
        <f t="shared" si="4"/>
        <v>9.14846791010267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72">
        <v>3758962.324</v>
      </c>
      <c r="E81" s="172">
        <v>1043788.686</v>
      </c>
      <c r="F81" s="172">
        <v>897985.426</v>
      </c>
      <c r="G81" s="172">
        <f>F81/E81*100</f>
        <v>86.03134312954222</v>
      </c>
      <c r="H81" s="144">
        <f t="shared" si="4"/>
        <v>23.88918399811022</v>
      </c>
      <c r="I81" s="108">
        <f>G81-95</f>
        <v>-8.968656870457778</v>
      </c>
    </row>
    <row r="82" spans="1:9" s="7" customFormat="1" ht="16.5" customHeight="1">
      <c r="A82" s="77"/>
      <c r="B82" s="51"/>
      <c r="C82" s="52" t="s">
        <v>36</v>
      </c>
      <c r="D82" s="172">
        <v>9441.6</v>
      </c>
      <c r="E82" s="172">
        <v>2482.9</v>
      </c>
      <c r="F82" s="172">
        <v>1532.737</v>
      </c>
      <c r="G82" s="172">
        <f t="shared" si="3"/>
        <v>61.73172499899311</v>
      </c>
      <c r="H82" s="144">
        <f t="shared" si="4"/>
        <v>16.23386925944755</v>
      </c>
      <c r="I82" s="108">
        <f>G82-95</f>
        <v>-33.26827500100689</v>
      </c>
    </row>
    <row r="83" spans="1:9" s="2" customFormat="1" ht="27" customHeight="1">
      <c r="A83" s="80"/>
      <c r="B83" s="53"/>
      <c r="C83" s="52" t="s">
        <v>71</v>
      </c>
      <c r="D83" s="172">
        <v>6411607.332</v>
      </c>
      <c r="E83" s="172">
        <v>31913.334</v>
      </c>
      <c r="F83" s="172">
        <v>31796.9</v>
      </c>
      <c r="G83" s="180">
        <f t="shared" si="3"/>
        <v>99.63515563745237</v>
      </c>
      <c r="H83" s="144">
        <f t="shared" si="4"/>
        <v>0.495927126436819</v>
      </c>
      <c r="I83" s="108">
        <f>G83-95</f>
        <v>4.635155637452371</v>
      </c>
    </row>
    <row r="84" spans="1:10" s="2" customFormat="1" ht="21" customHeight="1">
      <c r="A84" s="80"/>
      <c r="B84" s="53"/>
      <c r="C84" s="153" t="s">
        <v>97</v>
      </c>
      <c r="D84" s="177">
        <v>5705418.863</v>
      </c>
      <c r="E84" s="177">
        <v>351610.708</v>
      </c>
      <c r="F84" s="177">
        <v>313714.206</v>
      </c>
      <c r="G84" s="177">
        <f t="shared" si="3"/>
        <v>89.22202847132858</v>
      </c>
      <c r="H84" s="154">
        <f t="shared" si="4"/>
        <v>5.49853066940372</v>
      </c>
      <c r="I84" s="155">
        <f>G84-95</f>
        <v>-5.777971528671415</v>
      </c>
      <c r="J84" s="95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6">
        <f>D86+D87+D88</f>
        <v>6995396.26</v>
      </c>
      <c r="E85" s="106">
        <f>E86+E87+E88</f>
        <v>2585957.0450000004</v>
      </c>
      <c r="F85" s="106">
        <f>F86+F87+F88</f>
        <v>2425647.4820000003</v>
      </c>
      <c r="G85" s="106">
        <f t="shared" si="3"/>
        <v>93.80076466041994</v>
      </c>
      <c r="H85" s="145">
        <f t="shared" si="4"/>
        <v>34.674911782624314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72">
        <v>6276617.175</v>
      </c>
      <c r="E86" s="172">
        <v>2464160.481</v>
      </c>
      <c r="F86" s="172">
        <v>2402345.384</v>
      </c>
      <c r="G86" s="172">
        <f>F86/E86*100</f>
        <v>97.49143379757011</v>
      </c>
      <c r="H86" s="144">
        <f t="shared" si="4"/>
        <v>38.27452458895584</v>
      </c>
      <c r="I86" s="108">
        <f>G86-95</f>
        <v>2.49143379757011</v>
      </c>
    </row>
    <row r="87" spans="1:9" s="2" customFormat="1" ht="16.5" customHeight="1">
      <c r="A87" s="80"/>
      <c r="B87" s="81"/>
      <c r="C87" s="58" t="s">
        <v>36</v>
      </c>
      <c r="D87" s="172">
        <v>249189.119</v>
      </c>
      <c r="E87" s="172">
        <v>115793.964</v>
      </c>
      <c r="F87" s="172">
        <v>17299.498</v>
      </c>
      <c r="G87" s="172">
        <f>F87/E87*100</f>
        <v>14.939896176280829</v>
      </c>
      <c r="H87" s="144">
        <f t="shared" si="4"/>
        <v>6.942316771062544</v>
      </c>
      <c r="I87" s="108">
        <f>G87-95</f>
        <v>-80.06010382371917</v>
      </c>
    </row>
    <row r="88" spans="1:9" s="2" customFormat="1" ht="27" customHeight="1">
      <c r="A88" s="82"/>
      <c r="B88" s="83"/>
      <c r="C88" s="58" t="s">
        <v>71</v>
      </c>
      <c r="D88" s="172">
        <v>469589.966</v>
      </c>
      <c r="E88" s="172">
        <v>6002.6</v>
      </c>
      <c r="F88" s="172">
        <v>6002.6</v>
      </c>
      <c r="G88" s="172">
        <f>F88/E88*100</f>
        <v>100</v>
      </c>
      <c r="H88" s="144">
        <f t="shared" si="4"/>
        <v>1.2782641100981276</v>
      </c>
      <c r="I88" s="108">
        <f>G88-95</f>
        <v>5</v>
      </c>
    </row>
    <row r="89" spans="1:9" s="2" customFormat="1" ht="28.5" customHeight="1">
      <c r="A89" s="68" t="s">
        <v>108</v>
      </c>
      <c r="B89" s="69" t="s">
        <v>110</v>
      </c>
      <c r="C89" s="118" t="s">
        <v>109</v>
      </c>
      <c r="D89" s="106">
        <f>D90+D91</f>
        <v>105162.5</v>
      </c>
      <c r="E89" s="106">
        <f>E90+E91</f>
        <v>34861.474</v>
      </c>
      <c r="F89" s="106">
        <f>F90+F91</f>
        <v>32820.618</v>
      </c>
      <c r="G89" s="106">
        <f>G90</f>
        <v>94.14077049969232</v>
      </c>
      <c r="H89" s="145">
        <f>H90</f>
        <v>31.18980144103869</v>
      </c>
      <c r="I89" s="106" t="s">
        <v>67</v>
      </c>
    </row>
    <row r="90" spans="1:9" s="2" customFormat="1" ht="16.5" customHeight="1">
      <c r="A90" s="56"/>
      <c r="B90" s="167"/>
      <c r="C90" s="58" t="s">
        <v>35</v>
      </c>
      <c r="D90" s="172">
        <v>105132.5</v>
      </c>
      <c r="E90" s="172">
        <v>34831.474</v>
      </c>
      <c r="F90" s="172">
        <v>32790.618</v>
      </c>
      <c r="G90" s="172">
        <f t="shared" si="3"/>
        <v>94.14077049969232</v>
      </c>
      <c r="H90" s="144">
        <f aca="true" t="shared" si="5" ref="H90:H111">F90/D90*100</f>
        <v>31.18980144103869</v>
      </c>
      <c r="I90" s="108">
        <f>G90-95</f>
        <v>-0.8592295003076771</v>
      </c>
    </row>
    <row r="91" spans="1:9" s="2" customFormat="1" ht="16.5" customHeight="1">
      <c r="A91" s="100"/>
      <c r="B91" s="168"/>
      <c r="C91" s="58" t="s">
        <v>36</v>
      </c>
      <c r="D91" s="172">
        <v>30</v>
      </c>
      <c r="E91" s="172">
        <v>30</v>
      </c>
      <c r="F91" s="172">
        <v>30</v>
      </c>
      <c r="G91" s="172">
        <f t="shared" si="3"/>
        <v>100</v>
      </c>
      <c r="H91" s="144">
        <f>F91/D91*100</f>
        <v>100</v>
      </c>
      <c r="I91" s="108">
        <f>G91-95</f>
        <v>5</v>
      </c>
    </row>
    <row r="92" spans="1:9" s="2" customFormat="1" ht="42" customHeight="1">
      <c r="A92" s="165" t="s">
        <v>21</v>
      </c>
      <c r="B92" s="166" t="s">
        <v>116</v>
      </c>
      <c r="C92" s="30" t="s">
        <v>49</v>
      </c>
      <c r="D92" s="106">
        <f>D93</f>
        <v>71722.005</v>
      </c>
      <c r="E92" s="106">
        <f>E93</f>
        <v>23465.112</v>
      </c>
      <c r="F92" s="106">
        <f>F93</f>
        <v>23449.002</v>
      </c>
      <c r="G92" s="183">
        <f t="shared" si="3"/>
        <v>99.9313448834167</v>
      </c>
      <c r="H92" s="145">
        <f t="shared" si="5"/>
        <v>32.694292358391266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72">
        <v>71722.005</v>
      </c>
      <c r="E93" s="172">
        <v>23465.112</v>
      </c>
      <c r="F93" s="172">
        <v>23449.002</v>
      </c>
      <c r="G93" s="181">
        <f>F93/E93*100</f>
        <v>99.9313448834167</v>
      </c>
      <c r="H93" s="144">
        <f t="shared" si="5"/>
        <v>32.694292358391266</v>
      </c>
      <c r="I93" s="108">
        <f>G93-95</f>
        <v>4.931344883416699</v>
      </c>
    </row>
    <row r="94" spans="1:9" s="28" customFormat="1" ht="27" customHeight="1" hidden="1">
      <c r="A94" s="139"/>
      <c r="B94" s="141"/>
      <c r="C94" s="52" t="s">
        <v>71</v>
      </c>
      <c r="D94" s="162">
        <v>0</v>
      </c>
      <c r="E94" s="162">
        <v>0</v>
      </c>
      <c r="F94" s="162">
        <v>0</v>
      </c>
      <c r="G94" s="172" t="e">
        <f t="shared" si="3"/>
        <v>#DIV/0!</v>
      </c>
      <c r="H94" s="144" t="e">
        <f t="shared" si="5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95</v>
      </c>
      <c r="C95" s="30" t="s">
        <v>50</v>
      </c>
      <c r="D95" s="106">
        <f>D96+D97</f>
        <v>503877.083</v>
      </c>
      <c r="E95" s="106">
        <f>E96+E97</f>
        <v>106376.34199999999</v>
      </c>
      <c r="F95" s="106">
        <f>F96+F97</f>
        <v>106206.138</v>
      </c>
      <c r="G95" s="106">
        <f t="shared" si="3"/>
        <v>99.83999825825936</v>
      </c>
      <c r="H95" s="145">
        <f t="shared" si="5"/>
        <v>21.077786941145725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72">
        <v>302204.683</v>
      </c>
      <c r="E96" s="172">
        <v>104740.733</v>
      </c>
      <c r="F96" s="172">
        <v>104664.868</v>
      </c>
      <c r="G96" s="181">
        <f t="shared" si="3"/>
        <v>99.92756877116757</v>
      </c>
      <c r="H96" s="144">
        <f t="shared" si="5"/>
        <v>34.63376773681565</v>
      </c>
      <c r="I96" s="108">
        <f>G96-95</f>
        <v>4.9275687711675715</v>
      </c>
    </row>
    <row r="97" spans="1:9" s="14" customFormat="1" ht="16.5" customHeight="1">
      <c r="A97" s="138"/>
      <c r="B97" s="142"/>
      <c r="C97" s="58" t="s">
        <v>36</v>
      </c>
      <c r="D97" s="172">
        <v>201672.4</v>
      </c>
      <c r="E97" s="172">
        <v>1635.609</v>
      </c>
      <c r="F97" s="172">
        <v>1541.27</v>
      </c>
      <c r="G97" s="172">
        <f>F97/E97*100</f>
        <v>94.2321789620869</v>
      </c>
      <c r="H97" s="169">
        <f t="shared" si="5"/>
        <v>0.7642443884239986</v>
      </c>
      <c r="I97" s="108">
        <f>G97-95</f>
        <v>-0.7678210379130945</v>
      </c>
    </row>
    <row r="98" spans="1:9" s="28" customFormat="1" ht="29.25" customHeight="1" hidden="1">
      <c r="A98" s="139"/>
      <c r="B98" s="141"/>
      <c r="C98" s="58" t="s">
        <v>71</v>
      </c>
      <c r="D98" s="162">
        <v>0</v>
      </c>
      <c r="E98" s="162">
        <v>0</v>
      </c>
      <c r="F98" s="162">
        <v>0</v>
      </c>
      <c r="G98" s="172" t="e">
        <f t="shared" si="3"/>
        <v>#DIV/0!</v>
      </c>
      <c r="H98" s="144" t="e">
        <f t="shared" si="5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194574.642</v>
      </c>
      <c r="E99" s="106">
        <f>E100+E101+E102</f>
        <v>64634.350000000006</v>
      </c>
      <c r="F99" s="106">
        <f>F100+F101+F102</f>
        <v>61081.617</v>
      </c>
      <c r="G99" s="106">
        <f aca="true" t="shared" si="6" ref="G99:G126">F99/E99*100</f>
        <v>94.50333607439387</v>
      </c>
      <c r="H99" s="145">
        <f t="shared" si="5"/>
        <v>31.392383083505816</v>
      </c>
      <c r="I99" s="107" t="s">
        <v>67</v>
      </c>
    </row>
    <row r="100" spans="1:9" s="7" customFormat="1" ht="16.5" customHeight="1">
      <c r="A100" s="185"/>
      <c r="B100" s="186"/>
      <c r="C100" s="58" t="s">
        <v>35</v>
      </c>
      <c r="D100" s="172">
        <v>192667.142</v>
      </c>
      <c r="E100" s="172">
        <v>64367.05</v>
      </c>
      <c r="F100" s="172">
        <v>60815.494</v>
      </c>
      <c r="G100" s="172">
        <f>F100/E100*100</f>
        <v>94.48233840140257</v>
      </c>
      <c r="H100" s="144">
        <f t="shared" si="5"/>
        <v>31.565057419079796</v>
      </c>
      <c r="I100" s="108">
        <f>G100-95</f>
        <v>-0.517661598597428</v>
      </c>
    </row>
    <row r="101" spans="1:9" s="7" customFormat="1" ht="16.5" customHeight="1">
      <c r="A101" s="63"/>
      <c r="B101" s="85"/>
      <c r="C101" s="52" t="s">
        <v>36</v>
      </c>
      <c r="D101" s="172">
        <v>450.7</v>
      </c>
      <c r="E101" s="172">
        <v>0</v>
      </c>
      <c r="F101" s="172">
        <v>0</v>
      </c>
      <c r="G101" s="172"/>
      <c r="H101" s="144">
        <f t="shared" si="5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72">
        <v>1456.8</v>
      </c>
      <c r="E102" s="172">
        <v>267.3</v>
      </c>
      <c r="F102" s="172">
        <v>266.123</v>
      </c>
      <c r="G102" s="180">
        <f>F102/E102*100</f>
        <v>99.55967078189299</v>
      </c>
      <c r="H102" s="144">
        <f t="shared" si="5"/>
        <v>18.267641405820978</v>
      </c>
      <c r="I102" s="108">
        <f>G102-95</f>
        <v>4.55967078189299</v>
      </c>
      <c r="L102" s="55"/>
    </row>
    <row r="103" spans="1:9" s="11" customFormat="1" ht="21" customHeight="1">
      <c r="A103" s="64"/>
      <c r="B103" s="65"/>
      <c r="C103" s="153" t="s">
        <v>97</v>
      </c>
      <c r="D103" s="177">
        <v>11709.7</v>
      </c>
      <c r="E103" s="177">
        <v>1683.1</v>
      </c>
      <c r="F103" s="177">
        <v>486.317</v>
      </c>
      <c r="G103" s="177">
        <f>F103/E103*100</f>
        <v>28.8941239379716</v>
      </c>
      <c r="H103" s="170">
        <f t="shared" si="5"/>
        <v>4.153112376918281</v>
      </c>
      <c r="I103" s="171">
        <f>G103-95</f>
        <v>-66.1058760620284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680644.824</v>
      </c>
      <c r="E104" s="106">
        <f>E105+E106+E107</f>
        <v>244843.902</v>
      </c>
      <c r="F104" s="106">
        <f>F105+F106+F107</f>
        <v>239647.313</v>
      </c>
      <c r="G104" s="106">
        <f t="shared" si="6"/>
        <v>97.87759100490075</v>
      </c>
      <c r="H104" s="145">
        <f t="shared" si="5"/>
        <v>35.208864381226824</v>
      </c>
      <c r="I104" s="107" t="s">
        <v>67</v>
      </c>
    </row>
    <row r="105" spans="1:9" s="7" customFormat="1" ht="17.25" customHeight="1">
      <c r="A105" s="220"/>
      <c r="B105" s="200"/>
      <c r="C105" s="58" t="s">
        <v>35</v>
      </c>
      <c r="D105" s="172">
        <v>680644.824</v>
      </c>
      <c r="E105" s="172">
        <v>244843.902</v>
      </c>
      <c r="F105" s="172">
        <v>239647.313</v>
      </c>
      <c r="G105" s="172">
        <f t="shared" si="6"/>
        <v>97.87759100490075</v>
      </c>
      <c r="H105" s="144">
        <f t="shared" si="5"/>
        <v>35.208864381226824</v>
      </c>
      <c r="I105" s="108">
        <f>G105-95</f>
        <v>2.8775910049007507</v>
      </c>
    </row>
    <row r="106" spans="1:9" s="28" customFormat="1" ht="16.5" customHeight="1" hidden="1">
      <c r="A106" s="203"/>
      <c r="B106" s="204"/>
      <c r="C106" s="58" t="s">
        <v>36</v>
      </c>
      <c r="D106" s="162">
        <v>0</v>
      </c>
      <c r="E106" s="162">
        <v>0</v>
      </c>
      <c r="F106" s="162">
        <v>0</v>
      </c>
      <c r="G106" s="172" t="e">
        <f t="shared" si="6"/>
        <v>#DIV/0!</v>
      </c>
      <c r="H106" s="144" t="e">
        <f t="shared" si="5"/>
        <v>#DIV/0!</v>
      </c>
      <c r="I106" s="108" t="e">
        <f>G106-95</f>
        <v>#DIV/0!</v>
      </c>
    </row>
    <row r="107" spans="1:9" s="2" customFormat="1" ht="27.75" customHeight="1" hidden="1">
      <c r="A107" s="205"/>
      <c r="B107" s="206"/>
      <c r="C107" s="58" t="s">
        <v>71</v>
      </c>
      <c r="D107" s="162">
        <v>0</v>
      </c>
      <c r="E107" s="162">
        <v>0</v>
      </c>
      <c r="F107" s="162">
        <v>0</v>
      </c>
      <c r="G107" s="172" t="e">
        <f t="shared" si="6"/>
        <v>#DIV/0!</v>
      </c>
      <c r="H107" s="144" t="e">
        <f t="shared" si="5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930778.299</v>
      </c>
      <c r="E108" s="106">
        <f>E109+E110+E111</f>
        <v>398909.09500000003</v>
      </c>
      <c r="F108" s="106">
        <f>F109+F110+F111</f>
        <v>398898.54600000003</v>
      </c>
      <c r="G108" s="182">
        <f>F108/E108*100</f>
        <v>99.99735553785757</v>
      </c>
      <c r="H108" s="145">
        <f t="shared" si="5"/>
        <v>42.856451039798046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72">
        <v>922338.341</v>
      </c>
      <c r="E109" s="172">
        <v>396932.275</v>
      </c>
      <c r="F109" s="172">
        <v>396932.254</v>
      </c>
      <c r="G109" s="172">
        <f>F109/E109*100</f>
        <v>99.99999470942493</v>
      </c>
      <c r="H109" s="144">
        <f t="shared" si="5"/>
        <v>43.03542814555944</v>
      </c>
      <c r="I109" s="108">
        <f>G109-95</f>
        <v>4.999994709424925</v>
      </c>
    </row>
    <row r="110" spans="1:9" s="9" customFormat="1" ht="17.25" customHeight="1" hidden="1">
      <c r="A110" s="61"/>
      <c r="B110" s="62"/>
      <c r="C110" s="58" t="s">
        <v>36</v>
      </c>
      <c r="D110" s="162"/>
      <c r="E110" s="172"/>
      <c r="F110" s="162"/>
      <c r="G110" s="172" t="e">
        <f>F110/E110*100</f>
        <v>#DIV/0!</v>
      </c>
      <c r="H110" s="144" t="e">
        <f t="shared" si="5"/>
        <v>#DIV/0!</v>
      </c>
      <c r="I110" s="108" t="e">
        <f>G110-95</f>
        <v>#DIV/0!</v>
      </c>
    </row>
    <row r="111" spans="1:9" s="2" customFormat="1" ht="27" customHeight="1">
      <c r="A111" s="212"/>
      <c r="B111" s="213"/>
      <c r="C111" s="58" t="s">
        <v>71</v>
      </c>
      <c r="D111" s="172">
        <v>8439.958</v>
      </c>
      <c r="E111" s="172">
        <v>1976.82</v>
      </c>
      <c r="F111" s="172">
        <v>1966.292</v>
      </c>
      <c r="G111" s="172">
        <f>F111/E111*100</f>
        <v>99.4674274845459</v>
      </c>
      <c r="H111" s="144">
        <f t="shared" si="5"/>
        <v>23.29741451320018</v>
      </c>
      <c r="I111" s="108">
        <f>G111-95</f>
        <v>4.467427484545894</v>
      </c>
    </row>
    <row r="112" spans="1:12" s="2" customFormat="1" ht="21" customHeight="1">
      <c r="A112" s="214"/>
      <c r="B112" s="215"/>
      <c r="C112" s="156" t="s">
        <v>97</v>
      </c>
      <c r="D112" s="177">
        <v>9180.5</v>
      </c>
      <c r="E112" s="177">
        <v>0</v>
      </c>
      <c r="F112" s="177">
        <v>0</v>
      </c>
      <c r="G112" s="177"/>
      <c r="H112" s="170">
        <f>F112/D112*100</f>
        <v>0</v>
      </c>
      <c r="I112" s="155">
        <f>G112-95</f>
        <v>-95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14704.68</v>
      </c>
      <c r="F113" s="106">
        <f>F114</f>
        <v>13224.088</v>
      </c>
      <c r="G113" s="106">
        <f t="shared" si="6"/>
        <v>89.93115117091973</v>
      </c>
      <c r="H113" s="145">
        <f aca="true" t="shared" si="7" ref="H113:H129">F113/D113*100</f>
        <v>29.89318637002744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72">
        <v>44237.8</v>
      </c>
      <c r="E114" s="172">
        <v>14704.68</v>
      </c>
      <c r="F114" s="172">
        <v>13224.088</v>
      </c>
      <c r="G114" s="172">
        <f>F114/E114*100</f>
        <v>89.93115117091973</v>
      </c>
      <c r="H114" s="144">
        <f t="shared" si="7"/>
        <v>29.89318637002744</v>
      </c>
      <c r="I114" s="108">
        <f>G114-95</f>
        <v>-5.068848829080267</v>
      </c>
    </row>
    <row r="115" spans="1:9" s="11" customFormat="1" ht="28.5" customHeight="1" hidden="1">
      <c r="A115" s="143"/>
      <c r="B115" s="141"/>
      <c r="C115" s="58" t="s">
        <v>71</v>
      </c>
      <c r="D115" s="162">
        <v>0</v>
      </c>
      <c r="E115" s="162">
        <v>0</v>
      </c>
      <c r="F115" s="162">
        <v>0</v>
      </c>
      <c r="G115" s="172" t="e">
        <f t="shared" si="6"/>
        <v>#DIV/0!</v>
      </c>
      <c r="H115" s="144" t="e">
        <f t="shared" si="7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69692.656</v>
      </c>
      <c r="F116" s="106">
        <f>F117</f>
        <v>4624.165</v>
      </c>
      <c r="G116" s="106">
        <f t="shared" si="6"/>
        <v>6.635082181399429</v>
      </c>
      <c r="H116" s="145">
        <f t="shared" si="7"/>
        <v>6.171477952167414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72">
        <v>74928</v>
      </c>
      <c r="E117" s="172">
        <v>69692.656</v>
      </c>
      <c r="F117" s="172">
        <v>4624.165</v>
      </c>
      <c r="G117" s="172">
        <f>F117/E117*100</f>
        <v>6.635082181399429</v>
      </c>
      <c r="H117" s="144">
        <f t="shared" si="7"/>
        <v>6.171477952167414</v>
      </c>
      <c r="I117" s="108">
        <f>G117-95</f>
        <v>-88.36491781860057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201890.12</v>
      </c>
      <c r="E118" s="106">
        <f>E119+E120</f>
        <v>64622</v>
      </c>
      <c r="F118" s="106">
        <f>F119+F120</f>
        <v>52750.455</v>
      </c>
      <c r="G118" s="106">
        <f t="shared" si="6"/>
        <v>81.62925164804557</v>
      </c>
      <c r="H118" s="145">
        <f t="shared" si="7"/>
        <v>26.128299393749433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72">
        <v>201890.12</v>
      </c>
      <c r="E119" s="172">
        <v>64622</v>
      </c>
      <c r="F119" s="172">
        <v>52750.455</v>
      </c>
      <c r="G119" s="172">
        <f t="shared" si="6"/>
        <v>81.62925164804557</v>
      </c>
      <c r="H119" s="144">
        <f t="shared" si="7"/>
        <v>26.128299393749433</v>
      </c>
      <c r="I119" s="108">
        <f>G119-95</f>
        <v>-13.370748351954433</v>
      </c>
    </row>
    <row r="120" spans="1:9" s="123" customFormat="1" ht="27" customHeight="1" hidden="1">
      <c r="A120" s="64"/>
      <c r="B120" s="142"/>
      <c r="C120" s="52" t="s">
        <v>71</v>
      </c>
      <c r="D120" s="162">
        <v>0</v>
      </c>
      <c r="E120" s="162">
        <v>0</v>
      </c>
      <c r="F120" s="162">
        <v>0</v>
      </c>
      <c r="G120" s="172" t="e">
        <f t="shared" si="6"/>
        <v>#DIV/0!</v>
      </c>
      <c r="H120" s="144" t="e">
        <f t="shared" si="7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3920568.7939999998</v>
      </c>
      <c r="E121" s="106">
        <f>E122+E123+E124</f>
        <v>692888.374</v>
      </c>
      <c r="F121" s="106">
        <f>F122+F123+F124</f>
        <v>673396.0109999999</v>
      </c>
      <c r="G121" s="106">
        <f t="shared" si="6"/>
        <v>97.18679606536449</v>
      </c>
      <c r="H121" s="145">
        <f t="shared" si="7"/>
        <v>17.175977425279683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72">
        <v>937704.741</v>
      </c>
      <c r="E122" s="172">
        <v>300146.448</v>
      </c>
      <c r="F122" s="172">
        <v>297307.056</v>
      </c>
      <c r="G122" s="172">
        <f t="shared" si="6"/>
        <v>99.05399780043375</v>
      </c>
      <c r="H122" s="144">
        <f t="shared" si="7"/>
        <v>31.705828391455253</v>
      </c>
      <c r="I122" s="108">
        <f>G122-95</f>
        <v>4.0539978004337485</v>
      </c>
    </row>
    <row r="123" spans="1:9" s="2" customFormat="1" ht="17.25" customHeight="1">
      <c r="A123" s="80"/>
      <c r="B123" s="81"/>
      <c r="C123" s="58" t="s">
        <v>36</v>
      </c>
      <c r="D123" s="172">
        <v>414138.834</v>
      </c>
      <c r="E123" s="172">
        <v>26485.246</v>
      </c>
      <c r="F123" s="172">
        <v>26379.48</v>
      </c>
      <c r="G123" s="172">
        <f t="shared" si="6"/>
        <v>99.60066068482053</v>
      </c>
      <c r="H123" s="144">
        <f t="shared" si="7"/>
        <v>6.369719001043983</v>
      </c>
      <c r="I123" s="108">
        <f>G123-95</f>
        <v>4.600660684820525</v>
      </c>
    </row>
    <row r="124" spans="1:9" s="2" customFormat="1" ht="27" customHeight="1">
      <c r="A124" s="80"/>
      <c r="B124" s="81"/>
      <c r="C124" s="58" t="s">
        <v>71</v>
      </c>
      <c r="D124" s="172">
        <v>2568725.219</v>
      </c>
      <c r="E124" s="172">
        <v>366256.68</v>
      </c>
      <c r="F124" s="172">
        <v>349709.475</v>
      </c>
      <c r="G124" s="172">
        <f t="shared" si="6"/>
        <v>95.48207421090585</v>
      </c>
      <c r="H124" s="144">
        <f t="shared" si="7"/>
        <v>13.614125497476964</v>
      </c>
      <c r="I124" s="108">
        <f>G124-95</f>
        <v>0.48207421090585</v>
      </c>
    </row>
    <row r="125" spans="1:10" s="2" customFormat="1" ht="21" customHeight="1">
      <c r="A125" s="88"/>
      <c r="B125" s="89"/>
      <c r="C125" s="156" t="s">
        <v>97</v>
      </c>
      <c r="D125" s="177">
        <v>3434035.549</v>
      </c>
      <c r="E125" s="177">
        <v>572011.73</v>
      </c>
      <c r="F125" s="177">
        <v>555464.495</v>
      </c>
      <c r="G125" s="177">
        <f>F125/E125*100</f>
        <v>97.10718607116677</v>
      </c>
      <c r="H125" s="154">
        <f t="shared" si="7"/>
        <v>16.175269215304212</v>
      </c>
      <c r="I125" s="155">
        <f>G125-95</f>
        <v>2.1071860711667654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850726.996</v>
      </c>
      <c r="E126" s="106">
        <f>E127+E128</f>
        <v>39879.416</v>
      </c>
      <c r="F126" s="106">
        <f>F127+F128</f>
        <v>28310.263</v>
      </c>
      <c r="G126" s="106">
        <f t="shared" si="6"/>
        <v>70.98966293789258</v>
      </c>
      <c r="H126" s="145">
        <f t="shared" si="7"/>
        <v>3.3277729674867396</v>
      </c>
      <c r="I126" s="107" t="s">
        <v>67</v>
      </c>
    </row>
    <row r="127" spans="1:9" s="7" customFormat="1" ht="18" customHeight="1">
      <c r="A127" s="185"/>
      <c r="B127" s="189"/>
      <c r="C127" s="58" t="s">
        <v>35</v>
      </c>
      <c r="D127" s="172">
        <v>204408.151</v>
      </c>
      <c r="E127" s="172">
        <v>39879.416</v>
      </c>
      <c r="F127" s="172">
        <v>28310.263</v>
      </c>
      <c r="G127" s="172">
        <f>F127/E127*100</f>
        <v>70.98966293789258</v>
      </c>
      <c r="H127" s="144">
        <f t="shared" si="7"/>
        <v>13.849869910520349</v>
      </c>
      <c r="I127" s="108">
        <f>G127-95</f>
        <v>-24.010337062107425</v>
      </c>
    </row>
    <row r="128" spans="1:9" s="7" customFormat="1" ht="27.75" customHeight="1">
      <c r="A128" s="63"/>
      <c r="B128" s="120"/>
      <c r="C128" s="58" t="s">
        <v>71</v>
      </c>
      <c r="D128" s="172">
        <v>646318.845</v>
      </c>
      <c r="E128" s="172">
        <v>0</v>
      </c>
      <c r="F128" s="172">
        <v>0</v>
      </c>
      <c r="G128" s="172"/>
      <c r="H128" s="144">
        <f t="shared" si="7"/>
        <v>0</v>
      </c>
      <c r="I128" s="112">
        <f>G128-95</f>
        <v>-95</v>
      </c>
    </row>
    <row r="129" spans="1:9" s="7" customFormat="1" ht="21" customHeight="1">
      <c r="A129" s="100"/>
      <c r="B129" s="101"/>
      <c r="C129" s="156" t="s">
        <v>97</v>
      </c>
      <c r="D129" s="177">
        <v>753042.031</v>
      </c>
      <c r="E129" s="177">
        <v>0</v>
      </c>
      <c r="F129" s="177">
        <v>0</v>
      </c>
      <c r="G129" s="177"/>
      <c r="H129" s="154">
        <f t="shared" si="7"/>
        <v>0</v>
      </c>
      <c r="I129" s="155">
        <f>G129-95</f>
        <v>-95</v>
      </c>
    </row>
    <row r="130" spans="1:9" s="102" customFormat="1" ht="18" customHeight="1" hidden="1">
      <c r="A130" s="198" t="s">
        <v>72</v>
      </c>
      <c r="B130" s="199"/>
      <c r="C130" s="200"/>
      <c r="D130" s="164">
        <v>0</v>
      </c>
      <c r="E130" s="164" t="s">
        <v>67</v>
      </c>
      <c r="F130" s="164" t="s">
        <v>67</v>
      </c>
      <c r="G130" s="172"/>
      <c r="H130" s="144"/>
      <c r="I130" s="112">
        <f>G130-95</f>
        <v>-95</v>
      </c>
    </row>
    <row r="131" spans="1:9" s="102" customFormat="1" ht="27.75" customHeight="1" hidden="1">
      <c r="A131" s="198" t="s">
        <v>107</v>
      </c>
      <c r="B131" s="199"/>
      <c r="C131" s="200"/>
      <c r="D131" s="164">
        <v>349.35</v>
      </c>
      <c r="E131" s="164">
        <v>0</v>
      </c>
      <c r="F131" s="164">
        <v>0</v>
      </c>
      <c r="G131" s="172"/>
      <c r="H131" s="144">
        <f>F131/D131*100</f>
        <v>0</v>
      </c>
      <c r="I131" s="112">
        <f>G131-95</f>
        <v>-95</v>
      </c>
    </row>
    <row r="132" spans="1:11" s="1" customFormat="1" ht="26.25" customHeight="1">
      <c r="A132" s="190" t="s">
        <v>65</v>
      </c>
      <c r="B132" s="191"/>
      <c r="C132" s="192"/>
      <c r="D132" s="106">
        <f>D134+D135+D136</f>
        <v>51170249.355000004</v>
      </c>
      <c r="E132" s="106">
        <f>E134+E135+E136</f>
        <v>15150556.786</v>
      </c>
      <c r="F132" s="106">
        <f>F134+F135+F136</f>
        <v>14474304.224</v>
      </c>
      <c r="G132" s="106">
        <f>F132/E132*100</f>
        <v>95.53645076183011</v>
      </c>
      <c r="H132" s="145">
        <f>F132/D132*100</f>
        <v>28.286561833190817</v>
      </c>
      <c r="I132" s="109">
        <f aca="true" t="shared" si="8" ref="I132:I142">G132-95</f>
        <v>0.5364507618301104</v>
      </c>
      <c r="J132" s="91"/>
      <c r="K132" s="91"/>
    </row>
    <row r="133" spans="1:9" s="1" customFormat="1" ht="15.75" customHeight="1">
      <c r="A133" s="197"/>
      <c r="B133" s="197"/>
      <c r="C133" s="30" t="s">
        <v>63</v>
      </c>
      <c r="D133" s="174"/>
      <c r="E133" s="174"/>
      <c r="F133" s="174"/>
      <c r="G133" s="174"/>
      <c r="H133" s="147"/>
      <c r="I133" s="108"/>
    </row>
    <row r="134" spans="1:9" s="1" customFormat="1" ht="20.25" customHeight="1">
      <c r="A134" s="197"/>
      <c r="B134" s="197"/>
      <c r="C134" s="30" t="s">
        <v>35</v>
      </c>
      <c r="D134" s="174">
        <f>D7+D11+D22+D27+D32+D35+D40+D44+D48+D52+D56+D60+D64+D68+D72+D77+D81+D90+D86+D93+D96+D100+D105+D109+D114+D117+D119+D122+D127</f>
        <v>25615653.646</v>
      </c>
      <c r="E134" s="174">
        <f>E7+E11+E22+E27+E32+E35+E40+E44+E48+E52+E56+E60+E64+E68+E72+E77+E81+E86+E90+E93+E96+E100+E105+E109+E114+E117+E119+E122+E127</f>
        <v>9033011.66</v>
      </c>
      <c r="F134" s="174">
        <f>F7+F11+F22+F27+F32+F35+F40+F44+F48+F52+F56+F60+F64+F68+F72+F77+F81+F86+F90+F93+F96+F100+F105+F109+F114+F117+F119+F122+F127</f>
        <v>8481069.287</v>
      </c>
      <c r="G134" s="174">
        <f>F134/E134*100</f>
        <v>93.88971924564083</v>
      </c>
      <c r="H134" s="147">
        <f>F134/D134*100</f>
        <v>33.10893176573051</v>
      </c>
      <c r="I134" s="110">
        <f>G134-95</f>
        <v>-1.1102807543591666</v>
      </c>
    </row>
    <row r="135" spans="1:9" s="1" customFormat="1" ht="20.25" customHeight="1">
      <c r="A135" s="197"/>
      <c r="B135" s="197"/>
      <c r="C135" s="30" t="s">
        <v>36</v>
      </c>
      <c r="D135" s="174">
        <f>D25+D28+D36+D41+D45+D49+D53+D57+D61+D65+D69+D73+D82+D87+D97+D101+D123+D91</f>
        <v>11299238.355</v>
      </c>
      <c r="E135" s="174">
        <f>E25+E28+E36+E41+E45+E49+E53+E57+E61+E65+E69+E73+E82+E87+E97+E101+E123+E91</f>
        <v>4859469.626</v>
      </c>
      <c r="F135" s="174">
        <f>F25+F28+F36+F41+F45+F49+F53+F57+F61+F65+F69+F73+F82+F87+F97+F101+F123+F91</f>
        <v>4754023.540999999</v>
      </c>
      <c r="G135" s="174">
        <f>F135/E135*100</f>
        <v>97.83009066594789</v>
      </c>
      <c r="H135" s="147">
        <f>F135/D135*100</f>
        <v>42.07384065755465</v>
      </c>
      <c r="I135" s="117">
        <f t="shared" si="8"/>
        <v>2.8300906659478926</v>
      </c>
    </row>
    <row r="136" spans="1:9" s="1" customFormat="1" ht="30" customHeight="1">
      <c r="A136" s="197"/>
      <c r="B136" s="197"/>
      <c r="C136" s="31" t="s">
        <v>71</v>
      </c>
      <c r="D136" s="174">
        <f>D8+D29+D33+D37+D42+D46+D50+D54+D58+D62+D66+D70+D74+D78+D83+D88+D102+D111+D120+D124+D128+D130</f>
        <v>14255357.354000002</v>
      </c>
      <c r="E136" s="174">
        <f>E8+E29+E33+E37+E42+E46+E50+E54+E58+E62+E66+E70+E74+E78+E83+E88+E102+E111+E120+E124+E128</f>
        <v>1258075.5</v>
      </c>
      <c r="F136" s="174">
        <f>F8+F29+F33+F37+F42+F46+F50+F54+F58+F62+F66+F70+F74+F78+F83+F88+F102+F111+F120+F124+F128</f>
        <v>1239211.3960000002</v>
      </c>
      <c r="G136" s="174">
        <f>F136/E136*100</f>
        <v>98.50055867076341</v>
      </c>
      <c r="H136" s="147">
        <f>F136/D136*100</f>
        <v>8.692952166872772</v>
      </c>
      <c r="I136" s="117">
        <f t="shared" si="8"/>
        <v>3.500558670763411</v>
      </c>
    </row>
    <row r="137" spans="1:13" s="1" customFormat="1" ht="26.25" customHeight="1">
      <c r="A137" s="211" t="s">
        <v>64</v>
      </c>
      <c r="B137" s="211"/>
      <c r="C137" s="211"/>
      <c r="D137" s="175">
        <f>D139+D140+D141</f>
        <v>51242165.45</v>
      </c>
      <c r="E137" s="175">
        <f>E139+E140+E141</f>
        <v>15163656.786</v>
      </c>
      <c r="F137" s="175">
        <f>F139+F140+F141</f>
        <v>14474304.224</v>
      </c>
      <c r="G137" s="175">
        <f>F137/E137*100</f>
        <v>95.45391608548901</v>
      </c>
      <c r="H137" s="148">
        <f>F137/D137*100</f>
        <v>28.246862904580855</v>
      </c>
      <c r="I137" s="151">
        <f t="shared" si="8"/>
        <v>0.45391608548901274</v>
      </c>
      <c r="K137" s="161"/>
      <c r="L137" s="161"/>
      <c r="M137" s="161"/>
    </row>
    <row r="138" spans="1:9" s="1" customFormat="1" ht="15.75" customHeight="1">
      <c r="A138" s="216"/>
      <c r="B138" s="216"/>
      <c r="C138" s="49" t="s">
        <v>63</v>
      </c>
      <c r="D138" s="176"/>
      <c r="E138" s="176"/>
      <c r="F138" s="176"/>
      <c r="G138" s="175"/>
      <c r="H138" s="148"/>
      <c r="I138" s="152"/>
    </row>
    <row r="139" spans="1:13" s="1" customFormat="1" ht="30.75" customHeight="1">
      <c r="A139" s="216"/>
      <c r="B139" s="216"/>
      <c r="C139" s="32" t="s">
        <v>70</v>
      </c>
      <c r="D139" s="175">
        <f>D134+D17</f>
        <v>25687569.741</v>
      </c>
      <c r="E139" s="175">
        <f>E134+E17</f>
        <v>9046111.66</v>
      </c>
      <c r="F139" s="175">
        <f>F134+F17</f>
        <v>8481069.287</v>
      </c>
      <c r="G139" s="175">
        <f>F139/E139*100</f>
        <v>93.75375416270288</v>
      </c>
      <c r="H139" s="148">
        <f>F139/D139*100</f>
        <v>33.0162384862097</v>
      </c>
      <c r="I139" s="111">
        <f t="shared" si="8"/>
        <v>-1.2462458372971241</v>
      </c>
      <c r="K139" s="161"/>
      <c r="L139" s="161"/>
      <c r="M139" s="161"/>
    </row>
    <row r="140" spans="1:13" s="1" customFormat="1" ht="20.25" customHeight="1">
      <c r="A140" s="216"/>
      <c r="B140" s="216"/>
      <c r="C140" s="32" t="s">
        <v>36</v>
      </c>
      <c r="D140" s="175">
        <f aca="true" t="shared" si="9" ref="D140:F141">D135</f>
        <v>11299238.355</v>
      </c>
      <c r="E140" s="175">
        <f>E135</f>
        <v>4859469.626</v>
      </c>
      <c r="F140" s="175">
        <f t="shared" si="9"/>
        <v>4754023.540999999</v>
      </c>
      <c r="G140" s="175">
        <f>F140/E140*100</f>
        <v>97.83009066594789</v>
      </c>
      <c r="H140" s="148">
        <f>F140/D140*100</f>
        <v>42.07384065755465</v>
      </c>
      <c r="I140" s="111">
        <f t="shared" si="8"/>
        <v>2.8300906659478926</v>
      </c>
      <c r="K140" s="161"/>
      <c r="L140" s="161"/>
      <c r="M140" s="161"/>
    </row>
    <row r="141" spans="1:13" s="1" customFormat="1" ht="31.5" customHeight="1">
      <c r="A141" s="216"/>
      <c r="B141" s="216"/>
      <c r="C141" s="33" t="s">
        <v>71</v>
      </c>
      <c r="D141" s="175">
        <f t="shared" si="9"/>
        <v>14255357.354000002</v>
      </c>
      <c r="E141" s="175">
        <f t="shared" si="9"/>
        <v>1258075.5</v>
      </c>
      <c r="F141" s="175">
        <f t="shared" si="9"/>
        <v>1239211.3960000002</v>
      </c>
      <c r="G141" s="175">
        <f>F141/E141*100</f>
        <v>98.50055867076341</v>
      </c>
      <c r="H141" s="148">
        <f>F141/D141*100</f>
        <v>8.692952166872772</v>
      </c>
      <c r="I141" s="111">
        <f t="shared" si="8"/>
        <v>3.500558670763411</v>
      </c>
      <c r="K141" s="161"/>
      <c r="L141" s="161"/>
      <c r="M141" s="161"/>
    </row>
    <row r="142" spans="1:13" s="2" customFormat="1" ht="21.75" customHeight="1">
      <c r="A142" s="216"/>
      <c r="B142" s="216"/>
      <c r="C142" s="158" t="s">
        <v>97</v>
      </c>
      <c r="D142" s="178">
        <f>D9+D30+D38+D75+D79+D84+D103+D112+D125+D129</f>
        <v>13159075.067</v>
      </c>
      <c r="E142" s="178">
        <f>E9+E30+E38+E75+E79+E84+E103+E112+E125+E129</f>
        <v>1758888.9470000002</v>
      </c>
      <c r="F142" s="178">
        <f>F9+F30+F38+F75+F79+F84+F103+F112+F125+F129</f>
        <v>1527274.5350000001</v>
      </c>
      <c r="G142" s="178">
        <f>F142/E142*100</f>
        <v>86.83177739020724</v>
      </c>
      <c r="H142" s="159">
        <f>F142/D142*100</f>
        <v>11.606245326695195</v>
      </c>
      <c r="I142" s="160">
        <f t="shared" si="8"/>
        <v>-8.168222609792764</v>
      </c>
      <c r="K142" s="161"/>
      <c r="L142" s="161"/>
      <c r="M142" s="161"/>
    </row>
    <row r="143" spans="1:8" ht="12" customHeight="1">
      <c r="A143" s="47"/>
      <c r="B143" s="48" t="s">
        <v>100</v>
      </c>
      <c r="C143" s="48"/>
      <c r="D143" s="129"/>
      <c r="E143" s="19"/>
      <c r="F143" s="26"/>
      <c r="G143" s="19"/>
      <c r="H143" s="19"/>
    </row>
    <row r="144" spans="1:9" s="13" customFormat="1" ht="27.75" customHeight="1" hidden="1">
      <c r="A144" s="193" t="s">
        <v>89</v>
      </c>
      <c r="B144" s="194"/>
      <c r="C144" s="194"/>
      <c r="D144" s="194"/>
      <c r="E144" s="194"/>
      <c r="F144" s="194"/>
      <c r="G144" s="194"/>
      <c r="H144" s="194"/>
      <c r="I144" s="3"/>
    </row>
    <row r="145" spans="1:8" s="6" customFormat="1" ht="17.25" customHeight="1">
      <c r="A145" s="187" t="s">
        <v>124</v>
      </c>
      <c r="B145" s="188"/>
      <c r="C145" s="188"/>
      <c r="D145" s="188"/>
      <c r="E145" s="188"/>
      <c r="F145" s="188"/>
      <c r="G145" s="188"/>
      <c r="H145" s="188"/>
    </row>
    <row r="146" spans="1:9" s="4" customFormat="1" ht="12.75">
      <c r="A146" s="21"/>
      <c r="B146" s="22"/>
      <c r="C146" s="22"/>
      <c r="D146" s="13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13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131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132"/>
      <c r="E149" s="44"/>
      <c r="F149" s="45"/>
      <c r="G149" s="46"/>
      <c r="H149" s="46"/>
      <c r="I149" s="99"/>
    </row>
    <row r="150" spans="1:9" s="4" customFormat="1" ht="15.75" hidden="1">
      <c r="A150" s="208" t="s">
        <v>64</v>
      </c>
      <c r="B150" s="209"/>
      <c r="C150" s="210"/>
      <c r="D150" s="133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184"/>
      <c r="B151" s="184"/>
      <c r="C151" s="36" t="s">
        <v>63</v>
      </c>
      <c r="D151" s="134"/>
      <c r="E151" s="37"/>
      <c r="F151" s="104"/>
      <c r="G151" s="38"/>
      <c r="H151" s="38"/>
      <c r="I151" s="99"/>
    </row>
    <row r="152" spans="1:9" s="4" customFormat="1" ht="27" hidden="1">
      <c r="A152" s="184"/>
      <c r="B152" s="184"/>
      <c r="C152" s="39" t="s">
        <v>70</v>
      </c>
      <c r="D152" s="135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184"/>
      <c r="B153" s="184"/>
      <c r="C153" s="39" t="s">
        <v>36</v>
      </c>
      <c r="D153" s="135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184"/>
      <c r="B154" s="184"/>
      <c r="C154" s="41" t="s">
        <v>71</v>
      </c>
      <c r="D154" s="135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13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13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13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13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50"/>
      <c r="E159" s="150"/>
      <c r="F159" s="150"/>
      <c r="G159" s="20"/>
      <c r="H159" s="20"/>
      <c r="I159" s="99"/>
    </row>
    <row r="160" spans="1:9" s="4" customFormat="1" ht="12.75">
      <c r="A160" s="21"/>
      <c r="B160" s="22"/>
      <c r="C160" s="22"/>
      <c r="D160" s="13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13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13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13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13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13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13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13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13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13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13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13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13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13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13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13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13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13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13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13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13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13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13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13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13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13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13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13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13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13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13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13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13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13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13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13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13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13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13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13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13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130"/>
      <c r="E201" s="20"/>
      <c r="F201" s="27"/>
      <c r="G201" s="20"/>
      <c r="H201" s="20"/>
      <c r="I201" s="99"/>
    </row>
    <row r="202" spans="4:8" ht="12.75">
      <c r="D202" s="130"/>
      <c r="E202" s="20"/>
      <c r="F202" s="27"/>
      <c r="G202" s="20"/>
      <c r="H202" s="20"/>
    </row>
    <row r="203" spans="1:8" ht="12.75">
      <c r="A203" s="23"/>
      <c r="B203" s="23"/>
      <c r="C203" s="23"/>
      <c r="D203" s="130"/>
      <c r="E203" s="20"/>
      <c r="F203" s="27"/>
      <c r="G203" s="20"/>
      <c r="H203" s="20"/>
    </row>
    <row r="204" spans="1:8" ht="12.75">
      <c r="A204" s="23"/>
      <c r="B204" s="23"/>
      <c r="C204" s="23"/>
      <c r="D204" s="130"/>
      <c r="E204" s="20"/>
      <c r="F204" s="27"/>
      <c r="G204" s="20"/>
      <c r="H204" s="20"/>
    </row>
    <row r="205" spans="1:8" ht="12.75">
      <c r="A205" s="23"/>
      <c r="B205" s="23"/>
      <c r="C205" s="23"/>
      <c r="D205" s="130"/>
      <c r="E205" s="20"/>
      <c r="F205" s="27"/>
      <c r="G205" s="20"/>
      <c r="H205" s="20"/>
    </row>
    <row r="206" spans="1:8" ht="12.75">
      <c r="A206" s="23"/>
      <c r="B206" s="23"/>
      <c r="C206" s="23"/>
      <c r="D206" s="130"/>
      <c r="E206" s="20"/>
      <c r="F206" s="27"/>
      <c r="G206" s="20"/>
      <c r="H206" s="20"/>
    </row>
    <row r="207" spans="1:8" ht="12.75">
      <c r="A207" s="23"/>
      <c r="B207" s="23"/>
      <c r="C207" s="23"/>
      <c r="D207" s="130"/>
      <c r="E207" s="20"/>
      <c r="F207" s="27"/>
      <c r="G207" s="20"/>
      <c r="H207" s="20"/>
    </row>
    <row r="208" spans="1:8" ht="12.75">
      <c r="A208" s="23"/>
      <c r="B208" s="23"/>
      <c r="C208" s="23"/>
      <c r="D208" s="13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  <mergeCell ref="A72:B72"/>
    <mergeCell ref="A133:B136"/>
    <mergeCell ref="A131:C131"/>
    <mergeCell ref="A25:B25"/>
    <mergeCell ref="A77:B79"/>
    <mergeCell ref="A75:B75"/>
    <mergeCell ref="A151:B154"/>
    <mergeCell ref="A100:B100"/>
    <mergeCell ref="A145:H145"/>
    <mergeCell ref="A127:B127"/>
    <mergeCell ref="A132:C132"/>
    <mergeCell ref="A144:H144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2021-06-15T08:08:03Z</cp:lastPrinted>
  <dcterms:created xsi:type="dcterms:W3CDTF">2002-03-11T10:22:12Z</dcterms:created>
  <dcterms:modified xsi:type="dcterms:W3CDTF">2021-06-16T13:08:26Z</dcterms:modified>
  <cp:category/>
  <cp:version/>
  <cp:contentType/>
  <cp:contentStatus/>
</cp:coreProperties>
</file>