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5825" windowHeight="1140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источникам'!$A$5:$M$137</definedName>
    <definedName name="_xlnm.Print_Titles" localSheetId="0">'По ГРБС и источникам'!$5:$5</definedName>
    <definedName name="_xlnm.Print_Area" localSheetId="0">'По ГРБС и источникам'!$A$1:$I$140</definedName>
  </definedNames>
  <calcPr fullCalcOnLoad="1"/>
</workbook>
</file>

<file path=xl/sharedStrings.xml><?xml version="1.0" encoding="utf-8"?>
<sst xmlns="http://schemas.openxmlformats.org/spreadsheetml/2006/main" count="243" uniqueCount="122">
  <si>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</si>
  <si>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</si>
  <si>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</si>
  <si>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</si>
  <si>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</si>
  <si>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</si>
  <si>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</si>
  <si>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</si>
  <si>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</si>
  <si>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</si>
  <si>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</si>
  <si>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</si>
  <si>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</si>
  <si>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</si>
  <si>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</si>
  <si>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</si>
  <si>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</si>
  <si>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</si>
  <si>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</si>
  <si>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</si>
  <si>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</si>
  <si>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</si>
  <si>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</si>
  <si>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</si>
  <si>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</si>
  <si>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</si>
  <si>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</si>
  <si>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</si>
  <si>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</si>
  <si>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</si>
  <si>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</si>
  <si>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</si>
  <si>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</si>
  <si>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</si>
  <si>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</si>
  <si>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</si>
  <si>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</si>
  <si>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</si>
  <si>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</si>
  <si>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</si>
  <si>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</si>
  <si>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</si>
  <si>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</si>
  <si>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</si>
  <si>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</si>
  <si>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</si>
  <si>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</si>
  <si>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</si>
  <si>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</si>
  <si>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</si>
  <si>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</si>
  <si>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</si>
  <si>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</si>
  <si>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</si>
  <si>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</si>
  <si>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</si>
  <si>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</si>
  <si>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</si>
  <si>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</si>
  <si>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</si>
  <si>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</si>
  <si>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</si>
  <si>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</si>
  <si>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</si>
  <si>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</si>
  <si>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</si>
  <si>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</si>
  <si>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</si>
  <si>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</si>
  <si>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</si>
  <si>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</si>
  <si>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</si>
  <si>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</si>
  <si>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</si>
  <si>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</si>
  <si>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</si>
  <si>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</si>
  <si>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</si>
  <si>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</si>
  <si>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</si>
  <si>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</si>
  <si>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</si>
  <si>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</si>
  <si>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</si>
  <si>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</si>
  <si>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</si>
  <si>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</si>
  <si>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</si>
  <si>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</si>
  <si>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</si>
  <si>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</si>
  <si>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</si>
  <si>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</si>
  <si>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</si>
  <si>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</si>
  <si>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</si>
  <si>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</si>
  <si>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</si>
  <si>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</si>
  <si>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</si>
  <si>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</si>
  <si>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</si>
  <si>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</si>
  <si>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</si>
  <si>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</si>
  <si>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</si>
  <si>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</si>
  <si>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</si>
  <si>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Отклонение от установ-ленного уровня выполне-ния плана (95%)*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</si>
  <si>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</si>
  <si>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</si>
  <si>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</si>
  <si>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</si>
  <si>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</si>
  <si>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</si>
  <si>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</si>
  <si>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</si>
  <si>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 xml:space="preserve">Оперативный анализ исполнения бюджета города Перми по расходам на 1 августа 2019 года </t>
  </si>
  <si>
    <t>Кассовый план января-июля                                                    2019 года</t>
  </si>
  <si>
    <t>% выпол-нения кассового плана января-июля 2019 года</t>
  </si>
  <si>
    <t xml:space="preserve"> *   расчётный уровень установлен исходя из 95,0 % исполнения кассового плана по расходам за январь-июль 2019 года.</t>
  </si>
  <si>
    <t>Кассовый расход на 01.08.2019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</si>
</sst>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8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17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33" borderId="10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 applyProtection="1">
      <alignment horizontal="center" vertical="center" wrapText="1"/>
      <protection/>
    </xf>
    <xf numFmtId="178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0" borderId="10" xfId="0" applyNumberFormat="1" applyFont="1" applyFill="1" applyBorder="1" applyAlignment="1" applyProtection="1">
      <alignment horizontal="center" vertical="center" wrapText="1"/>
      <protection/>
    </xf>
    <xf numFmtId="179" fontId="32" fillId="33" borderId="1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.28125" style="15" customWidth="1"/>
    <col min="2" max="2" width="25.140625" style="5" customWidth="1"/>
    <col min="3" max="3" width="47.140625" style="5" customWidth="1"/>
    <col min="4" max="5" width="14.00390625" style="5" customWidth="1"/>
    <col min="6" max="6" width="14.00390625" style="25" customWidth="1"/>
    <col min="7" max="7" width="9.28125" style="5" customWidth="1"/>
    <col min="8" max="8" width="7.7109375" style="5" customWidth="1"/>
    <col min="9" max="9" width="10.00390625" style="3" customWidth="1"/>
    <col min="13" max="13" width="11.7109375" style="0" bestFit="1" customWidth="1"/>
  </cols>
  <sheetData>
    <row r="1" ht="13.5" customHeight="1">
      <c r="I1" s="108" t="s">
        <v>103</v>
      </c>
    </row>
    <row r="2" ht="13.5" customHeight="1">
      <c r="I2" s="108" t="s">
        <v>104</v>
      </c>
    </row>
    <row r="3" spans="1:9" s="1" customFormat="1" ht="19.5" customHeight="1">
      <c r="A3" s="195" t="s">
        <v>117</v>
      </c>
      <c r="B3" s="195"/>
      <c r="C3" s="195"/>
      <c r="D3" s="195"/>
      <c r="E3" s="195"/>
      <c r="F3" s="195"/>
      <c r="G3" s="195"/>
      <c r="H3" s="195"/>
      <c r="I3" s="2"/>
    </row>
    <row r="4" spans="1:9" s="1" customFormat="1" ht="15" customHeight="1">
      <c r="A4" s="15"/>
      <c r="B4" s="16"/>
      <c r="C4" s="16"/>
      <c r="D4" s="17"/>
      <c r="E4" s="17"/>
      <c r="F4" s="26"/>
      <c r="G4" s="2"/>
      <c r="H4" s="2"/>
      <c r="I4" s="116" t="s">
        <v>58</v>
      </c>
    </row>
    <row r="5" spans="1:9" s="1" customFormat="1" ht="87" customHeight="1">
      <c r="A5" s="110" t="s">
        <v>0</v>
      </c>
      <c r="B5" s="110" t="s">
        <v>62</v>
      </c>
      <c r="C5" s="110" t="s">
        <v>69</v>
      </c>
      <c r="D5" s="131" t="s">
        <v>102</v>
      </c>
      <c r="E5" s="163" t="s">
        <v>118</v>
      </c>
      <c r="F5" s="117" t="s">
        <v>121</v>
      </c>
      <c r="G5" s="117" t="s">
        <v>119</v>
      </c>
      <c r="H5" s="111" t="s">
        <v>106</v>
      </c>
      <c r="I5" s="112" t="s">
        <v>108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40">
        <f>D7+D8</f>
        <v>1622671.435</v>
      </c>
      <c r="E6" s="140">
        <f>E7+E8</f>
        <v>938222.7779999999</v>
      </c>
      <c r="F6" s="140">
        <f>F7+F8</f>
        <v>921726.478</v>
      </c>
      <c r="G6" s="140">
        <f>F6/E6*100</f>
        <v>98.2417502125492</v>
      </c>
      <c r="H6" s="140">
        <f>F6/D6*100</f>
        <v>56.80302605437804</v>
      </c>
      <c r="I6" s="144" t="s">
        <v>67</v>
      </c>
      <c r="J6" s="109"/>
      <c r="K6" s="109"/>
    </row>
    <row r="7" spans="1:9" s="7" customFormat="1" ht="16.5" customHeight="1">
      <c r="A7" s="58"/>
      <c r="B7" s="59"/>
      <c r="C7" s="60" t="s">
        <v>35</v>
      </c>
      <c r="D7" s="139">
        <v>754171.435</v>
      </c>
      <c r="E7" s="139">
        <v>517394.028</v>
      </c>
      <c r="F7" s="139">
        <v>500897.728</v>
      </c>
      <c r="G7" s="139">
        <f>F7/E7*100</f>
        <v>96.8116562798827</v>
      </c>
      <c r="H7" s="139">
        <f aca="true" t="shared" si="0" ref="H7:H71">F7/D7*100</f>
        <v>66.41695836703228</v>
      </c>
      <c r="I7" s="145">
        <f>G7-95</f>
        <v>1.8116562798826976</v>
      </c>
    </row>
    <row r="8" spans="1:9" s="12" customFormat="1" ht="27" customHeight="1">
      <c r="A8" s="196"/>
      <c r="B8" s="197"/>
      <c r="C8" s="60" t="s">
        <v>71</v>
      </c>
      <c r="D8" s="139">
        <f>583500+285000</f>
        <v>868500</v>
      </c>
      <c r="E8" s="139">
        <v>420828.75</v>
      </c>
      <c r="F8" s="139">
        <v>420828.75</v>
      </c>
      <c r="G8" s="139">
        <f>F8/E8*100</f>
        <v>100</v>
      </c>
      <c r="H8" s="139">
        <f t="shared" si="0"/>
        <v>48.454663212435236</v>
      </c>
      <c r="I8" s="145">
        <f>G8-95</f>
        <v>5</v>
      </c>
    </row>
    <row r="9" spans="1:10" s="12" customFormat="1" ht="21.75" customHeight="1">
      <c r="A9" s="198"/>
      <c r="B9" s="199"/>
      <c r="C9" s="169" t="s">
        <v>101</v>
      </c>
      <c r="D9" s="170">
        <v>300000</v>
      </c>
      <c r="E9" s="170">
        <v>0</v>
      </c>
      <c r="F9" s="170">
        <v>0</v>
      </c>
      <c r="G9" s="170"/>
      <c r="H9" s="170">
        <f t="shared" si="0"/>
        <v>0</v>
      </c>
      <c r="I9" s="171">
        <f>G9-95</f>
        <v>-95</v>
      </c>
      <c r="J9" s="168"/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40">
        <f>D11+D17+D20</f>
        <v>243236.23700000002</v>
      </c>
      <c r="E10" s="140">
        <f>E11+E17+E20-0.001</f>
        <v>75200.95</v>
      </c>
      <c r="F10" s="140">
        <f>F11+F17+F20</f>
        <v>74586.814</v>
      </c>
      <c r="G10" s="140">
        <f aca="true" t="shared" si="1" ref="G10:G41">F10/E10*100</f>
        <v>99.18334010408113</v>
      </c>
      <c r="H10" s="140">
        <f t="shared" si="0"/>
        <v>30.66435121671447</v>
      </c>
      <c r="I10" s="144" t="s">
        <v>67</v>
      </c>
      <c r="J10" s="109"/>
    </row>
    <row r="11" spans="1:10" s="1" customFormat="1" ht="27.75" customHeight="1">
      <c r="A11" s="181"/>
      <c r="B11" s="182"/>
      <c r="C11" s="61" t="s">
        <v>66</v>
      </c>
      <c r="D11" s="141">
        <f>D12+D15+D13+D14+D16</f>
        <v>158668.40000000002</v>
      </c>
      <c r="E11" s="141">
        <f>E12+E15+E13+E14+E16</f>
        <v>71751.952</v>
      </c>
      <c r="F11" s="141">
        <f>F12+F15+F13+F14+F16</f>
        <v>71197.724</v>
      </c>
      <c r="G11" s="165">
        <f t="shared" si="1"/>
        <v>99.22757780861488</v>
      </c>
      <c r="H11" s="141">
        <f t="shared" si="0"/>
        <v>44.87202492745877</v>
      </c>
      <c r="I11" s="146">
        <f aca="true" t="shared" si="2" ref="I11:I20">G11-95</f>
        <v>4.227577808614882</v>
      </c>
      <c r="J11" s="114"/>
    </row>
    <row r="12" spans="1:9" s="1" customFormat="1" ht="20.25" customHeight="1" hidden="1">
      <c r="A12" s="64"/>
      <c r="B12" s="65"/>
      <c r="C12" s="60" t="s">
        <v>110</v>
      </c>
      <c r="D12" s="139">
        <f>107624.3+6710.7</f>
        <v>114335</v>
      </c>
      <c r="E12" s="139">
        <f>58215.392+1902.17</f>
        <v>60117.562</v>
      </c>
      <c r="F12" s="139">
        <f>57823.977+1786.729</f>
        <v>59610.706</v>
      </c>
      <c r="G12" s="139">
        <f t="shared" si="1"/>
        <v>99.1568919577943</v>
      </c>
      <c r="H12" s="139">
        <f t="shared" si="0"/>
        <v>52.13688371889622</v>
      </c>
      <c r="I12" s="145">
        <f t="shared" si="2"/>
        <v>4.156891957794301</v>
      </c>
    </row>
    <row r="13" spans="1:9" s="1" customFormat="1" ht="27" customHeight="1" hidden="1">
      <c r="A13" s="64"/>
      <c r="B13" s="65"/>
      <c r="C13" s="60" t="s">
        <v>115</v>
      </c>
      <c r="D13" s="139">
        <v>26697.7</v>
      </c>
      <c r="E13" s="139">
        <v>4854.39</v>
      </c>
      <c r="F13" s="139">
        <v>4807.018</v>
      </c>
      <c r="G13" s="139">
        <f t="shared" si="1"/>
        <v>99.0241410352279</v>
      </c>
      <c r="H13" s="139">
        <f>F13/D13*100</f>
        <v>18.005363757926713</v>
      </c>
      <c r="I13" s="145">
        <f>G13-95</f>
        <v>4.024141035227899</v>
      </c>
    </row>
    <row r="14" spans="1:9" s="1" customFormat="1" ht="17.25" customHeight="1" hidden="1">
      <c r="A14" s="64"/>
      <c r="B14" s="65"/>
      <c r="C14" s="60" t="s">
        <v>114</v>
      </c>
      <c r="D14" s="139">
        <v>32</v>
      </c>
      <c r="E14" s="139">
        <v>32</v>
      </c>
      <c r="F14" s="139">
        <v>32</v>
      </c>
      <c r="G14" s="139">
        <f t="shared" si="1"/>
        <v>100</v>
      </c>
      <c r="H14" s="139">
        <f>F14/D14*100</f>
        <v>100</v>
      </c>
      <c r="I14" s="145">
        <f>G14-95</f>
        <v>5</v>
      </c>
    </row>
    <row r="15" spans="1:9" s="1" customFormat="1" ht="27" customHeight="1" hidden="1">
      <c r="A15" s="64"/>
      <c r="B15" s="65"/>
      <c r="C15" s="60" t="s">
        <v>111</v>
      </c>
      <c r="D15" s="139">
        <v>12322.1</v>
      </c>
      <c r="E15" s="139">
        <v>6748</v>
      </c>
      <c r="F15" s="139">
        <v>6748</v>
      </c>
      <c r="G15" s="139">
        <f>F15/E15*100</f>
        <v>100</v>
      </c>
      <c r="H15" s="139">
        <f>F15/D15*100</f>
        <v>54.76339260353349</v>
      </c>
      <c r="I15" s="145">
        <f>G15-95</f>
        <v>5</v>
      </c>
    </row>
    <row r="16" spans="1:9" s="1" customFormat="1" ht="27" customHeight="1" hidden="1">
      <c r="A16" s="64"/>
      <c r="B16" s="65"/>
      <c r="C16" s="60" t="s">
        <v>109</v>
      </c>
      <c r="D16" s="139">
        <v>5281.6</v>
      </c>
      <c r="E16" s="139">
        <v>0</v>
      </c>
      <c r="F16" s="139">
        <v>0</v>
      </c>
      <c r="G16" s="139"/>
      <c r="H16" s="139">
        <f>F16/D16*100</f>
        <v>0</v>
      </c>
      <c r="I16" s="145">
        <f>G16-95</f>
        <v>-95</v>
      </c>
    </row>
    <row r="17" spans="1:13" s="1" customFormat="1" ht="27.75" customHeight="1">
      <c r="A17" s="64"/>
      <c r="B17" s="65"/>
      <c r="C17" s="61" t="s">
        <v>85</v>
      </c>
      <c r="D17" s="141">
        <f>D18+D19</f>
        <v>84567.837</v>
      </c>
      <c r="E17" s="141">
        <f>E18+E19</f>
        <v>3448.999</v>
      </c>
      <c r="F17" s="141">
        <f>F18+F19</f>
        <v>3389.09</v>
      </c>
      <c r="G17" s="141">
        <f t="shared" si="1"/>
        <v>98.26300326558518</v>
      </c>
      <c r="H17" s="141">
        <f t="shared" si="0"/>
        <v>4.007540124267338</v>
      </c>
      <c r="I17" s="162">
        <f t="shared" si="2"/>
        <v>3.2630032655851835</v>
      </c>
      <c r="M17" s="56"/>
    </row>
    <row r="18" spans="1:9" s="2" customFormat="1" ht="27.75" customHeight="1" hidden="1">
      <c r="A18" s="66"/>
      <c r="B18" s="65"/>
      <c r="C18" s="60" t="s">
        <v>113</v>
      </c>
      <c r="D18" s="139">
        <v>36410.082</v>
      </c>
      <c r="E18" s="139">
        <v>3448.999</v>
      </c>
      <c r="F18" s="139">
        <v>3389.09</v>
      </c>
      <c r="G18" s="139">
        <f t="shared" si="1"/>
        <v>98.26300326558518</v>
      </c>
      <c r="H18" s="139">
        <f t="shared" si="0"/>
        <v>9.308108671658582</v>
      </c>
      <c r="I18" s="145">
        <f t="shared" si="2"/>
        <v>3.2630032655851835</v>
      </c>
    </row>
    <row r="19" spans="1:9" s="2" customFormat="1" ht="18" customHeight="1" hidden="1">
      <c r="A19" s="66"/>
      <c r="B19" s="65"/>
      <c r="C19" s="60" t="s">
        <v>112</v>
      </c>
      <c r="D19" s="139">
        <v>48157.755</v>
      </c>
      <c r="E19" s="139">
        <v>0</v>
      </c>
      <c r="F19" s="139">
        <v>0</v>
      </c>
      <c r="G19" s="139"/>
      <c r="H19" s="139">
        <f t="shared" si="0"/>
        <v>0</v>
      </c>
      <c r="I19" s="145">
        <f t="shared" si="2"/>
        <v>-95</v>
      </c>
    </row>
    <row r="20" spans="1:9" s="128" customFormat="1" ht="30" customHeight="1" hidden="1">
      <c r="A20" s="125"/>
      <c r="B20" s="126"/>
      <c r="C20" s="127" t="s">
        <v>100</v>
      </c>
      <c r="D20" s="151">
        <v>0</v>
      </c>
      <c r="E20" s="151">
        <v>0</v>
      </c>
      <c r="F20" s="151">
        <v>0</v>
      </c>
      <c r="G20" s="132" t="e">
        <f t="shared" si="1"/>
        <v>#DIV/0!</v>
      </c>
      <c r="H20" s="132" t="e">
        <f t="shared" si="0"/>
        <v>#DIV/0!</v>
      </c>
      <c r="I20" s="133" t="e">
        <f t="shared" si="2"/>
        <v>#DIV/0!</v>
      </c>
    </row>
    <row r="21" spans="1:9" s="5" customFormat="1" ht="66.75" customHeight="1">
      <c r="A21" s="52" t="s">
        <v>83</v>
      </c>
      <c r="B21" s="31" t="s">
        <v>107</v>
      </c>
      <c r="C21" s="31" t="s">
        <v>84</v>
      </c>
      <c r="D21" s="140">
        <f>D22</f>
        <v>187579.469</v>
      </c>
      <c r="E21" s="140">
        <f>E22</f>
        <v>119075.908</v>
      </c>
      <c r="F21" s="140">
        <f>F22</f>
        <v>84003.863</v>
      </c>
      <c r="G21" s="140">
        <f t="shared" si="1"/>
        <v>70.54648115721275</v>
      </c>
      <c r="H21" s="140">
        <f t="shared" si="0"/>
        <v>44.783079645033006</v>
      </c>
      <c r="I21" s="144" t="s">
        <v>67</v>
      </c>
    </row>
    <row r="22" spans="1:9" s="2" customFormat="1" ht="17.25" customHeight="1">
      <c r="A22" s="62"/>
      <c r="B22" s="63"/>
      <c r="C22" s="54" t="s">
        <v>35</v>
      </c>
      <c r="D22" s="139">
        <v>187579.469</v>
      </c>
      <c r="E22" s="164">
        <v>119075.908</v>
      </c>
      <c r="F22" s="139">
        <v>84003.863</v>
      </c>
      <c r="G22" s="139">
        <f t="shared" si="1"/>
        <v>70.54648115721275</v>
      </c>
      <c r="H22" s="139">
        <f t="shared" si="0"/>
        <v>44.783079645033006</v>
      </c>
      <c r="I22" s="145">
        <f>G22-95</f>
        <v>-24.453518842787247</v>
      </c>
    </row>
    <row r="23" spans="1:9" s="8" customFormat="1" ht="17.25" customHeight="1" hidden="1">
      <c r="A23" s="68"/>
      <c r="B23" s="69"/>
      <c r="C23" s="54" t="s">
        <v>36</v>
      </c>
      <c r="D23" s="151">
        <v>0</v>
      </c>
      <c r="E23" s="151">
        <v>0</v>
      </c>
      <c r="F23" s="151">
        <v>0</v>
      </c>
      <c r="G23" s="132" t="e">
        <f t="shared" si="1"/>
        <v>#DIV/0!</v>
      </c>
      <c r="H23" s="132" t="e">
        <f t="shared" si="0"/>
        <v>#DIV/0!</v>
      </c>
      <c r="I23" s="133" t="e">
        <f>G23-95</f>
        <v>#DIV/0!</v>
      </c>
    </row>
    <row r="24" spans="1:9" s="8" customFormat="1" ht="54.75" customHeight="1">
      <c r="A24" s="70">
        <v>910</v>
      </c>
      <c r="B24" s="71" t="s">
        <v>94</v>
      </c>
      <c r="C24" s="31" t="s">
        <v>93</v>
      </c>
      <c r="D24" s="140">
        <f>D25</f>
        <v>50883.5</v>
      </c>
      <c r="E24" s="140">
        <f>E25</f>
        <v>21930</v>
      </c>
      <c r="F24" s="140">
        <f>F25</f>
        <v>21391.256</v>
      </c>
      <c r="G24" s="140">
        <f t="shared" si="1"/>
        <v>97.54334701322391</v>
      </c>
      <c r="H24" s="140">
        <f t="shared" si="0"/>
        <v>42.039671013196816</v>
      </c>
      <c r="I24" s="144" t="s">
        <v>67</v>
      </c>
    </row>
    <row r="25" spans="1:9" s="8" customFormat="1" ht="18.75" customHeight="1">
      <c r="A25" s="207"/>
      <c r="B25" s="208"/>
      <c r="C25" s="54" t="s">
        <v>36</v>
      </c>
      <c r="D25" s="139">
        <v>50883.5</v>
      </c>
      <c r="E25" s="139">
        <v>21930</v>
      </c>
      <c r="F25" s="139">
        <v>21391.256</v>
      </c>
      <c r="G25" s="139">
        <f t="shared" si="1"/>
        <v>97.54334701322391</v>
      </c>
      <c r="H25" s="139">
        <f t="shared" si="0"/>
        <v>42.039671013196816</v>
      </c>
      <c r="I25" s="145">
        <f>G25-95</f>
        <v>2.543347013223908</v>
      </c>
    </row>
    <row r="26" spans="1:9" s="2" customFormat="1" ht="40.5" customHeight="1">
      <c r="A26" s="72" t="s">
        <v>1</v>
      </c>
      <c r="B26" s="73" t="s">
        <v>75</v>
      </c>
      <c r="C26" s="31" t="s">
        <v>38</v>
      </c>
      <c r="D26" s="140">
        <f>D27+D28+D29</f>
        <v>99279.007</v>
      </c>
      <c r="E26" s="140">
        <f>E27+E28+E29</f>
        <v>46409.80499999999</v>
      </c>
      <c r="F26" s="140">
        <f>F27+F28+F29</f>
        <v>45148.295</v>
      </c>
      <c r="G26" s="140">
        <f t="shared" si="1"/>
        <v>97.28180284317077</v>
      </c>
      <c r="H26" s="140">
        <f t="shared" si="0"/>
        <v>45.476175038696745</v>
      </c>
      <c r="I26" s="144" t="s">
        <v>67</v>
      </c>
    </row>
    <row r="27" spans="1:9" s="7" customFormat="1" ht="17.25" customHeight="1">
      <c r="A27" s="58"/>
      <c r="B27" s="59"/>
      <c r="C27" s="60" t="s">
        <v>35</v>
      </c>
      <c r="D27" s="139">
        <v>86335.207</v>
      </c>
      <c r="E27" s="139">
        <v>39141.465</v>
      </c>
      <c r="F27" s="139">
        <v>38305.132</v>
      </c>
      <c r="G27" s="139">
        <f t="shared" si="1"/>
        <v>97.86330685374193</v>
      </c>
      <c r="H27" s="139">
        <f t="shared" si="0"/>
        <v>44.3679158607913</v>
      </c>
      <c r="I27" s="145">
        <f>G27-95</f>
        <v>2.863306853741932</v>
      </c>
    </row>
    <row r="28" spans="1:9" s="30" customFormat="1" ht="17.25" customHeight="1">
      <c r="A28" s="129"/>
      <c r="B28" s="130"/>
      <c r="C28" s="60" t="s">
        <v>36</v>
      </c>
      <c r="D28" s="139">
        <v>12095.1</v>
      </c>
      <c r="E28" s="139">
        <v>7268.34</v>
      </c>
      <c r="F28" s="139">
        <v>6843.163</v>
      </c>
      <c r="G28" s="139">
        <f t="shared" si="1"/>
        <v>94.15028741088061</v>
      </c>
      <c r="H28" s="139">
        <f t="shared" si="0"/>
        <v>56.57797785880232</v>
      </c>
      <c r="I28" s="145">
        <f>G28-95</f>
        <v>-0.8497125891193917</v>
      </c>
    </row>
    <row r="29" spans="1:9" s="30" customFormat="1" ht="28.5" customHeight="1">
      <c r="A29" s="67"/>
      <c r="B29" s="74"/>
      <c r="C29" s="79" t="s">
        <v>71</v>
      </c>
      <c r="D29" s="139">
        <f>499.35+349.35</f>
        <v>848.7</v>
      </c>
      <c r="E29" s="139">
        <v>0</v>
      </c>
      <c r="F29" s="139">
        <v>0</v>
      </c>
      <c r="G29" s="139"/>
      <c r="H29" s="139">
        <f>F29/D29*100</f>
        <v>0</v>
      </c>
      <c r="I29" s="145">
        <f>G29-95</f>
        <v>-95</v>
      </c>
    </row>
    <row r="30" spans="1:9" s="2" customFormat="1" ht="54.75" customHeight="1">
      <c r="A30" s="70">
        <v>924</v>
      </c>
      <c r="B30" s="71" t="s">
        <v>88</v>
      </c>
      <c r="C30" s="31" t="s">
        <v>87</v>
      </c>
      <c r="D30" s="140">
        <f>D31+D32</f>
        <v>1272057.652</v>
      </c>
      <c r="E30" s="140">
        <f>E31+E32</f>
        <v>781322.539</v>
      </c>
      <c r="F30" s="140">
        <f>F31+F32</f>
        <v>766859.586</v>
      </c>
      <c r="G30" s="140">
        <f t="shared" si="1"/>
        <v>98.1489138891973</v>
      </c>
      <c r="H30" s="140">
        <f t="shared" si="0"/>
        <v>60.284970951929786</v>
      </c>
      <c r="I30" s="144" t="s">
        <v>67</v>
      </c>
    </row>
    <row r="31" spans="1:9" s="2" customFormat="1" ht="16.5" customHeight="1">
      <c r="A31" s="75"/>
      <c r="B31" s="76"/>
      <c r="C31" s="60" t="s">
        <v>35</v>
      </c>
      <c r="D31" s="139">
        <v>1255970.552</v>
      </c>
      <c r="E31" s="139">
        <v>765285.439</v>
      </c>
      <c r="F31" s="139">
        <v>750846.912</v>
      </c>
      <c r="G31" s="139">
        <f t="shared" si="1"/>
        <v>98.11331481507516</v>
      </c>
      <c r="H31" s="139">
        <f t="shared" si="0"/>
        <v>59.78220674078353</v>
      </c>
      <c r="I31" s="145">
        <f>G31-95</f>
        <v>3.1133148150751566</v>
      </c>
    </row>
    <row r="32" spans="1:9" s="2" customFormat="1" ht="27.75" customHeight="1">
      <c r="A32" s="77"/>
      <c r="B32" s="78"/>
      <c r="C32" s="79" t="s">
        <v>71</v>
      </c>
      <c r="D32" s="139">
        <v>16087.1</v>
      </c>
      <c r="E32" s="139">
        <v>16037.1</v>
      </c>
      <c r="F32" s="139">
        <v>16012.674</v>
      </c>
      <c r="G32" s="139">
        <f t="shared" si="1"/>
        <v>99.84769066726528</v>
      </c>
      <c r="H32" s="139">
        <f t="shared" si="0"/>
        <v>99.53735601817606</v>
      </c>
      <c r="I32" s="145">
        <f>G32-95</f>
        <v>4.847690667265283</v>
      </c>
    </row>
    <row r="33" spans="1:9" s="2" customFormat="1" ht="28.5" customHeight="1">
      <c r="A33" s="52" t="s">
        <v>2</v>
      </c>
      <c r="B33" s="31" t="s">
        <v>76</v>
      </c>
      <c r="C33" s="31" t="s">
        <v>39</v>
      </c>
      <c r="D33" s="140">
        <f>D34+D35+D36</f>
        <v>11710977.714</v>
      </c>
      <c r="E33" s="140">
        <f>E34+E35+E36</f>
        <v>6702316.4860000005</v>
      </c>
      <c r="F33" s="140">
        <f>F34+F35+F36</f>
        <v>6645950.93</v>
      </c>
      <c r="G33" s="167">
        <f t="shared" si="1"/>
        <v>99.15901381085571</v>
      </c>
      <c r="H33" s="140">
        <f t="shared" si="0"/>
        <v>56.74975302920298</v>
      </c>
      <c r="I33" s="144" t="s">
        <v>67</v>
      </c>
    </row>
    <row r="34" spans="1:9" s="7" customFormat="1" ht="16.5" customHeight="1">
      <c r="A34" s="84"/>
      <c r="B34" s="53"/>
      <c r="C34" s="54" t="s">
        <v>35</v>
      </c>
      <c r="D34" s="139">
        <v>3786331.516</v>
      </c>
      <c r="E34" s="139">
        <v>2288942.905</v>
      </c>
      <c r="F34" s="139">
        <v>2275351.5</v>
      </c>
      <c r="G34" s="139">
        <f t="shared" si="1"/>
        <v>99.40621476532637</v>
      </c>
      <c r="H34" s="139">
        <f t="shared" si="0"/>
        <v>60.093826712874666</v>
      </c>
      <c r="I34" s="145">
        <f>G34-95</f>
        <v>4.406214765326368</v>
      </c>
    </row>
    <row r="35" spans="1:9" s="2" customFormat="1" ht="16.5" customHeight="1">
      <c r="A35" s="87"/>
      <c r="B35" s="55"/>
      <c r="C35" s="54" t="s">
        <v>36</v>
      </c>
      <c r="D35" s="139">
        <v>7823091.5</v>
      </c>
      <c r="E35" s="139">
        <v>4359636.562</v>
      </c>
      <c r="F35" s="139">
        <v>4317395.145</v>
      </c>
      <c r="G35" s="139">
        <f t="shared" si="1"/>
        <v>99.03107939390658</v>
      </c>
      <c r="H35" s="139">
        <f t="shared" si="0"/>
        <v>55.18783904035891</v>
      </c>
      <c r="I35" s="145">
        <f>G35-95</f>
        <v>4.03107939390658</v>
      </c>
    </row>
    <row r="36" spans="1:9" s="2" customFormat="1" ht="27" customHeight="1">
      <c r="A36" s="87"/>
      <c r="B36" s="55"/>
      <c r="C36" s="54" t="s">
        <v>71</v>
      </c>
      <c r="D36" s="139">
        <v>101554.698</v>
      </c>
      <c r="E36" s="139">
        <v>53737.019</v>
      </c>
      <c r="F36" s="139">
        <v>53204.285</v>
      </c>
      <c r="G36" s="139">
        <f t="shared" si="1"/>
        <v>99.00862755338179</v>
      </c>
      <c r="H36" s="139">
        <f t="shared" si="0"/>
        <v>52.38978210540295</v>
      </c>
      <c r="I36" s="145">
        <f>G36-95</f>
        <v>4.0086275533817854</v>
      </c>
    </row>
    <row r="37" spans="1:9" s="2" customFormat="1" ht="21.75" customHeight="1">
      <c r="A37" s="87"/>
      <c r="B37" s="55"/>
      <c r="C37" s="169" t="s">
        <v>101</v>
      </c>
      <c r="D37" s="170">
        <v>109375.843</v>
      </c>
      <c r="E37" s="170">
        <v>22292.203</v>
      </c>
      <c r="F37" s="170">
        <v>22292.203</v>
      </c>
      <c r="G37" s="170">
        <f t="shared" si="1"/>
        <v>100</v>
      </c>
      <c r="H37" s="170">
        <f t="shared" si="0"/>
        <v>20.38128565555376</v>
      </c>
      <c r="I37" s="171">
        <f>G37-95</f>
        <v>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40">
        <f>D39+D40+D41</f>
        <v>598087.893</v>
      </c>
      <c r="E38" s="140">
        <f>E39+E40+E41</f>
        <v>255449.939</v>
      </c>
      <c r="F38" s="140">
        <f>F39+F40+F41</f>
        <v>245887.592</v>
      </c>
      <c r="G38" s="140">
        <f t="shared" si="1"/>
        <v>96.25666498984758</v>
      </c>
      <c r="H38" s="140">
        <f t="shared" si="0"/>
        <v>41.11228380943</v>
      </c>
      <c r="I38" s="144" t="s">
        <v>67</v>
      </c>
    </row>
    <row r="39" spans="1:9" s="7" customFormat="1" ht="16.5" customHeight="1">
      <c r="A39" s="66"/>
      <c r="B39" s="80"/>
      <c r="C39" s="81" t="s">
        <v>35</v>
      </c>
      <c r="D39" s="139">
        <v>418405.407</v>
      </c>
      <c r="E39" s="139">
        <v>206367.321</v>
      </c>
      <c r="F39" s="139">
        <v>197005.856</v>
      </c>
      <c r="G39" s="139">
        <f t="shared" si="1"/>
        <v>95.46368826486825</v>
      </c>
      <c r="H39" s="139">
        <f t="shared" si="0"/>
        <v>47.08492115638458</v>
      </c>
      <c r="I39" s="145">
        <f>G39-95</f>
        <v>0.463688264868253</v>
      </c>
    </row>
    <row r="40" spans="1:9" s="2" customFormat="1" ht="16.5" customHeight="1">
      <c r="A40" s="64"/>
      <c r="B40" s="65"/>
      <c r="C40" s="54" t="s">
        <v>36</v>
      </c>
      <c r="D40" s="139">
        <v>1943.151</v>
      </c>
      <c r="E40" s="139">
        <v>1051.844</v>
      </c>
      <c r="F40" s="139">
        <v>850.962</v>
      </c>
      <c r="G40" s="139">
        <f t="shared" si="1"/>
        <v>80.9019208171554</v>
      </c>
      <c r="H40" s="139">
        <f t="shared" si="0"/>
        <v>43.792891031113896</v>
      </c>
      <c r="I40" s="145">
        <f>G40-95</f>
        <v>-14.0980791828446</v>
      </c>
    </row>
    <row r="41" spans="1:9" s="29" customFormat="1" ht="27" customHeight="1">
      <c r="A41" s="82"/>
      <c r="B41" s="83"/>
      <c r="C41" s="60" t="s">
        <v>71</v>
      </c>
      <c r="D41" s="139">
        <v>177739.335</v>
      </c>
      <c r="E41" s="139">
        <v>48030.774</v>
      </c>
      <c r="F41" s="139">
        <v>48030.774</v>
      </c>
      <c r="G41" s="139">
        <f t="shared" si="1"/>
        <v>100</v>
      </c>
      <c r="H41" s="139">
        <f t="shared" si="0"/>
        <v>27.023153878684198</v>
      </c>
      <c r="I41" s="145">
        <f>G41-95</f>
        <v>5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40">
        <f>D43+D44+D45</f>
        <v>880285.789</v>
      </c>
      <c r="E42" s="140">
        <f>E43+E44+E45</f>
        <v>272313.152</v>
      </c>
      <c r="F42" s="140">
        <f>F43+F44+F45</f>
        <v>271276.599</v>
      </c>
      <c r="G42" s="140">
        <f>F42/E42*100</f>
        <v>99.61935257537615</v>
      </c>
      <c r="H42" s="140">
        <f t="shared" si="0"/>
        <v>30.816878153646986</v>
      </c>
      <c r="I42" s="144" t="s">
        <v>67</v>
      </c>
      <c r="J42" s="109"/>
    </row>
    <row r="43" spans="1:9" s="7" customFormat="1" ht="16.5" customHeight="1">
      <c r="A43" s="58"/>
      <c r="B43" s="59"/>
      <c r="C43" s="54" t="s">
        <v>35</v>
      </c>
      <c r="D43" s="139">
        <v>560807.358</v>
      </c>
      <c r="E43" s="139">
        <v>241955.011</v>
      </c>
      <c r="F43" s="139">
        <v>241279.935</v>
      </c>
      <c r="G43" s="139">
        <f>F43/E43*100</f>
        <v>99.72099110606972</v>
      </c>
      <c r="H43" s="139">
        <f t="shared" si="0"/>
        <v>43.02367498537706</v>
      </c>
      <c r="I43" s="145">
        <f>G43-95</f>
        <v>4.720991106069718</v>
      </c>
    </row>
    <row r="44" spans="1:9" s="2" customFormat="1" ht="16.5" customHeight="1">
      <c r="A44" s="64"/>
      <c r="B44" s="65"/>
      <c r="C44" s="54" t="s">
        <v>36</v>
      </c>
      <c r="D44" s="139">
        <v>4976.593</v>
      </c>
      <c r="E44" s="139">
        <v>2894.61</v>
      </c>
      <c r="F44" s="139">
        <v>2533.133</v>
      </c>
      <c r="G44" s="139">
        <f>F44/E44*100</f>
        <v>87.51206552868952</v>
      </c>
      <c r="H44" s="139">
        <f t="shared" si="0"/>
        <v>50.90094769654661</v>
      </c>
      <c r="I44" s="145">
        <f>G44-95</f>
        <v>-7.487934471310481</v>
      </c>
    </row>
    <row r="45" spans="1:9" s="29" customFormat="1" ht="27" customHeight="1">
      <c r="A45" s="82"/>
      <c r="B45" s="83"/>
      <c r="C45" s="60" t="s">
        <v>71</v>
      </c>
      <c r="D45" s="139">
        <v>314501.838</v>
      </c>
      <c r="E45" s="139">
        <v>27463.531</v>
      </c>
      <c r="F45" s="139">
        <v>27463.531</v>
      </c>
      <c r="G45" s="139">
        <f>F45/E45*100</f>
        <v>100</v>
      </c>
      <c r="H45" s="139">
        <f t="shared" si="0"/>
        <v>8.732391255532185</v>
      </c>
      <c r="I45" s="145">
        <f>G45-95</f>
        <v>5</v>
      </c>
    </row>
    <row r="46" spans="1:9" s="2" customFormat="1" ht="28.5" customHeight="1">
      <c r="A46" s="52" t="s">
        <v>7</v>
      </c>
      <c r="B46" s="31" t="s">
        <v>8</v>
      </c>
      <c r="C46" s="31" t="s">
        <v>42</v>
      </c>
      <c r="D46" s="140">
        <f>D47+D48+D49</f>
        <v>576802.247</v>
      </c>
      <c r="E46" s="140">
        <f>E47+E48+E49</f>
        <v>246744.107</v>
      </c>
      <c r="F46" s="140">
        <f>F47+F48+F49</f>
        <v>210813.28</v>
      </c>
      <c r="G46" s="140">
        <f aca="true" t="shared" si="3" ref="G46:G57">F46/E46*100</f>
        <v>85.43802020771261</v>
      </c>
      <c r="H46" s="140">
        <f t="shared" si="0"/>
        <v>36.548623223376595</v>
      </c>
      <c r="I46" s="144" t="s">
        <v>67</v>
      </c>
    </row>
    <row r="47" spans="1:9" s="7" customFormat="1" ht="16.5" customHeight="1">
      <c r="A47" s="58"/>
      <c r="B47" s="59"/>
      <c r="C47" s="54" t="s">
        <v>35</v>
      </c>
      <c r="D47" s="139">
        <v>449002.316</v>
      </c>
      <c r="E47" s="139">
        <v>233186.699</v>
      </c>
      <c r="F47" s="139">
        <v>208427.172</v>
      </c>
      <c r="G47" s="139">
        <f t="shared" si="3"/>
        <v>89.38210150657007</v>
      </c>
      <c r="H47" s="139">
        <f t="shared" si="0"/>
        <v>46.420066127231294</v>
      </c>
      <c r="I47" s="145">
        <f>G47-95</f>
        <v>-5.617898493429934</v>
      </c>
    </row>
    <row r="48" spans="1:9" s="2" customFormat="1" ht="16.5" customHeight="1">
      <c r="A48" s="64"/>
      <c r="B48" s="65"/>
      <c r="C48" s="54" t="s">
        <v>36</v>
      </c>
      <c r="D48" s="139">
        <v>5460.262</v>
      </c>
      <c r="E48" s="139">
        <v>3099.72</v>
      </c>
      <c r="F48" s="139">
        <v>2386.108</v>
      </c>
      <c r="G48" s="139">
        <f t="shared" si="3"/>
        <v>76.97817867420285</v>
      </c>
      <c r="H48" s="139">
        <f t="shared" si="0"/>
        <v>43.69951478518797</v>
      </c>
      <c r="I48" s="145">
        <f>G48-95</f>
        <v>-18.02182132579715</v>
      </c>
    </row>
    <row r="49" spans="1:9" s="29" customFormat="1" ht="27.75" customHeight="1">
      <c r="A49" s="82"/>
      <c r="B49" s="83"/>
      <c r="C49" s="60" t="s">
        <v>71</v>
      </c>
      <c r="D49" s="139">
        <v>122339.669</v>
      </c>
      <c r="E49" s="139">
        <v>10457.688</v>
      </c>
      <c r="F49" s="139">
        <v>0</v>
      </c>
      <c r="G49" s="139">
        <f t="shared" si="3"/>
        <v>0</v>
      </c>
      <c r="H49" s="139">
        <f t="shared" si="0"/>
        <v>0</v>
      </c>
      <c r="I49" s="145">
        <f>G49-95</f>
        <v>-95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40">
        <f>D51+D52+D53</f>
        <v>497920.049</v>
      </c>
      <c r="E50" s="140">
        <f>E51+E52+E53</f>
        <v>211821.70700000002</v>
      </c>
      <c r="F50" s="140">
        <f>F51+F52+F53</f>
        <v>210094.47</v>
      </c>
      <c r="G50" s="167">
        <f t="shared" si="3"/>
        <v>99.184579793798</v>
      </c>
      <c r="H50" s="140">
        <f t="shared" si="0"/>
        <v>42.19441864651648</v>
      </c>
      <c r="I50" s="144" t="s">
        <v>67</v>
      </c>
      <c r="J50" s="109"/>
    </row>
    <row r="51" spans="1:9" s="7" customFormat="1" ht="16.5" customHeight="1">
      <c r="A51" s="58"/>
      <c r="B51" s="59"/>
      <c r="C51" s="54" t="s">
        <v>35</v>
      </c>
      <c r="D51" s="139">
        <v>382927.942</v>
      </c>
      <c r="E51" s="139">
        <v>172267.621</v>
      </c>
      <c r="F51" s="139">
        <v>170832.073</v>
      </c>
      <c r="G51" s="166">
        <f t="shared" si="3"/>
        <v>99.16667566913226</v>
      </c>
      <c r="H51" s="139">
        <f t="shared" si="0"/>
        <v>44.612067771225746</v>
      </c>
      <c r="I51" s="145">
        <f>G51-95</f>
        <v>4.16667566913226</v>
      </c>
    </row>
    <row r="52" spans="1:9" s="2" customFormat="1" ht="16.5" customHeight="1">
      <c r="A52" s="64"/>
      <c r="B52" s="65"/>
      <c r="C52" s="54" t="s">
        <v>36</v>
      </c>
      <c r="D52" s="139">
        <v>4532.392</v>
      </c>
      <c r="E52" s="139">
        <v>2438.116</v>
      </c>
      <c r="F52" s="139">
        <v>2146.427</v>
      </c>
      <c r="G52" s="139">
        <f t="shared" si="3"/>
        <v>88.03629523779837</v>
      </c>
      <c r="H52" s="139">
        <f t="shared" si="0"/>
        <v>47.357488054872576</v>
      </c>
      <c r="I52" s="145">
        <f>G52-95</f>
        <v>-6.96370476220163</v>
      </c>
    </row>
    <row r="53" spans="1:9" s="29" customFormat="1" ht="27.75" customHeight="1">
      <c r="A53" s="82"/>
      <c r="B53" s="83"/>
      <c r="C53" s="60" t="s">
        <v>71</v>
      </c>
      <c r="D53" s="139">
        <v>110459.715</v>
      </c>
      <c r="E53" s="139">
        <v>37115.97</v>
      </c>
      <c r="F53" s="139">
        <v>37115.97</v>
      </c>
      <c r="G53" s="139">
        <f t="shared" si="3"/>
        <v>100</v>
      </c>
      <c r="H53" s="139">
        <f t="shared" si="0"/>
        <v>33.60136317570618</v>
      </c>
      <c r="I53" s="145">
        <f>G53-95</f>
        <v>5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40">
        <f>D55+D56+D57</f>
        <v>510615.58699999994</v>
      </c>
      <c r="E54" s="140">
        <f>E55+E56+E57</f>
        <v>194512.783</v>
      </c>
      <c r="F54" s="140">
        <f>F55+F56+F57</f>
        <v>187217.64899999998</v>
      </c>
      <c r="G54" s="140">
        <f t="shared" si="3"/>
        <v>96.24953492131156</v>
      </c>
      <c r="H54" s="140">
        <f t="shared" si="0"/>
        <v>36.66508695904733</v>
      </c>
      <c r="I54" s="144" t="s">
        <v>67</v>
      </c>
      <c r="J54" s="109"/>
    </row>
    <row r="55" spans="1:9" s="7" customFormat="1" ht="16.5" customHeight="1">
      <c r="A55" s="58"/>
      <c r="B55" s="59"/>
      <c r="C55" s="54" t="s">
        <v>35</v>
      </c>
      <c r="D55" s="139">
        <v>355869.508</v>
      </c>
      <c r="E55" s="139">
        <v>172753.926</v>
      </c>
      <c r="F55" s="139">
        <v>165622.781</v>
      </c>
      <c r="G55" s="139">
        <f t="shared" si="3"/>
        <v>95.87207934134011</v>
      </c>
      <c r="H55" s="139">
        <f t="shared" si="0"/>
        <v>46.540312467568874</v>
      </c>
      <c r="I55" s="145">
        <f>G55-95</f>
        <v>0.8720793413401111</v>
      </c>
    </row>
    <row r="56" spans="1:9" s="2" customFormat="1" ht="16.5" customHeight="1">
      <c r="A56" s="64"/>
      <c r="B56" s="65"/>
      <c r="C56" s="54" t="s">
        <v>36</v>
      </c>
      <c r="D56" s="139">
        <v>5072.725</v>
      </c>
      <c r="E56" s="139">
        <v>2979.025</v>
      </c>
      <c r="F56" s="139">
        <v>2815.036</v>
      </c>
      <c r="G56" s="139">
        <f t="shared" si="3"/>
        <v>94.49521235974856</v>
      </c>
      <c r="H56" s="139">
        <f t="shared" si="0"/>
        <v>55.49356608134681</v>
      </c>
      <c r="I56" s="145">
        <f>G56-95</f>
        <v>-0.5047876402514362</v>
      </c>
    </row>
    <row r="57" spans="1:9" s="29" customFormat="1" ht="27" customHeight="1">
      <c r="A57" s="159"/>
      <c r="B57" s="160"/>
      <c r="C57" s="60" t="s">
        <v>71</v>
      </c>
      <c r="D57" s="139">
        <v>149673.354</v>
      </c>
      <c r="E57" s="139">
        <v>18779.832</v>
      </c>
      <c r="F57" s="139">
        <v>18779.832</v>
      </c>
      <c r="G57" s="139">
        <f t="shared" si="3"/>
        <v>100</v>
      </c>
      <c r="H57" s="139">
        <f t="shared" si="0"/>
        <v>12.547211309235443</v>
      </c>
      <c r="I57" s="145">
        <f>G57-95</f>
        <v>5</v>
      </c>
    </row>
    <row r="58" spans="1:10" s="2" customFormat="1" ht="28.5" customHeight="1">
      <c r="A58" s="52" t="s">
        <v>13</v>
      </c>
      <c r="B58" s="31" t="s">
        <v>14</v>
      </c>
      <c r="C58" s="31" t="s">
        <v>44</v>
      </c>
      <c r="D58" s="140">
        <f>D59+D60+D61</f>
        <v>420142.765</v>
      </c>
      <c r="E58" s="140">
        <f>E59+E60+E61</f>
        <v>164958.904</v>
      </c>
      <c r="F58" s="140">
        <f>F59+F60+F61</f>
        <v>154143.939</v>
      </c>
      <c r="G58" s="140">
        <f>F58/E58*100</f>
        <v>93.44384283736512</v>
      </c>
      <c r="H58" s="140">
        <f t="shared" si="0"/>
        <v>36.688466835790926</v>
      </c>
      <c r="I58" s="144" t="s">
        <v>67</v>
      </c>
      <c r="J58" s="109"/>
    </row>
    <row r="59" spans="1:9" s="7" customFormat="1" ht="16.5" customHeight="1">
      <c r="A59" s="58"/>
      <c r="B59" s="59"/>
      <c r="C59" s="54" t="s">
        <v>35</v>
      </c>
      <c r="D59" s="139">
        <v>310739.988</v>
      </c>
      <c r="E59" s="139">
        <v>155402.697</v>
      </c>
      <c r="F59" s="139">
        <v>145220.047</v>
      </c>
      <c r="G59" s="139">
        <f>F59/E59*100</f>
        <v>93.44757189123945</v>
      </c>
      <c r="H59" s="139">
        <f t="shared" si="0"/>
        <v>46.733620585709744</v>
      </c>
      <c r="I59" s="145">
        <f>G59-95</f>
        <v>-1.5524281087605516</v>
      </c>
    </row>
    <row r="60" spans="1:9" s="2" customFormat="1" ht="16.5" customHeight="1">
      <c r="A60" s="64"/>
      <c r="B60" s="65"/>
      <c r="C60" s="54" t="s">
        <v>36</v>
      </c>
      <c r="D60" s="139">
        <v>4536.404</v>
      </c>
      <c r="E60" s="139">
        <v>2650.189</v>
      </c>
      <c r="F60" s="139">
        <v>2017.874</v>
      </c>
      <c r="G60" s="139">
        <f>F60/E60*100</f>
        <v>76.14075826290126</v>
      </c>
      <c r="H60" s="139">
        <f t="shared" si="0"/>
        <v>44.481796594835906</v>
      </c>
      <c r="I60" s="145">
        <f>G60-95</f>
        <v>-18.859241737098742</v>
      </c>
    </row>
    <row r="61" spans="1:9" s="29" customFormat="1" ht="27" customHeight="1">
      <c r="A61" s="82"/>
      <c r="B61" s="83"/>
      <c r="C61" s="60" t="s">
        <v>71</v>
      </c>
      <c r="D61" s="139">
        <v>104866.373</v>
      </c>
      <c r="E61" s="139">
        <v>6906.018</v>
      </c>
      <c r="F61" s="139">
        <v>6906.018</v>
      </c>
      <c r="G61" s="139">
        <f>F61/E61*100</f>
        <v>100</v>
      </c>
      <c r="H61" s="139">
        <f t="shared" si="0"/>
        <v>6.585541010367546</v>
      </c>
      <c r="I61" s="145">
        <f>G61-95</f>
        <v>5</v>
      </c>
    </row>
    <row r="62" spans="1:10" s="2" customFormat="1" ht="29.25" customHeight="1">
      <c r="A62" s="52" t="s">
        <v>15</v>
      </c>
      <c r="B62" s="31" t="s">
        <v>16</v>
      </c>
      <c r="C62" s="31" t="s">
        <v>68</v>
      </c>
      <c r="D62" s="140">
        <f>D63+D64+D65</f>
        <v>470980.38700000005</v>
      </c>
      <c r="E62" s="140">
        <f>E63+E64+E65</f>
        <v>199801.478</v>
      </c>
      <c r="F62" s="140">
        <f>F63+F64+F65</f>
        <v>199459.69900000002</v>
      </c>
      <c r="G62" s="140">
        <f aca="true" t="shared" si="4" ref="G62:G94">F62/E62*100</f>
        <v>99.82894070483303</v>
      </c>
      <c r="H62" s="140">
        <f t="shared" si="0"/>
        <v>42.34989492248219</v>
      </c>
      <c r="I62" s="144" t="s">
        <v>67</v>
      </c>
      <c r="J62" s="109"/>
    </row>
    <row r="63" spans="1:9" s="7" customFormat="1" ht="16.5" customHeight="1">
      <c r="A63" s="58"/>
      <c r="B63" s="59"/>
      <c r="C63" s="54" t="s">
        <v>35</v>
      </c>
      <c r="D63" s="139">
        <v>345645.123</v>
      </c>
      <c r="E63" s="139">
        <v>172416.564</v>
      </c>
      <c r="F63" s="139">
        <v>172170.994</v>
      </c>
      <c r="G63" s="139">
        <f t="shared" si="4"/>
        <v>99.85757168899386</v>
      </c>
      <c r="H63" s="139">
        <f t="shared" si="0"/>
        <v>49.811492349625894</v>
      </c>
      <c r="I63" s="145">
        <f>G63-95</f>
        <v>4.857571688993858</v>
      </c>
    </row>
    <row r="64" spans="1:9" s="2" customFormat="1" ht="16.5" customHeight="1">
      <c r="A64" s="64"/>
      <c r="B64" s="65"/>
      <c r="C64" s="54" t="s">
        <v>36</v>
      </c>
      <c r="D64" s="139">
        <v>3784.597</v>
      </c>
      <c r="E64" s="139">
        <v>2174.747</v>
      </c>
      <c r="F64" s="139">
        <v>2078.538</v>
      </c>
      <c r="G64" s="139">
        <f t="shared" si="4"/>
        <v>95.57608310300003</v>
      </c>
      <c r="H64" s="139">
        <f t="shared" si="0"/>
        <v>54.920986303165165</v>
      </c>
      <c r="I64" s="145">
        <f>G64-95</f>
        <v>0.5760831030000304</v>
      </c>
    </row>
    <row r="65" spans="1:9" s="2" customFormat="1" ht="27.75" customHeight="1">
      <c r="A65" s="64"/>
      <c r="B65" s="65"/>
      <c r="C65" s="60" t="s">
        <v>71</v>
      </c>
      <c r="D65" s="139">
        <v>121550.667</v>
      </c>
      <c r="E65" s="139">
        <v>25210.167</v>
      </c>
      <c r="F65" s="139">
        <v>25210.167</v>
      </c>
      <c r="G65" s="139">
        <f t="shared" si="4"/>
        <v>100</v>
      </c>
      <c r="H65" s="139">
        <f t="shared" si="0"/>
        <v>20.740459614261106</v>
      </c>
      <c r="I65" s="145">
        <f>G65-95</f>
        <v>5</v>
      </c>
    </row>
    <row r="66" spans="1:9" s="2" customFormat="1" ht="28.5" customHeight="1">
      <c r="A66" s="52" t="s">
        <v>17</v>
      </c>
      <c r="B66" s="31" t="s">
        <v>18</v>
      </c>
      <c r="C66" s="31" t="s">
        <v>43</v>
      </c>
      <c r="D66" s="140">
        <f>D67+D68+D69</f>
        <v>89425.276</v>
      </c>
      <c r="E66" s="140">
        <f>E67+E68+E69</f>
        <v>27475.072</v>
      </c>
      <c r="F66" s="140">
        <f>F67+F68+F69</f>
        <v>26041.283</v>
      </c>
      <c r="G66" s="140">
        <f t="shared" si="4"/>
        <v>94.78149138244297</v>
      </c>
      <c r="H66" s="140">
        <f t="shared" si="0"/>
        <v>29.12071862098586</v>
      </c>
      <c r="I66" s="144" t="s">
        <v>67</v>
      </c>
    </row>
    <row r="67" spans="1:9" s="7" customFormat="1" ht="16.5" customHeight="1">
      <c r="A67" s="58"/>
      <c r="B67" s="59"/>
      <c r="C67" s="54" t="s">
        <v>35</v>
      </c>
      <c r="D67" s="139">
        <v>65127.017</v>
      </c>
      <c r="E67" s="139">
        <v>24025.529</v>
      </c>
      <c r="F67" s="139">
        <v>22607.759</v>
      </c>
      <c r="G67" s="139">
        <f t="shared" si="4"/>
        <v>94.09890204706835</v>
      </c>
      <c r="H67" s="139">
        <f t="shared" si="0"/>
        <v>34.71333409911895</v>
      </c>
      <c r="I67" s="145">
        <f>G67-95</f>
        <v>-0.9010979529316501</v>
      </c>
    </row>
    <row r="68" spans="1:9" s="2" customFormat="1" ht="16.5" customHeight="1">
      <c r="A68" s="64"/>
      <c r="B68" s="65"/>
      <c r="C68" s="54" t="s">
        <v>36</v>
      </c>
      <c r="D68" s="139">
        <v>328.169</v>
      </c>
      <c r="E68" s="139">
        <v>194.36</v>
      </c>
      <c r="F68" s="139">
        <v>178.341</v>
      </c>
      <c r="G68" s="139">
        <f>F68/E68*100</f>
        <v>91.75807779378474</v>
      </c>
      <c r="H68" s="139">
        <f t="shared" si="0"/>
        <v>54.34425555125561</v>
      </c>
      <c r="I68" s="145">
        <f>G68-95</f>
        <v>-3.241922206215264</v>
      </c>
    </row>
    <row r="69" spans="1:9" s="2" customFormat="1" ht="27.75" customHeight="1">
      <c r="A69" s="64"/>
      <c r="B69" s="65"/>
      <c r="C69" s="60" t="s">
        <v>71</v>
      </c>
      <c r="D69" s="139">
        <v>23970.09</v>
      </c>
      <c r="E69" s="139">
        <v>3255.183</v>
      </c>
      <c r="F69" s="139">
        <v>3255.183</v>
      </c>
      <c r="G69" s="139">
        <f>F69/E69*100</f>
        <v>100</v>
      </c>
      <c r="H69" s="139">
        <f t="shared" si="0"/>
        <v>13.580186807809232</v>
      </c>
      <c r="I69" s="145">
        <f>G69-95</f>
        <v>5</v>
      </c>
    </row>
    <row r="70" spans="1:9" s="2" customFormat="1" ht="54" customHeight="1">
      <c r="A70" s="52" t="s">
        <v>89</v>
      </c>
      <c r="B70" s="31" t="s">
        <v>91</v>
      </c>
      <c r="C70" s="31" t="s">
        <v>90</v>
      </c>
      <c r="D70" s="140">
        <f>D71+D72+D73</f>
        <v>548136.068</v>
      </c>
      <c r="E70" s="140">
        <f>E71+E72+E73</f>
        <v>206479.882</v>
      </c>
      <c r="F70" s="140">
        <f>F71+F72+F73</f>
        <v>179017.848</v>
      </c>
      <c r="G70" s="140">
        <f t="shared" si="4"/>
        <v>86.69989844337474</v>
      </c>
      <c r="H70" s="140">
        <f t="shared" si="0"/>
        <v>32.65938121043332</v>
      </c>
      <c r="I70" s="144" t="s">
        <v>67</v>
      </c>
    </row>
    <row r="71" spans="1:9" s="2" customFormat="1" ht="16.5" customHeight="1">
      <c r="A71" s="181"/>
      <c r="B71" s="182"/>
      <c r="C71" s="60" t="s">
        <v>35</v>
      </c>
      <c r="D71" s="139">
        <v>543455.218</v>
      </c>
      <c r="E71" s="139">
        <v>206351.382</v>
      </c>
      <c r="F71" s="139">
        <v>178930.88</v>
      </c>
      <c r="G71" s="139">
        <f t="shared" si="4"/>
        <v>86.71174298217203</v>
      </c>
      <c r="H71" s="139">
        <f t="shared" si="0"/>
        <v>32.92467788946688</v>
      </c>
      <c r="I71" s="145">
        <f>G71-95</f>
        <v>-8.288257017827974</v>
      </c>
    </row>
    <row r="72" spans="1:9" s="10" customFormat="1" ht="16.5" customHeight="1">
      <c r="A72" s="66"/>
      <c r="B72" s="65"/>
      <c r="C72" s="60" t="s">
        <v>36</v>
      </c>
      <c r="D72" s="139">
        <v>4680.85</v>
      </c>
      <c r="E72" s="139">
        <v>128.5</v>
      </c>
      <c r="F72" s="139">
        <v>86.968</v>
      </c>
      <c r="G72" s="139">
        <f t="shared" si="4"/>
        <v>67.67937743190662</v>
      </c>
      <c r="H72" s="139">
        <f aca="true" t="shared" si="5" ref="H72:H136">F72/D72*100</f>
        <v>1.8579531495348067</v>
      </c>
      <c r="I72" s="145">
        <f>G72-95</f>
        <v>-27.320622568093384</v>
      </c>
    </row>
    <row r="73" spans="1:9" s="128" customFormat="1" ht="27.75" customHeight="1" hidden="1">
      <c r="A73" s="155"/>
      <c r="B73" s="156"/>
      <c r="C73" s="127" t="s">
        <v>71</v>
      </c>
      <c r="D73" s="151">
        <v>0</v>
      </c>
      <c r="E73" s="151">
        <v>0</v>
      </c>
      <c r="F73" s="151">
        <v>0</v>
      </c>
      <c r="G73" s="151"/>
      <c r="H73" s="151" t="e">
        <f>F73/D73*100</f>
        <v>#DIV/0!</v>
      </c>
      <c r="I73" s="154">
        <f>G73-95</f>
        <v>-95</v>
      </c>
    </row>
    <row r="74" spans="1:10" s="29" customFormat="1" ht="21" customHeight="1">
      <c r="A74" s="209"/>
      <c r="B74" s="210"/>
      <c r="C74" s="172" t="s">
        <v>101</v>
      </c>
      <c r="D74" s="170">
        <v>39943.883</v>
      </c>
      <c r="E74" s="170">
        <v>19185.906</v>
      </c>
      <c r="F74" s="170">
        <v>6915.895</v>
      </c>
      <c r="G74" s="170">
        <f>F74/E74*100</f>
        <v>36.046747023570326</v>
      </c>
      <c r="H74" s="170">
        <f t="shared" si="5"/>
        <v>17.31402778242666</v>
      </c>
      <c r="I74" s="171">
        <f>G74-95</f>
        <v>-58.953252976429674</v>
      </c>
      <c r="J74" s="115"/>
    </row>
    <row r="75" spans="1:9" s="2" customFormat="1" ht="41.25" customHeight="1">
      <c r="A75" s="72" t="s">
        <v>96</v>
      </c>
      <c r="B75" s="73" t="s">
        <v>97</v>
      </c>
      <c r="C75" s="31" t="s">
        <v>95</v>
      </c>
      <c r="D75" s="140">
        <f>D76+D77</f>
        <v>1515247.743</v>
      </c>
      <c r="E75" s="140">
        <f>E76+E77</f>
        <v>232845.788</v>
      </c>
      <c r="F75" s="140">
        <f>F76+F77</f>
        <v>174672.385</v>
      </c>
      <c r="G75" s="140">
        <f t="shared" si="4"/>
        <v>75.0163387108381</v>
      </c>
      <c r="H75" s="140">
        <f t="shared" si="5"/>
        <v>11.527645284867454</v>
      </c>
      <c r="I75" s="144" t="s">
        <v>67</v>
      </c>
    </row>
    <row r="76" spans="1:9" s="2" customFormat="1" ht="16.5" customHeight="1">
      <c r="A76" s="181"/>
      <c r="B76" s="182"/>
      <c r="C76" s="60" t="s">
        <v>35</v>
      </c>
      <c r="D76" s="139">
        <v>928298.915</v>
      </c>
      <c r="E76" s="139">
        <v>232845.788</v>
      </c>
      <c r="F76" s="139">
        <v>174672.385</v>
      </c>
      <c r="G76" s="139">
        <f t="shared" si="4"/>
        <v>75.0163387108381</v>
      </c>
      <c r="H76" s="139">
        <f t="shared" si="5"/>
        <v>18.816394393825185</v>
      </c>
      <c r="I76" s="145">
        <f>G76-95</f>
        <v>-19.9836612891619</v>
      </c>
    </row>
    <row r="77" spans="1:9" s="29" customFormat="1" ht="27" customHeight="1">
      <c r="A77" s="202"/>
      <c r="B77" s="203"/>
      <c r="C77" s="51" t="s">
        <v>71</v>
      </c>
      <c r="D77" s="139">
        <v>586948.828</v>
      </c>
      <c r="E77" s="139">
        <v>0</v>
      </c>
      <c r="F77" s="139">
        <v>0</v>
      </c>
      <c r="G77" s="139"/>
      <c r="H77" s="139">
        <f t="shared" si="5"/>
        <v>0</v>
      </c>
      <c r="I77" s="145">
        <f>G77-95</f>
        <v>-95</v>
      </c>
    </row>
    <row r="78" spans="1:10" s="29" customFormat="1" ht="21" customHeight="1">
      <c r="A78" s="202"/>
      <c r="B78" s="203"/>
      <c r="C78" s="173" t="s">
        <v>101</v>
      </c>
      <c r="D78" s="170">
        <v>1406017.979</v>
      </c>
      <c r="E78" s="170">
        <v>182681.636</v>
      </c>
      <c r="F78" s="170">
        <v>141053.525</v>
      </c>
      <c r="G78" s="170">
        <f t="shared" si="4"/>
        <v>77.21275552842104</v>
      </c>
      <c r="H78" s="170">
        <f t="shared" si="5"/>
        <v>10.03212811690511</v>
      </c>
      <c r="I78" s="171">
        <f>G78-95</f>
        <v>-17.78724447157896</v>
      </c>
      <c r="J78" s="115"/>
    </row>
    <row r="79" spans="1:9" s="2" customFormat="1" ht="41.25" customHeight="1">
      <c r="A79" s="52" t="s">
        <v>19</v>
      </c>
      <c r="B79" s="31" t="s">
        <v>77</v>
      </c>
      <c r="C79" s="31" t="s">
        <v>47</v>
      </c>
      <c r="D79" s="140">
        <f>D80+D82+D81</f>
        <v>4040269.295</v>
      </c>
      <c r="E79" s="140">
        <f>E80+E82</f>
        <v>1172331.098</v>
      </c>
      <c r="F79" s="140">
        <f>F80+F82</f>
        <v>980031.233</v>
      </c>
      <c r="G79" s="140">
        <f t="shared" si="4"/>
        <v>83.59679570659995</v>
      </c>
      <c r="H79" s="140">
        <f t="shared" si="5"/>
        <v>24.256581961326912</v>
      </c>
      <c r="I79" s="144" t="s">
        <v>67</v>
      </c>
    </row>
    <row r="80" spans="1:9" s="7" customFormat="1" ht="16.5" customHeight="1">
      <c r="A80" s="84"/>
      <c r="B80" s="53"/>
      <c r="C80" s="54" t="s">
        <v>35</v>
      </c>
      <c r="D80" s="139">
        <v>2449950.088</v>
      </c>
      <c r="E80" s="139">
        <v>1066151.006</v>
      </c>
      <c r="F80" s="139">
        <v>873851.141</v>
      </c>
      <c r="G80" s="139">
        <f t="shared" si="4"/>
        <v>81.96316807677428</v>
      </c>
      <c r="H80" s="139">
        <f t="shared" si="5"/>
        <v>35.66812014988282</v>
      </c>
      <c r="I80" s="145">
        <f>G80-95</f>
        <v>-13.03683192322572</v>
      </c>
    </row>
    <row r="81" spans="1:9" s="124" customFormat="1" ht="16.5" customHeight="1" hidden="1">
      <c r="A81" s="121"/>
      <c r="B81" s="122"/>
      <c r="C81" s="123" t="s">
        <v>36</v>
      </c>
      <c r="D81" s="139">
        <v>0</v>
      </c>
      <c r="E81" s="139">
        <v>0</v>
      </c>
      <c r="F81" s="139">
        <v>0</v>
      </c>
      <c r="G81" s="139" t="e">
        <f t="shared" si="4"/>
        <v>#DIV/0!</v>
      </c>
      <c r="H81" s="139" t="e">
        <f t="shared" si="5"/>
        <v>#DIV/0!</v>
      </c>
      <c r="I81" s="145" t="e">
        <f>G81-95</f>
        <v>#DIV/0!</v>
      </c>
    </row>
    <row r="82" spans="1:9" s="2" customFormat="1" ht="27" customHeight="1">
      <c r="A82" s="87"/>
      <c r="B82" s="55"/>
      <c r="C82" s="54" t="s">
        <v>71</v>
      </c>
      <c r="D82" s="139">
        <v>1590319.207</v>
      </c>
      <c r="E82" s="139">
        <v>106180.092</v>
      </c>
      <c r="F82" s="139">
        <v>106180.092</v>
      </c>
      <c r="G82" s="139">
        <f t="shared" si="4"/>
        <v>100</v>
      </c>
      <c r="H82" s="139">
        <f t="shared" si="5"/>
        <v>6.676652808608129</v>
      </c>
      <c r="I82" s="145">
        <f>G82-95</f>
        <v>5</v>
      </c>
    </row>
    <row r="83" spans="1:10" s="2" customFormat="1" ht="21" customHeight="1">
      <c r="A83" s="87"/>
      <c r="B83" s="55"/>
      <c r="C83" s="169" t="s">
        <v>101</v>
      </c>
      <c r="D83" s="170">
        <v>2424531.433</v>
      </c>
      <c r="E83" s="170">
        <v>565510.624</v>
      </c>
      <c r="F83" s="170">
        <v>438494.378</v>
      </c>
      <c r="G83" s="170">
        <f t="shared" si="4"/>
        <v>77.53954733837149</v>
      </c>
      <c r="H83" s="170">
        <f t="shared" si="5"/>
        <v>18.085736981245397</v>
      </c>
      <c r="I83" s="171">
        <f>G83-95</f>
        <v>-17.46045266162851</v>
      </c>
      <c r="J83" s="114"/>
    </row>
    <row r="84" spans="1:9" s="2" customFormat="1" ht="41.25" customHeight="1">
      <c r="A84" s="52" t="s">
        <v>20</v>
      </c>
      <c r="B84" s="31" t="s">
        <v>78</v>
      </c>
      <c r="C84" s="31" t="s">
        <v>48</v>
      </c>
      <c r="D84" s="140">
        <f>D85+D86+D87</f>
        <v>2905910.514</v>
      </c>
      <c r="E84" s="140">
        <f>E85+E86+E87</f>
        <v>1351319.905</v>
      </c>
      <c r="F84" s="140">
        <f>F85+F86+F87</f>
        <v>1152842.365</v>
      </c>
      <c r="G84" s="140">
        <f t="shared" si="4"/>
        <v>85.31232025328599</v>
      </c>
      <c r="H84" s="140">
        <f t="shared" si="5"/>
        <v>39.672328498963545</v>
      </c>
      <c r="I84" s="144" t="s">
        <v>67</v>
      </c>
    </row>
    <row r="85" spans="1:9" s="7" customFormat="1" ht="16.5" customHeight="1">
      <c r="A85" s="84"/>
      <c r="B85" s="85"/>
      <c r="C85" s="86" t="s">
        <v>35</v>
      </c>
      <c r="D85" s="139">
        <v>2524170.783</v>
      </c>
      <c r="E85" s="139">
        <v>1235005.488</v>
      </c>
      <c r="F85" s="139">
        <v>1075477.319</v>
      </c>
      <c r="G85" s="139">
        <f t="shared" si="4"/>
        <v>87.0827967527218</v>
      </c>
      <c r="H85" s="139">
        <f t="shared" si="5"/>
        <v>42.60715345582858</v>
      </c>
      <c r="I85" s="145">
        <f>G85-95</f>
        <v>-7.917203247278195</v>
      </c>
    </row>
    <row r="86" spans="1:9" s="2" customFormat="1" ht="16.5" customHeight="1">
      <c r="A86" s="87"/>
      <c r="B86" s="88"/>
      <c r="C86" s="60" t="s">
        <v>36</v>
      </c>
      <c r="D86" s="139">
        <v>223140.731</v>
      </c>
      <c r="E86" s="139">
        <v>103594.327</v>
      </c>
      <c r="F86" s="139">
        <v>77365.046</v>
      </c>
      <c r="G86" s="139">
        <f t="shared" si="4"/>
        <v>74.68077474937407</v>
      </c>
      <c r="H86" s="139">
        <f t="shared" si="5"/>
        <v>34.67096556208736</v>
      </c>
      <c r="I86" s="145">
        <f>G86-95</f>
        <v>-20.319225250625934</v>
      </c>
    </row>
    <row r="87" spans="1:9" s="2" customFormat="1" ht="27" customHeight="1">
      <c r="A87" s="89"/>
      <c r="B87" s="90"/>
      <c r="C87" s="60" t="s">
        <v>71</v>
      </c>
      <c r="D87" s="139">
        <v>158599</v>
      </c>
      <c r="E87" s="139">
        <v>12720.09</v>
      </c>
      <c r="F87" s="139">
        <v>0</v>
      </c>
      <c r="G87" s="139">
        <f t="shared" si="4"/>
        <v>0</v>
      </c>
      <c r="H87" s="139">
        <f t="shared" si="5"/>
        <v>0</v>
      </c>
      <c r="I87" s="145">
        <f>G87-95</f>
        <v>-95</v>
      </c>
    </row>
    <row r="88" spans="1:9" s="2" customFormat="1" ht="42" customHeight="1">
      <c r="A88" s="52" t="s">
        <v>21</v>
      </c>
      <c r="B88" s="31" t="s">
        <v>98</v>
      </c>
      <c r="C88" s="31" t="s">
        <v>49</v>
      </c>
      <c r="D88" s="140">
        <f>D89</f>
        <v>53667.147</v>
      </c>
      <c r="E88" s="140">
        <f>E89</f>
        <v>30190.328</v>
      </c>
      <c r="F88" s="140">
        <f>F89</f>
        <v>24097.001</v>
      </c>
      <c r="G88" s="140">
        <f t="shared" si="4"/>
        <v>79.81695660941477</v>
      </c>
      <c r="H88" s="140">
        <f t="shared" si="5"/>
        <v>44.90084222289663</v>
      </c>
      <c r="I88" s="144" t="s">
        <v>67</v>
      </c>
    </row>
    <row r="89" spans="1:9" s="7" customFormat="1" ht="18" customHeight="1">
      <c r="A89" s="58"/>
      <c r="B89" s="91"/>
      <c r="C89" s="54" t="s">
        <v>35</v>
      </c>
      <c r="D89" s="139">
        <v>53667.147</v>
      </c>
      <c r="E89" s="139">
        <v>30190.328</v>
      </c>
      <c r="F89" s="139">
        <v>24097.001</v>
      </c>
      <c r="G89" s="139">
        <f t="shared" si="4"/>
        <v>79.81695660941477</v>
      </c>
      <c r="H89" s="139">
        <f t="shared" si="5"/>
        <v>44.90084222289663</v>
      </c>
      <c r="I89" s="145">
        <f>G89-95</f>
        <v>-15.183043390585226</v>
      </c>
    </row>
    <row r="90" spans="1:9" s="29" customFormat="1" ht="27" customHeight="1" hidden="1">
      <c r="A90" s="92"/>
      <c r="B90" s="93"/>
      <c r="C90" s="94" t="s">
        <v>71</v>
      </c>
      <c r="D90" s="151">
        <v>0</v>
      </c>
      <c r="E90" s="151">
        <v>0</v>
      </c>
      <c r="F90" s="151">
        <v>0</v>
      </c>
      <c r="G90" s="132" t="e">
        <f t="shared" si="4"/>
        <v>#DIV/0!</v>
      </c>
      <c r="H90" s="132" t="e">
        <f t="shared" si="5"/>
        <v>#DIV/0!</v>
      </c>
      <c r="I90" s="133" t="e">
        <f>G90-95</f>
        <v>#DIV/0!</v>
      </c>
    </row>
    <row r="91" spans="1:9" s="2" customFormat="1" ht="41.25" customHeight="1">
      <c r="A91" s="72" t="s">
        <v>22</v>
      </c>
      <c r="B91" s="73" t="s">
        <v>99</v>
      </c>
      <c r="C91" s="31" t="s">
        <v>50</v>
      </c>
      <c r="D91" s="140">
        <f>D92+D93</f>
        <v>403442.903</v>
      </c>
      <c r="E91" s="140">
        <f>E92+E93</f>
        <v>170141.8</v>
      </c>
      <c r="F91" s="140">
        <f>F92+F93</f>
        <v>169012.358</v>
      </c>
      <c r="G91" s="140">
        <f t="shared" si="4"/>
        <v>99.33617606020391</v>
      </c>
      <c r="H91" s="140">
        <f t="shared" si="5"/>
        <v>41.89250988014034</v>
      </c>
      <c r="I91" s="144" t="s">
        <v>67</v>
      </c>
    </row>
    <row r="92" spans="1:9" s="7" customFormat="1" ht="16.5" customHeight="1">
      <c r="A92" s="58"/>
      <c r="B92" s="59"/>
      <c r="C92" s="60" t="s">
        <v>35</v>
      </c>
      <c r="D92" s="139">
        <v>225140.903</v>
      </c>
      <c r="E92" s="139">
        <v>121218.586</v>
      </c>
      <c r="F92" s="139">
        <v>120735.944</v>
      </c>
      <c r="G92" s="139">
        <f t="shared" si="4"/>
        <v>99.60184158557996</v>
      </c>
      <c r="H92" s="139">
        <f t="shared" si="5"/>
        <v>53.6268365237924</v>
      </c>
      <c r="I92" s="145">
        <f>G92-95</f>
        <v>4.601841585579962</v>
      </c>
    </row>
    <row r="93" spans="1:9" s="14" customFormat="1" ht="16.5" customHeight="1">
      <c r="A93" s="95"/>
      <c r="B93" s="96"/>
      <c r="C93" s="60" t="s">
        <v>36</v>
      </c>
      <c r="D93" s="139">
        <v>178302</v>
      </c>
      <c r="E93" s="139">
        <v>48923.214</v>
      </c>
      <c r="F93" s="139">
        <v>48276.414</v>
      </c>
      <c r="G93" s="139">
        <f t="shared" si="4"/>
        <v>98.6779282325973</v>
      </c>
      <c r="H93" s="139">
        <f t="shared" si="5"/>
        <v>27.075643571019953</v>
      </c>
      <c r="I93" s="145">
        <f>G93-95</f>
        <v>3.6779282325972957</v>
      </c>
    </row>
    <row r="94" spans="1:9" s="29" customFormat="1" ht="29.25" customHeight="1" hidden="1">
      <c r="A94" s="92"/>
      <c r="B94" s="93"/>
      <c r="C94" s="51" t="s">
        <v>71</v>
      </c>
      <c r="D94" s="151">
        <v>0</v>
      </c>
      <c r="E94" s="151">
        <v>0</v>
      </c>
      <c r="F94" s="151">
        <v>0</v>
      </c>
      <c r="G94" s="132" t="e">
        <f t="shared" si="4"/>
        <v>#DIV/0!</v>
      </c>
      <c r="H94" s="132" t="e">
        <f t="shared" si="5"/>
        <v>#DIV/0!</v>
      </c>
      <c r="I94" s="133" t="e">
        <f>G94-95</f>
        <v>#DIV/0!</v>
      </c>
    </row>
    <row r="95" spans="1:9" s="2" customFormat="1" ht="41.25" customHeight="1">
      <c r="A95" s="52" t="s">
        <v>23</v>
      </c>
      <c r="B95" s="31" t="s">
        <v>79</v>
      </c>
      <c r="C95" s="31" t="s">
        <v>51</v>
      </c>
      <c r="D95" s="140">
        <f>D96+D97+D98</f>
        <v>185928.01899999997</v>
      </c>
      <c r="E95" s="140">
        <f>E96+E97+E98</f>
        <v>89642.304</v>
      </c>
      <c r="F95" s="140">
        <f>F96+F97+F98</f>
        <v>84035.666</v>
      </c>
      <c r="G95" s="140">
        <f aca="true" t="shared" si="6" ref="G95:G127">F95/E95*100</f>
        <v>93.74554451434001</v>
      </c>
      <c r="H95" s="140">
        <f t="shared" si="5"/>
        <v>45.19795695774073</v>
      </c>
      <c r="I95" s="144" t="s">
        <v>67</v>
      </c>
    </row>
    <row r="96" spans="1:9" s="7" customFormat="1" ht="16.5" customHeight="1">
      <c r="A96" s="212"/>
      <c r="B96" s="213"/>
      <c r="C96" s="60" t="s">
        <v>35</v>
      </c>
      <c r="D96" s="139">
        <v>184015.819</v>
      </c>
      <c r="E96" s="139">
        <v>89358.804</v>
      </c>
      <c r="F96" s="139">
        <v>83752.428</v>
      </c>
      <c r="G96" s="139">
        <f t="shared" si="6"/>
        <v>93.72599481076313</v>
      </c>
      <c r="H96" s="139">
        <f t="shared" si="5"/>
        <v>45.51371097068563</v>
      </c>
      <c r="I96" s="145">
        <f>G96-95</f>
        <v>-1.274005189236874</v>
      </c>
    </row>
    <row r="97" spans="1:9" s="7" customFormat="1" ht="16.5" customHeight="1">
      <c r="A97" s="66"/>
      <c r="B97" s="97"/>
      <c r="C97" s="54" t="s">
        <v>36</v>
      </c>
      <c r="D97" s="139">
        <v>510.3</v>
      </c>
      <c r="E97" s="139">
        <v>0</v>
      </c>
      <c r="F97" s="139">
        <v>0</v>
      </c>
      <c r="G97" s="139"/>
      <c r="H97" s="139">
        <f t="shared" si="5"/>
        <v>0</v>
      </c>
      <c r="I97" s="145">
        <f>G97-95</f>
        <v>-95</v>
      </c>
    </row>
    <row r="98" spans="1:12" s="7" customFormat="1" ht="27" customHeight="1">
      <c r="A98" s="66"/>
      <c r="B98" s="97"/>
      <c r="C98" s="54" t="s">
        <v>71</v>
      </c>
      <c r="D98" s="139">
        <v>1401.9</v>
      </c>
      <c r="E98" s="139">
        <v>283.5</v>
      </c>
      <c r="F98" s="139">
        <v>283.238</v>
      </c>
      <c r="G98" s="139">
        <f t="shared" si="6"/>
        <v>99.90758377425044</v>
      </c>
      <c r="H98" s="139">
        <f t="shared" si="5"/>
        <v>20.203866181610667</v>
      </c>
      <c r="I98" s="145">
        <f>G98-95</f>
        <v>4.9075837742504405</v>
      </c>
      <c r="L98" s="57"/>
    </row>
    <row r="99" spans="1:9" s="11" customFormat="1" ht="21" customHeight="1" hidden="1">
      <c r="A99" s="68"/>
      <c r="B99" s="69"/>
      <c r="C99" s="113" t="s">
        <v>101</v>
      </c>
      <c r="D99" s="152">
        <v>0</v>
      </c>
      <c r="E99" s="152">
        <v>0</v>
      </c>
      <c r="F99" s="152">
        <v>0</v>
      </c>
      <c r="G99" s="134" t="e">
        <f t="shared" si="6"/>
        <v>#DIV/0!</v>
      </c>
      <c r="H99" s="134" t="e">
        <f t="shared" si="5"/>
        <v>#DIV/0!</v>
      </c>
      <c r="I99" s="135" t="e">
        <f>G99-95</f>
        <v>#DIV/0!</v>
      </c>
    </row>
    <row r="100" spans="1:9" s="2" customFormat="1" ht="28.5" customHeight="1">
      <c r="A100" s="52" t="s">
        <v>24</v>
      </c>
      <c r="B100" s="31" t="s">
        <v>25</v>
      </c>
      <c r="C100" s="31" t="s">
        <v>52</v>
      </c>
      <c r="D100" s="140">
        <f>D101+D102+D103</f>
        <v>699009.064</v>
      </c>
      <c r="E100" s="140">
        <f>E101+E102+E103</f>
        <v>364130.973</v>
      </c>
      <c r="F100" s="140">
        <f>F101+F102+F103</f>
        <v>361327.441</v>
      </c>
      <c r="G100" s="167">
        <f t="shared" si="6"/>
        <v>99.23007593204657</v>
      </c>
      <c r="H100" s="140">
        <f t="shared" si="5"/>
        <v>51.69138135811069</v>
      </c>
      <c r="I100" s="144" t="s">
        <v>67</v>
      </c>
    </row>
    <row r="101" spans="1:9" s="7" customFormat="1" ht="17.25" customHeight="1">
      <c r="A101" s="200"/>
      <c r="B101" s="201"/>
      <c r="C101" s="60" t="s">
        <v>35</v>
      </c>
      <c r="D101" s="139">
        <v>699009.064</v>
      </c>
      <c r="E101" s="139">
        <v>364130.973</v>
      </c>
      <c r="F101" s="139">
        <v>361327.441</v>
      </c>
      <c r="G101" s="166">
        <f t="shared" si="6"/>
        <v>99.23007593204657</v>
      </c>
      <c r="H101" s="139">
        <f t="shared" si="5"/>
        <v>51.69138135811069</v>
      </c>
      <c r="I101" s="145">
        <f>G101-95</f>
        <v>4.230075932046574</v>
      </c>
    </row>
    <row r="102" spans="1:9" s="29" customFormat="1" ht="16.5" customHeight="1" hidden="1">
      <c r="A102" s="202"/>
      <c r="B102" s="203"/>
      <c r="C102" s="51" t="s">
        <v>36</v>
      </c>
      <c r="D102" s="151">
        <v>0</v>
      </c>
      <c r="E102" s="151">
        <v>0</v>
      </c>
      <c r="F102" s="151">
        <v>0</v>
      </c>
      <c r="G102" s="139" t="e">
        <f t="shared" si="6"/>
        <v>#DIV/0!</v>
      </c>
      <c r="H102" s="139" t="e">
        <f t="shared" si="5"/>
        <v>#DIV/0!</v>
      </c>
      <c r="I102" s="145" t="e">
        <f>G102-95</f>
        <v>#DIV/0!</v>
      </c>
    </row>
    <row r="103" spans="1:9" s="2" customFormat="1" ht="27.75" customHeight="1" hidden="1">
      <c r="A103" s="204"/>
      <c r="B103" s="205"/>
      <c r="C103" s="60" t="s">
        <v>71</v>
      </c>
      <c r="D103" s="151">
        <v>0</v>
      </c>
      <c r="E103" s="151">
        <v>0</v>
      </c>
      <c r="F103" s="151">
        <v>0</v>
      </c>
      <c r="G103" s="139" t="e">
        <f t="shared" si="6"/>
        <v>#DIV/0!</v>
      </c>
      <c r="H103" s="139" t="e">
        <f t="shared" si="5"/>
        <v>#DIV/0!</v>
      </c>
      <c r="I103" s="145" t="e">
        <f>G103-95</f>
        <v>#DIV/0!</v>
      </c>
    </row>
    <row r="104" spans="1:9" s="2" customFormat="1" ht="41.25" customHeight="1">
      <c r="A104" s="72" t="s">
        <v>26</v>
      </c>
      <c r="B104" s="73" t="s">
        <v>80</v>
      </c>
      <c r="C104" s="31" t="s">
        <v>53</v>
      </c>
      <c r="D104" s="140">
        <f>D105+D106+D107</f>
        <v>1035526.0219999999</v>
      </c>
      <c r="E104" s="140">
        <f>E105+E106+E107</f>
        <v>620763.926</v>
      </c>
      <c r="F104" s="140">
        <f>F105+F106+F107</f>
        <v>554603.4820000001</v>
      </c>
      <c r="G104" s="140">
        <f t="shared" si="6"/>
        <v>89.34209266535248</v>
      </c>
      <c r="H104" s="140">
        <f t="shared" si="5"/>
        <v>53.55765767516368</v>
      </c>
      <c r="I104" s="144" t="s">
        <v>67</v>
      </c>
    </row>
    <row r="105" spans="1:9" s="7" customFormat="1" ht="16.5" customHeight="1">
      <c r="A105" s="58"/>
      <c r="B105" s="59"/>
      <c r="C105" s="60" t="s">
        <v>35</v>
      </c>
      <c r="D105" s="139">
        <v>868216.695</v>
      </c>
      <c r="E105" s="139">
        <v>518264.575</v>
      </c>
      <c r="F105" s="139">
        <v>491401.329</v>
      </c>
      <c r="G105" s="139">
        <f t="shared" si="6"/>
        <v>94.81669261303458</v>
      </c>
      <c r="H105" s="139">
        <f t="shared" si="5"/>
        <v>56.59892649265401</v>
      </c>
      <c r="I105" s="145">
        <f>G105-95</f>
        <v>-0.18330738696542426</v>
      </c>
    </row>
    <row r="106" spans="1:9" s="9" customFormat="1" ht="17.25" customHeight="1" hidden="1">
      <c r="A106" s="98"/>
      <c r="B106" s="99"/>
      <c r="C106" s="60" t="s">
        <v>36</v>
      </c>
      <c r="D106" s="151">
        <v>0</v>
      </c>
      <c r="E106" s="151">
        <v>0</v>
      </c>
      <c r="F106" s="151">
        <v>0</v>
      </c>
      <c r="G106" s="139" t="e">
        <f t="shared" si="6"/>
        <v>#DIV/0!</v>
      </c>
      <c r="H106" s="139" t="e">
        <f t="shared" si="5"/>
        <v>#DIV/0!</v>
      </c>
      <c r="I106" s="145" t="e">
        <f>G106-95</f>
        <v>#DIV/0!</v>
      </c>
    </row>
    <row r="107" spans="1:9" s="2" customFormat="1" ht="27" customHeight="1">
      <c r="A107" s="187"/>
      <c r="B107" s="188"/>
      <c r="C107" s="60" t="s">
        <v>71</v>
      </c>
      <c r="D107" s="139">
        <v>167309.327</v>
      </c>
      <c r="E107" s="139">
        <v>102499.351</v>
      </c>
      <c r="F107" s="139">
        <v>63202.153</v>
      </c>
      <c r="G107" s="139">
        <f t="shared" si="6"/>
        <v>61.66102749274969</v>
      </c>
      <c r="H107" s="139">
        <f t="shared" si="5"/>
        <v>37.77563040463369</v>
      </c>
      <c r="I107" s="145">
        <f>G107-95</f>
        <v>-33.33897250725031</v>
      </c>
    </row>
    <row r="108" spans="1:12" s="2" customFormat="1" ht="21" customHeight="1">
      <c r="A108" s="189"/>
      <c r="B108" s="190"/>
      <c r="C108" s="174" t="s">
        <v>101</v>
      </c>
      <c r="D108" s="170">
        <v>13061.3</v>
      </c>
      <c r="E108" s="170">
        <v>11017.553</v>
      </c>
      <c r="F108" s="170">
        <v>9187.3</v>
      </c>
      <c r="G108" s="170">
        <f>F108/E108*100</f>
        <v>83.3878448326956</v>
      </c>
      <c r="H108" s="170">
        <f>F108/D108*100</f>
        <v>70.33985897269032</v>
      </c>
      <c r="I108" s="171">
        <f>G108-95</f>
        <v>-11.612155167304394</v>
      </c>
      <c r="J108" s="114"/>
      <c r="K108" s="114"/>
      <c r="L108" s="114"/>
    </row>
    <row r="109" spans="1:9" s="2" customFormat="1" ht="28.5" customHeight="1">
      <c r="A109" s="52" t="s">
        <v>27</v>
      </c>
      <c r="B109" s="100" t="s">
        <v>28</v>
      </c>
      <c r="C109" s="31" t="s">
        <v>54</v>
      </c>
      <c r="D109" s="140">
        <f>D110</f>
        <v>41195.9</v>
      </c>
      <c r="E109" s="140">
        <f>E110</f>
        <v>22913.528</v>
      </c>
      <c r="F109" s="140">
        <f>F110</f>
        <v>20406.034</v>
      </c>
      <c r="G109" s="140">
        <f t="shared" si="6"/>
        <v>89.05670920689298</v>
      </c>
      <c r="H109" s="140">
        <f t="shared" si="5"/>
        <v>49.53413810597656</v>
      </c>
      <c r="I109" s="144" t="s">
        <v>67</v>
      </c>
    </row>
    <row r="110" spans="1:9" s="7" customFormat="1" ht="18" customHeight="1">
      <c r="A110" s="157"/>
      <c r="B110" s="158"/>
      <c r="C110" s="60" t="s">
        <v>35</v>
      </c>
      <c r="D110" s="139">
        <v>41195.9</v>
      </c>
      <c r="E110" s="139">
        <v>22913.528</v>
      </c>
      <c r="F110" s="139">
        <v>20406.034</v>
      </c>
      <c r="G110" s="139">
        <f t="shared" si="6"/>
        <v>89.05670920689298</v>
      </c>
      <c r="H110" s="139">
        <f t="shared" si="5"/>
        <v>49.53413810597656</v>
      </c>
      <c r="I110" s="145">
        <f>G110-95</f>
        <v>-5.943290793107025</v>
      </c>
    </row>
    <row r="111" spans="1:9" s="11" customFormat="1" ht="28.5" customHeight="1" hidden="1">
      <c r="A111" s="101"/>
      <c r="B111" s="102"/>
      <c r="C111" s="60" t="s">
        <v>71</v>
      </c>
      <c r="D111" s="151">
        <v>0</v>
      </c>
      <c r="E111" s="151">
        <v>0</v>
      </c>
      <c r="F111" s="151">
        <v>0</v>
      </c>
      <c r="G111" s="139" t="e">
        <f t="shared" si="6"/>
        <v>#DIV/0!</v>
      </c>
      <c r="H111" s="139" t="e">
        <f t="shared" si="5"/>
        <v>#DIV/0!</v>
      </c>
      <c r="I111" s="145" t="e">
        <f>G111-95</f>
        <v>#DIV/0!</v>
      </c>
    </row>
    <row r="112" spans="1:9" s="2" customFormat="1" ht="29.25" customHeight="1">
      <c r="A112" s="52" t="s">
        <v>29</v>
      </c>
      <c r="B112" s="31" t="s">
        <v>30</v>
      </c>
      <c r="C112" s="31" t="s">
        <v>55</v>
      </c>
      <c r="D112" s="140">
        <f>D113</f>
        <v>9578.1</v>
      </c>
      <c r="E112" s="140">
        <f>E113</f>
        <v>5663.3</v>
      </c>
      <c r="F112" s="140">
        <f>F113</f>
        <v>4092.487</v>
      </c>
      <c r="G112" s="140">
        <f t="shared" si="6"/>
        <v>72.26329172037505</v>
      </c>
      <c r="H112" s="140">
        <f t="shared" si="5"/>
        <v>42.727545128992176</v>
      </c>
      <c r="I112" s="144" t="s">
        <v>67</v>
      </c>
    </row>
    <row r="113" spans="1:9" s="7" customFormat="1" ht="18" customHeight="1">
      <c r="A113" s="58"/>
      <c r="B113" s="59"/>
      <c r="C113" s="54" t="s">
        <v>35</v>
      </c>
      <c r="D113" s="139">
        <v>9578.1</v>
      </c>
      <c r="E113" s="139">
        <v>5663.3</v>
      </c>
      <c r="F113" s="139">
        <v>4092.487</v>
      </c>
      <c r="G113" s="139">
        <f t="shared" si="6"/>
        <v>72.26329172037505</v>
      </c>
      <c r="H113" s="139">
        <f t="shared" si="5"/>
        <v>42.727545128992176</v>
      </c>
      <c r="I113" s="145">
        <f>G113-95</f>
        <v>-22.73670827962495</v>
      </c>
    </row>
    <row r="114" spans="1:9" s="2" customFormat="1" ht="25.5" customHeight="1">
      <c r="A114" s="52" t="s">
        <v>31</v>
      </c>
      <c r="B114" s="31" t="s">
        <v>32</v>
      </c>
      <c r="C114" s="31" t="s">
        <v>86</v>
      </c>
      <c r="D114" s="140">
        <f>D115</f>
        <v>193772.4</v>
      </c>
      <c r="E114" s="140">
        <f>E115</f>
        <v>104647.92</v>
      </c>
      <c r="F114" s="140">
        <f>F115</f>
        <v>81553.825</v>
      </c>
      <c r="G114" s="140">
        <f t="shared" si="6"/>
        <v>77.93162539685451</v>
      </c>
      <c r="H114" s="140">
        <f t="shared" si="5"/>
        <v>42.0874309241151</v>
      </c>
      <c r="I114" s="144" t="s">
        <v>67</v>
      </c>
    </row>
    <row r="115" spans="1:9" s="7" customFormat="1" ht="18" customHeight="1">
      <c r="A115" s="66"/>
      <c r="B115" s="80"/>
      <c r="C115" s="54" t="s">
        <v>35</v>
      </c>
      <c r="D115" s="139">
        <v>193772.4</v>
      </c>
      <c r="E115" s="139">
        <v>104647.92</v>
      </c>
      <c r="F115" s="139">
        <v>81553.825</v>
      </c>
      <c r="G115" s="139">
        <f t="shared" si="6"/>
        <v>77.93162539685451</v>
      </c>
      <c r="H115" s="139">
        <f t="shared" si="5"/>
        <v>42.0874309241151</v>
      </c>
      <c r="I115" s="145">
        <f>G115-95</f>
        <v>-17.068374603145486</v>
      </c>
    </row>
    <row r="116" spans="1:9" s="11" customFormat="1" ht="27" customHeight="1" hidden="1">
      <c r="A116" s="68"/>
      <c r="B116" s="103"/>
      <c r="C116" s="54" t="s">
        <v>71</v>
      </c>
      <c r="D116" s="151">
        <v>0</v>
      </c>
      <c r="E116" s="151">
        <v>0</v>
      </c>
      <c r="F116" s="151">
        <v>0</v>
      </c>
      <c r="G116" s="139" t="e">
        <f t="shared" si="6"/>
        <v>#DIV/0!</v>
      </c>
      <c r="H116" s="139" t="e">
        <f t="shared" si="5"/>
        <v>#DIV/0!</v>
      </c>
      <c r="I116" s="145" t="e">
        <f>G116-95</f>
        <v>#DIV/0!</v>
      </c>
    </row>
    <row r="117" spans="1:9" s="3" customFormat="1" ht="42" customHeight="1">
      <c r="A117" s="52" t="s">
        <v>33</v>
      </c>
      <c r="B117" s="31" t="s">
        <v>81</v>
      </c>
      <c r="C117" s="31" t="s">
        <v>57</v>
      </c>
      <c r="D117" s="140">
        <f>D118+D119+D120</f>
        <v>3041893.2460000003</v>
      </c>
      <c r="E117" s="140">
        <f>E118+E119+E120</f>
        <v>1079273.8399999999</v>
      </c>
      <c r="F117" s="140">
        <f>F118+F119+F120</f>
        <v>718276.277</v>
      </c>
      <c r="G117" s="140">
        <f t="shared" si="6"/>
        <v>66.55181015042486</v>
      </c>
      <c r="H117" s="140">
        <f t="shared" si="5"/>
        <v>23.612803570424838</v>
      </c>
      <c r="I117" s="144" t="s">
        <v>67</v>
      </c>
    </row>
    <row r="118" spans="1:9" s="7" customFormat="1" ht="17.25" customHeight="1">
      <c r="A118" s="104"/>
      <c r="B118" s="105"/>
      <c r="C118" s="60" t="s">
        <v>35</v>
      </c>
      <c r="D118" s="139">
        <v>800673.003</v>
      </c>
      <c r="E118" s="139">
        <v>469027.953</v>
      </c>
      <c r="F118" s="139">
        <v>458114.473</v>
      </c>
      <c r="G118" s="139">
        <f t="shared" si="6"/>
        <v>97.67317066494756</v>
      </c>
      <c r="H118" s="139">
        <f t="shared" si="5"/>
        <v>57.21617580254544</v>
      </c>
      <c r="I118" s="145">
        <f>G118-95</f>
        <v>2.6731706649475626</v>
      </c>
    </row>
    <row r="119" spans="1:9" s="2" customFormat="1" ht="17.25" customHeight="1">
      <c r="A119" s="87"/>
      <c r="B119" s="88"/>
      <c r="C119" s="60" t="s">
        <v>36</v>
      </c>
      <c r="D119" s="139">
        <v>359905.724</v>
      </c>
      <c r="E119" s="139">
        <v>165356.26</v>
      </c>
      <c r="F119" s="139">
        <v>66170.131</v>
      </c>
      <c r="G119" s="139">
        <f t="shared" si="6"/>
        <v>40.016707562205376</v>
      </c>
      <c r="H119" s="139">
        <f t="shared" si="5"/>
        <v>18.38540667388774</v>
      </c>
      <c r="I119" s="145">
        <f>G119-95</f>
        <v>-54.983292437794624</v>
      </c>
    </row>
    <row r="120" spans="1:9" s="2" customFormat="1" ht="27" customHeight="1">
      <c r="A120" s="87"/>
      <c r="B120" s="88"/>
      <c r="C120" s="60" t="s">
        <v>71</v>
      </c>
      <c r="D120" s="139">
        <v>1881314.519</v>
      </c>
      <c r="E120" s="139">
        <v>444889.627</v>
      </c>
      <c r="F120" s="139">
        <v>193991.673</v>
      </c>
      <c r="G120" s="139">
        <f t="shared" si="6"/>
        <v>43.604449559351046</v>
      </c>
      <c r="H120" s="139">
        <f t="shared" si="5"/>
        <v>10.31149608642339</v>
      </c>
      <c r="I120" s="145">
        <f>G120-95</f>
        <v>-51.395550440648954</v>
      </c>
    </row>
    <row r="121" spans="1:10" s="2" customFormat="1" ht="21" customHeight="1">
      <c r="A121" s="106"/>
      <c r="B121" s="107"/>
      <c r="C121" s="174" t="s">
        <v>101</v>
      </c>
      <c r="D121" s="170">
        <v>1917378.233</v>
      </c>
      <c r="E121" s="170">
        <v>639342.879</v>
      </c>
      <c r="F121" s="170">
        <v>375898.058</v>
      </c>
      <c r="G121" s="170">
        <f>F121/E121*100</f>
        <v>58.79443884444986</v>
      </c>
      <c r="H121" s="170">
        <f t="shared" si="5"/>
        <v>19.6047942722212</v>
      </c>
      <c r="I121" s="171">
        <f>G121-95</f>
        <v>-36.20556115555014</v>
      </c>
      <c r="J121" s="114"/>
    </row>
    <row r="122" spans="1:9" s="2" customFormat="1" ht="41.25" customHeight="1">
      <c r="A122" s="72" t="s">
        <v>34</v>
      </c>
      <c r="B122" s="73" t="s">
        <v>82</v>
      </c>
      <c r="C122" s="31" t="s">
        <v>56</v>
      </c>
      <c r="D122" s="140">
        <f>D123+D124</f>
        <v>106537.86899999999</v>
      </c>
      <c r="E122" s="140">
        <f>E123+E124</f>
        <v>53199.59</v>
      </c>
      <c r="F122" s="140">
        <f>F123+F124</f>
        <v>45157.055</v>
      </c>
      <c r="G122" s="140">
        <f t="shared" si="6"/>
        <v>84.88233649920987</v>
      </c>
      <c r="H122" s="140">
        <f t="shared" si="5"/>
        <v>42.38591913266071</v>
      </c>
      <c r="I122" s="144" t="s">
        <v>67</v>
      </c>
    </row>
    <row r="123" spans="1:9" s="7" customFormat="1" ht="18" customHeight="1">
      <c r="A123" s="212"/>
      <c r="B123" s="216"/>
      <c r="C123" s="60" t="s">
        <v>35</v>
      </c>
      <c r="D123" s="139">
        <v>97216.643</v>
      </c>
      <c r="E123" s="139">
        <v>53199.59</v>
      </c>
      <c r="F123" s="139">
        <v>45157.055</v>
      </c>
      <c r="G123" s="139">
        <f t="shared" si="6"/>
        <v>84.88233649920987</v>
      </c>
      <c r="H123" s="139">
        <f t="shared" si="5"/>
        <v>46.44992215993305</v>
      </c>
      <c r="I123" s="145">
        <f aca="true" t="shared" si="7" ref="I123:I137">G123-95</f>
        <v>-10.11766350079013</v>
      </c>
    </row>
    <row r="124" spans="1:9" s="7" customFormat="1" ht="27.75" customHeight="1">
      <c r="A124" s="119"/>
      <c r="B124" s="120"/>
      <c r="C124" s="54" t="s">
        <v>71</v>
      </c>
      <c r="D124" s="139">
        <v>9321.226</v>
      </c>
      <c r="E124" s="139">
        <v>0</v>
      </c>
      <c r="F124" s="139">
        <v>0</v>
      </c>
      <c r="G124" s="139"/>
      <c r="H124" s="139">
        <f>F124/D124*100</f>
        <v>0</v>
      </c>
      <c r="I124" s="150">
        <f>G124-95</f>
        <v>-95</v>
      </c>
    </row>
    <row r="125" spans="1:9" s="128" customFormat="1" ht="18" customHeight="1" hidden="1">
      <c r="A125" s="192" t="s">
        <v>72</v>
      </c>
      <c r="B125" s="193"/>
      <c r="C125" s="194"/>
      <c r="D125" s="153">
        <v>0</v>
      </c>
      <c r="E125" s="153" t="s">
        <v>67</v>
      </c>
      <c r="F125" s="153" t="s">
        <v>67</v>
      </c>
      <c r="G125" s="139"/>
      <c r="H125" s="139"/>
      <c r="I125" s="150">
        <f>G125-95</f>
        <v>-95</v>
      </c>
    </row>
    <row r="126" spans="1:9" s="128" customFormat="1" ht="27.75" customHeight="1" hidden="1">
      <c r="A126" s="192" t="s">
        <v>116</v>
      </c>
      <c r="B126" s="193"/>
      <c r="C126" s="194"/>
      <c r="D126" s="153">
        <v>349.35</v>
      </c>
      <c r="E126" s="153">
        <v>0</v>
      </c>
      <c r="F126" s="153">
        <v>0</v>
      </c>
      <c r="G126" s="151"/>
      <c r="H126" s="151">
        <f>F126/D126*100</f>
        <v>0</v>
      </c>
      <c r="I126" s="161">
        <f>G126-95</f>
        <v>-95</v>
      </c>
    </row>
    <row r="127" spans="1:11" s="1" customFormat="1" ht="26.25" customHeight="1">
      <c r="A127" s="217" t="s">
        <v>65</v>
      </c>
      <c r="B127" s="218"/>
      <c r="C127" s="219"/>
      <c r="D127" s="140">
        <f>D129+D130+D131</f>
        <v>33926491.459999986</v>
      </c>
      <c r="E127" s="140">
        <f>E129+E130+E131</f>
        <v>15757650.792000001</v>
      </c>
      <c r="F127" s="140">
        <f>F129+F130+F131</f>
        <v>14610338.099999998</v>
      </c>
      <c r="G127" s="140">
        <f t="shared" si="6"/>
        <v>92.71901181753258</v>
      </c>
      <c r="H127" s="140">
        <f t="shared" si="5"/>
        <v>43.064689189054164</v>
      </c>
      <c r="I127" s="147">
        <f t="shared" si="7"/>
        <v>-2.280988182467425</v>
      </c>
      <c r="J127" s="109"/>
      <c r="K127" s="109"/>
    </row>
    <row r="128" spans="1:9" s="1" customFormat="1" ht="15.75" customHeight="1">
      <c r="A128" s="206"/>
      <c r="B128" s="206"/>
      <c r="C128" s="31" t="s">
        <v>63</v>
      </c>
      <c r="D128" s="143"/>
      <c r="E128" s="143"/>
      <c r="F128" s="143"/>
      <c r="G128" s="143"/>
      <c r="H128" s="143"/>
      <c r="I128" s="145"/>
    </row>
    <row r="129" spans="1:9" s="1" customFormat="1" ht="20.25" customHeight="1">
      <c r="A129" s="206"/>
      <c r="B129" s="206"/>
      <c r="C129" s="31" t="s">
        <v>35</v>
      </c>
      <c r="D129" s="143">
        <f>D7+D11+D22+D27+D31+D34+D39+D43+D47+D51+D55+D59+D63+D67+D71+D76+D80+D85+D89+D92+D96+D101+D105+D110+D113+D115+D118+D123</f>
        <v>18735941.915999994</v>
      </c>
      <c r="E129" s="143">
        <f>E7+E11+E22+E27+E31+E34+E39+E43+E47+E51+E55+E59+E63+E67+E71+E76+E80+E85+E89+E92+E96+E101+E105+E110+E113+E115+E118+E123</f>
        <v>9698936.286</v>
      </c>
      <c r="F129" s="143">
        <f>F7+F11+F22+F27+F31+F34+F39+F43+F47+F51+F55+F59+F63+F67+F71+F76+F80+F85+F89+F92+F96+F101+F105+F110+F113+F115+F118+F123</f>
        <v>9037339.217999998</v>
      </c>
      <c r="G129" s="143">
        <f>F129/E129*100</f>
        <v>93.1786636339184</v>
      </c>
      <c r="H129" s="143">
        <f t="shared" si="5"/>
        <v>48.235307616332605</v>
      </c>
      <c r="I129" s="148">
        <f t="shared" si="7"/>
        <v>-1.8213363660815958</v>
      </c>
    </row>
    <row r="130" spans="1:9" s="1" customFormat="1" ht="20.25" customHeight="1">
      <c r="A130" s="206"/>
      <c r="B130" s="206"/>
      <c r="C130" s="31" t="s">
        <v>36</v>
      </c>
      <c r="D130" s="143">
        <f>D25+D28+D35+D40+D44+D48+D52+D56+D60+D64+D68+D72+D81+D86+D93+D97+D119</f>
        <v>8683243.997999998</v>
      </c>
      <c r="E130" s="143">
        <f>E25+E28+E35+E40+E44+E48+E52+E56+E60+E64+E68+E72+E81+E86+E93+E97+E119</f>
        <v>4724319.814</v>
      </c>
      <c r="F130" s="143">
        <f>F25+F28+F35+F40+F44+F48+F52+F56+F60+F64+F68+F72+F81+F86+F93+F97+F119</f>
        <v>4552534.542</v>
      </c>
      <c r="G130" s="143">
        <f>F130/E130*100</f>
        <v>96.36380942096821</v>
      </c>
      <c r="H130" s="143">
        <f t="shared" si="5"/>
        <v>52.428960225562946</v>
      </c>
      <c r="I130" s="148">
        <f t="shared" si="7"/>
        <v>1.3638094209682095</v>
      </c>
    </row>
    <row r="131" spans="1:9" s="1" customFormat="1" ht="30" customHeight="1">
      <c r="A131" s="206"/>
      <c r="B131" s="206"/>
      <c r="C131" s="32" t="s">
        <v>71</v>
      </c>
      <c r="D131" s="143">
        <f>D8+D29+D32+D36+D41+D45+D49+D53+D57+D61+D65+D69+D73+D77+D82+D87+D98+D107+D120+D124+D125</f>
        <v>6507305.545999999</v>
      </c>
      <c r="E131" s="143">
        <f>E8+E29+E32+E36+E41+E45+E49+E53+E57+E61+E65+E69+E73+E77+E82+E87+E98+E107+E120+E124</f>
        <v>1334394.6919999998</v>
      </c>
      <c r="F131" s="143">
        <f>F8+F29+F32+F36+F41+F45+F49+F53+F57+F61+F65+F69+F73+F77+F82+F87+F98+F107+F120+F124</f>
        <v>1020464.3400000001</v>
      </c>
      <c r="G131" s="143">
        <f>F131/E131*100</f>
        <v>76.47395078217234</v>
      </c>
      <c r="H131" s="143">
        <f t="shared" si="5"/>
        <v>15.681826107385923</v>
      </c>
      <c r="I131" s="148">
        <f t="shared" si="7"/>
        <v>-18.526049217827662</v>
      </c>
    </row>
    <row r="132" spans="1:9" s="1" customFormat="1" ht="26.25" customHeight="1">
      <c r="A132" s="186" t="s">
        <v>64</v>
      </c>
      <c r="B132" s="186"/>
      <c r="C132" s="186"/>
      <c r="D132" s="142">
        <f>D134+D135+D136</f>
        <v>34011059.29699999</v>
      </c>
      <c r="E132" s="142">
        <f>E134+E135+E136</f>
        <v>15761099.791</v>
      </c>
      <c r="F132" s="142">
        <f>F134+F135+F136</f>
        <v>14613727.189999998</v>
      </c>
      <c r="G132" s="142">
        <f>F132/E132*100</f>
        <v>92.7202250083133</v>
      </c>
      <c r="H132" s="142">
        <f>F132/D132*100</f>
        <v>42.96757434805634</v>
      </c>
      <c r="I132" s="149">
        <f t="shared" si="7"/>
        <v>-2.2797749916866934</v>
      </c>
    </row>
    <row r="133" spans="1:9" s="1" customFormat="1" ht="15.75" customHeight="1">
      <c r="A133" s="191"/>
      <c r="B133" s="191"/>
      <c r="C133" s="50" t="s">
        <v>63</v>
      </c>
      <c r="D133" s="178"/>
      <c r="E133" s="178"/>
      <c r="F133" s="178"/>
      <c r="G133" s="179"/>
      <c r="H133" s="179"/>
      <c r="I133" s="180"/>
    </row>
    <row r="134" spans="1:9" s="1" customFormat="1" ht="30.75" customHeight="1">
      <c r="A134" s="191"/>
      <c r="B134" s="191"/>
      <c r="C134" s="33" t="s">
        <v>70</v>
      </c>
      <c r="D134" s="142">
        <f>D129+D17</f>
        <v>18820509.752999995</v>
      </c>
      <c r="E134" s="142">
        <f>E129+E17</f>
        <v>9702385.285</v>
      </c>
      <c r="F134" s="142">
        <f>F129+F17</f>
        <v>9040728.307999998</v>
      </c>
      <c r="G134" s="142">
        <f>F134/E134*100</f>
        <v>93.18047101239186</v>
      </c>
      <c r="H134" s="142">
        <f t="shared" si="5"/>
        <v>48.03657513345994</v>
      </c>
      <c r="I134" s="149">
        <f t="shared" si="7"/>
        <v>-1.8195289876081375</v>
      </c>
    </row>
    <row r="135" spans="1:9" s="1" customFormat="1" ht="20.25" customHeight="1">
      <c r="A135" s="191"/>
      <c r="B135" s="191"/>
      <c r="C135" s="33" t="s">
        <v>36</v>
      </c>
      <c r="D135" s="142">
        <f aca="true" t="shared" si="8" ref="D135:F136">D130</f>
        <v>8683243.997999998</v>
      </c>
      <c r="E135" s="142">
        <f t="shared" si="8"/>
        <v>4724319.814</v>
      </c>
      <c r="F135" s="142">
        <f t="shared" si="8"/>
        <v>4552534.542</v>
      </c>
      <c r="G135" s="142">
        <f>F135/E135*100</f>
        <v>96.36380942096821</v>
      </c>
      <c r="H135" s="142">
        <f t="shared" si="5"/>
        <v>52.428960225562946</v>
      </c>
      <c r="I135" s="149">
        <f t="shared" si="7"/>
        <v>1.3638094209682095</v>
      </c>
    </row>
    <row r="136" spans="1:9" s="1" customFormat="1" ht="31.5" customHeight="1">
      <c r="A136" s="191"/>
      <c r="B136" s="191"/>
      <c r="C136" s="34" t="s">
        <v>71</v>
      </c>
      <c r="D136" s="142">
        <f t="shared" si="8"/>
        <v>6507305.545999999</v>
      </c>
      <c r="E136" s="142">
        <f t="shared" si="8"/>
        <v>1334394.6919999998</v>
      </c>
      <c r="F136" s="142">
        <f t="shared" si="8"/>
        <v>1020464.3400000001</v>
      </c>
      <c r="G136" s="142">
        <f>F136/E136*100</f>
        <v>76.47395078217234</v>
      </c>
      <c r="H136" s="142">
        <f t="shared" si="5"/>
        <v>15.681826107385923</v>
      </c>
      <c r="I136" s="149">
        <f t="shared" si="7"/>
        <v>-18.526049217827662</v>
      </c>
    </row>
    <row r="137" spans="1:9" s="2" customFormat="1" ht="21.75" customHeight="1">
      <c r="A137" s="191"/>
      <c r="B137" s="191"/>
      <c r="C137" s="175" t="s">
        <v>101</v>
      </c>
      <c r="D137" s="176">
        <f>D9+D37+D74+D78+D83+D99+D108+D121</f>
        <v>6210308.671</v>
      </c>
      <c r="E137" s="176">
        <f>E9+E37+E74+E78+E83+E99+E108+E121</f>
        <v>1440030.801</v>
      </c>
      <c r="F137" s="176">
        <f>F9+F37+F74+F78+F83+F99+F108+F121</f>
        <v>993841.3590000002</v>
      </c>
      <c r="G137" s="176">
        <f>F137/E137*100</f>
        <v>69.01528483348046</v>
      </c>
      <c r="H137" s="176">
        <f>F137/D137*100</f>
        <v>16.00309117710842</v>
      </c>
      <c r="I137" s="177">
        <f t="shared" si="7"/>
        <v>-25.984715166519536</v>
      </c>
    </row>
    <row r="138" spans="1:8" ht="12" customHeight="1">
      <c r="A138" s="48"/>
      <c r="B138" s="49" t="s">
        <v>105</v>
      </c>
      <c r="C138" s="49"/>
      <c r="D138" s="20"/>
      <c r="E138" s="19"/>
      <c r="F138" s="27"/>
      <c r="G138" s="19"/>
      <c r="H138" s="19"/>
    </row>
    <row r="139" spans="1:9" s="13" customFormat="1" ht="27.75" customHeight="1" hidden="1">
      <c r="A139" s="220" t="s">
        <v>92</v>
      </c>
      <c r="B139" s="221"/>
      <c r="C139" s="221"/>
      <c r="D139" s="221"/>
      <c r="E139" s="221"/>
      <c r="F139" s="221"/>
      <c r="G139" s="221"/>
      <c r="H139" s="221"/>
      <c r="I139" s="3"/>
    </row>
    <row r="140" spans="1:8" s="6" customFormat="1" ht="17.25" customHeight="1">
      <c r="A140" s="214" t="s">
        <v>120</v>
      </c>
      <c r="B140" s="215"/>
      <c r="C140" s="215"/>
      <c r="D140" s="215"/>
      <c r="E140" s="215"/>
      <c r="F140" s="215"/>
      <c r="G140" s="215"/>
      <c r="H140" s="215"/>
    </row>
    <row r="141" spans="1:9" s="4" customFormat="1" ht="12.75">
      <c r="A141" s="22"/>
      <c r="B141" s="23"/>
      <c r="C141" s="23"/>
      <c r="D141" s="21"/>
      <c r="E141" s="21"/>
      <c r="F141" s="28"/>
      <c r="G141" s="21"/>
      <c r="H141" s="21"/>
      <c r="I141" s="118"/>
    </row>
    <row r="142" spans="1:9" s="4" customFormat="1" ht="12.75" hidden="1">
      <c r="A142" s="22"/>
      <c r="B142" s="23"/>
      <c r="C142" s="23"/>
      <c r="D142" s="21"/>
      <c r="E142" s="21"/>
      <c r="F142" s="28"/>
      <c r="G142" s="21"/>
      <c r="H142" s="21"/>
      <c r="I142" s="118"/>
    </row>
    <row r="143" spans="1:9" s="4" customFormat="1" ht="12.75" hidden="1">
      <c r="A143" s="43"/>
      <c r="B143" s="44"/>
      <c r="C143" s="44"/>
      <c r="D143" s="45"/>
      <c r="E143" s="47"/>
      <c r="F143" s="46"/>
      <c r="G143" s="47"/>
      <c r="H143" s="47"/>
      <c r="I143" s="118"/>
    </row>
    <row r="144" spans="1:9" s="4" customFormat="1" ht="32.25" customHeight="1" hidden="1">
      <c r="A144" s="18" t="s">
        <v>0</v>
      </c>
      <c r="B144" s="18" t="s">
        <v>62</v>
      </c>
      <c r="C144" s="18" t="s">
        <v>69</v>
      </c>
      <c r="D144" s="47"/>
      <c r="E144" s="45"/>
      <c r="F144" s="46"/>
      <c r="G144" s="47"/>
      <c r="H144" s="47"/>
      <c r="I144" s="118"/>
    </row>
    <row r="145" spans="1:9" s="4" customFormat="1" ht="15.75" hidden="1">
      <c r="A145" s="183" t="s">
        <v>64</v>
      </c>
      <c r="B145" s="184"/>
      <c r="C145" s="185"/>
      <c r="D145" s="35">
        <f>D147+D148+D149</f>
        <v>24525968.417999998</v>
      </c>
      <c r="E145" s="35">
        <f>E147+E148+E149</f>
        <v>21619356.084</v>
      </c>
      <c r="F145" s="136">
        <f>F147+F148+F149</f>
        <v>20841969.650000002</v>
      </c>
      <c r="G145" s="36">
        <f>F145/E145*100</f>
        <v>96.40421097196635</v>
      </c>
      <c r="H145" s="36">
        <f>F145/D145*100</f>
        <v>84.97919142187165</v>
      </c>
      <c r="I145" s="118"/>
    </row>
    <row r="146" spans="1:9" s="4" customFormat="1" ht="13.5" hidden="1">
      <c r="A146" s="211"/>
      <c r="B146" s="211"/>
      <c r="C146" s="37" t="s">
        <v>63</v>
      </c>
      <c r="D146" s="38"/>
      <c r="E146" s="38"/>
      <c r="F146" s="137"/>
      <c r="G146" s="39"/>
      <c r="H146" s="39"/>
      <c r="I146" s="118"/>
    </row>
    <row r="147" spans="1:9" s="4" customFormat="1" ht="27" hidden="1">
      <c r="A147" s="211"/>
      <c r="B147" s="211"/>
      <c r="C147" s="40" t="s">
        <v>70</v>
      </c>
      <c r="D147" s="41">
        <v>14805057.912999997</v>
      </c>
      <c r="E147" s="41">
        <v>13268979.204</v>
      </c>
      <c r="F147" s="138">
        <v>12716245.471</v>
      </c>
      <c r="G147" s="36">
        <v>95.83439144411821</v>
      </c>
      <c r="H147" s="36">
        <v>85.89122410547374</v>
      </c>
      <c r="I147" s="118"/>
    </row>
    <row r="148" spans="1:9" s="4" customFormat="1" ht="13.5" hidden="1">
      <c r="A148" s="211"/>
      <c r="B148" s="211"/>
      <c r="C148" s="40" t="s">
        <v>36</v>
      </c>
      <c r="D148" s="41">
        <v>7926615.303999999</v>
      </c>
      <c r="E148" s="41">
        <v>7092166.329999999</v>
      </c>
      <c r="F148" s="138">
        <v>6886598.409</v>
      </c>
      <c r="G148" s="36">
        <v>97.10147913296332</v>
      </c>
      <c r="H148" s="36">
        <v>86.87943270723412</v>
      </c>
      <c r="I148" s="118"/>
    </row>
    <row r="149" spans="1:9" s="4" customFormat="1" ht="27" hidden="1">
      <c r="A149" s="211"/>
      <c r="B149" s="211"/>
      <c r="C149" s="42" t="s">
        <v>71</v>
      </c>
      <c r="D149" s="41">
        <v>1794295.2010000001</v>
      </c>
      <c r="E149" s="41">
        <v>1258210.55</v>
      </c>
      <c r="F149" s="138">
        <v>1239125.77</v>
      </c>
      <c r="G149" s="36">
        <v>98.4831807363243</v>
      </c>
      <c r="H149" s="36">
        <v>69.05919211673798</v>
      </c>
      <c r="I149" s="118"/>
    </row>
    <row r="150" spans="1:9" s="4" customFormat="1" ht="12.75" hidden="1">
      <c r="A150" s="22"/>
      <c r="B150" s="23"/>
      <c r="C150" s="23"/>
      <c r="D150" s="21"/>
      <c r="E150" s="21"/>
      <c r="F150" s="28"/>
      <c r="G150" s="21"/>
      <c r="H150" s="21"/>
      <c r="I150" s="118"/>
    </row>
    <row r="151" spans="1:9" s="4" customFormat="1" ht="12.75" hidden="1">
      <c r="A151" s="22"/>
      <c r="B151" s="23"/>
      <c r="C151" s="23"/>
      <c r="D151" s="21"/>
      <c r="E151" s="21"/>
      <c r="F151" s="28"/>
      <c r="G151" s="21"/>
      <c r="H151" s="21"/>
      <c r="I151" s="118"/>
    </row>
    <row r="152" spans="1:9" s="4" customFormat="1" ht="12.75" hidden="1">
      <c r="A152" s="22"/>
      <c r="B152" s="23"/>
      <c r="C152" s="23"/>
      <c r="D152" s="21"/>
      <c r="E152" s="21"/>
      <c r="F152" s="28"/>
      <c r="G152" s="21"/>
      <c r="H152" s="21"/>
      <c r="I152" s="118"/>
    </row>
    <row r="153" spans="1:9" s="4" customFormat="1" ht="12.75" hidden="1">
      <c r="A153" s="22"/>
      <c r="B153" s="23"/>
      <c r="C153" s="23"/>
      <c r="D153" s="21"/>
      <c r="E153" s="21"/>
      <c r="F153" s="28"/>
      <c r="G153" s="21"/>
      <c r="H153" s="21"/>
      <c r="I153" s="118"/>
    </row>
    <row r="154" spans="1:9" s="4" customFormat="1" ht="12.75">
      <c r="A154" s="22"/>
      <c r="B154" s="23"/>
      <c r="C154" s="23"/>
      <c r="D154" s="21"/>
      <c r="E154" s="21"/>
      <c r="F154" s="28"/>
      <c r="G154" s="21"/>
      <c r="H154" s="21"/>
      <c r="I154" s="118"/>
    </row>
    <row r="155" spans="1:9" s="4" customFormat="1" ht="12.75">
      <c r="A155" s="22"/>
      <c r="B155" s="23"/>
      <c r="C155" s="23"/>
      <c r="D155" s="21"/>
      <c r="E155" s="21"/>
      <c r="F155" s="28"/>
      <c r="G155" s="21"/>
      <c r="H155" s="21"/>
      <c r="I155" s="118"/>
    </row>
    <row r="156" spans="1:9" s="4" customFormat="1" ht="12.75">
      <c r="A156" s="22"/>
      <c r="B156" s="23"/>
      <c r="C156" s="23"/>
      <c r="D156" s="21"/>
      <c r="E156" s="21"/>
      <c r="F156" s="28"/>
      <c r="G156" s="21"/>
      <c r="H156" s="21"/>
      <c r="I156" s="118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18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18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18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18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18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18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18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18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18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18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18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18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18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18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18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18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18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18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18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18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18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18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18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18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18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18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18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18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18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18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18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18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18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18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18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18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18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18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18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18"/>
    </row>
    <row r="197" spans="4:8" ht="12.75">
      <c r="D197" s="21"/>
      <c r="E197" s="21"/>
      <c r="F197" s="28"/>
      <c r="G197" s="21"/>
      <c r="H197" s="21"/>
    </row>
    <row r="198" spans="1:8" ht="12.75">
      <c r="A198" s="24"/>
      <c r="B198" s="24"/>
      <c r="C198" s="24"/>
      <c r="D198" s="21"/>
      <c r="E198" s="21"/>
      <c r="F198" s="28"/>
      <c r="G198" s="21"/>
      <c r="H198" s="21"/>
    </row>
    <row r="199" spans="1:8" ht="12.75">
      <c r="A199" s="24"/>
      <c r="B199" s="24"/>
      <c r="C199" s="24"/>
      <c r="D199" s="21"/>
      <c r="E199" s="21"/>
      <c r="F199" s="28"/>
      <c r="G199" s="21"/>
      <c r="H199" s="21"/>
    </row>
    <row r="200" spans="1:8" ht="12.75">
      <c r="A200" s="24"/>
      <c r="B200" s="24"/>
      <c r="C200" s="24"/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</sheetData>
  <sheetProtection password="CE2E" sheet="1" objects="1" scenarios="1"/>
  <autoFilter ref="A5:M137"/>
  <mergeCells count="22">
    <mergeCell ref="A146:B149"/>
    <mergeCell ref="A96:B96"/>
    <mergeCell ref="A140:H140"/>
    <mergeCell ref="A123:B123"/>
    <mergeCell ref="A127:C127"/>
    <mergeCell ref="A139:H139"/>
    <mergeCell ref="A3:H3"/>
    <mergeCell ref="A8:B9"/>
    <mergeCell ref="A101:B101"/>
    <mergeCell ref="A102:B103"/>
    <mergeCell ref="A71:B71"/>
    <mergeCell ref="A128:B131"/>
    <mergeCell ref="A126:C126"/>
    <mergeCell ref="A25:B25"/>
    <mergeCell ref="A76:B78"/>
    <mergeCell ref="A74:B74"/>
    <mergeCell ref="A11:B11"/>
    <mergeCell ref="A145:C145"/>
    <mergeCell ref="A132:C132"/>
    <mergeCell ref="A107:B108"/>
    <mergeCell ref="A133:B137"/>
    <mergeCell ref="A125:C125"/>
  </mergeCells>
  <printOptions/>
  <pageMargins left="0.3937007874015748" right="0.2755905511811024" top="0.1968503937007874" bottom="0.1968503937007874" header="0.1968503937007874" footer="0.1968503937007874"/>
  <pageSetup fitToHeight="6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2019-08-13T05:32:47Z</cp:lastPrinted>
  <dcterms:created xsi:type="dcterms:W3CDTF">2002-03-11T10:22:12Z</dcterms:created>
  <dcterms:modified xsi:type="dcterms:W3CDTF">2019-08-13T05:32:53Z</dcterms:modified>
  <cp:category/>
  <cp:version/>
  <cp:contentType/>
  <cp:contentStatus/>
</cp:coreProperties>
</file>