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источникам'!$A$1:$I$155</definedName>
  </definedNames>
  <calcPr fullCalcOnLoad="1"/>
</workbook>
</file>

<file path=xl/sharedStrings.xml><?xml version="1.0" encoding="utf-8"?>
<sst xmlns="http://schemas.openxmlformats.org/spreadsheetml/2006/main" count="231" uniqueCount="131">
  <si>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</si>
  <si>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</si>
  <si>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</si>
  <si>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</si>
  <si>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</si>
  <si>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</si>
  <si>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</si>
  <si>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</si>
  <si>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</si>
  <si>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</si>
  <si>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</si>
  <si>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</si>
  <si>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</si>
  <si>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</si>
  <si>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</si>
  <si>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</si>
  <si>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</si>
  <si>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</si>
  <si>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</si>
  <si>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</si>
  <si>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</si>
  <si>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</si>
  <si>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</si>
  <si>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</si>
  <si>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</si>
  <si>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</si>
  <si>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</si>
  <si>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</si>
  <si>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</si>
  <si>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</si>
  <si>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</si>
  <si>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</si>
  <si>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</si>
  <si>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</si>
  <si>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</si>
  <si>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</si>
  <si>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</si>
  <si>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</si>
  <si>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</si>
  <si>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</si>
  <si>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</si>
  <si>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</si>
  <si>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</si>
  <si>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</si>
  <si>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</si>
  <si>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</si>
  <si>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</si>
  <si>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</si>
  <si>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</si>
  <si>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</si>
  <si>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</si>
  <si>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</si>
  <si>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</si>
  <si>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</si>
  <si>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</si>
  <si>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</si>
  <si>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</si>
  <si>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</si>
  <si>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</si>
  <si>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</si>
  <si>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</si>
  <si>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</si>
  <si>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</si>
  <si>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</si>
  <si>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</si>
  <si>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</si>
  <si>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</si>
  <si>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</si>
  <si>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</si>
  <si>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</si>
  <si>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</si>
  <si>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</si>
  <si>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</si>
  <si>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</si>
  <si>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</si>
  <si>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</si>
  <si>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</si>
  <si>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</si>
  <si>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</si>
  <si>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</si>
  <si>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</si>
  <si>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</si>
  <si>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</si>
  <si>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</si>
  <si>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</si>
  <si>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</si>
  <si>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</si>
  <si>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</si>
  <si>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</si>
  <si>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</si>
  <si>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</si>
  <si>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</si>
  <si>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</si>
  <si>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</si>
  <si>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</si>
  <si>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</si>
  <si>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</si>
  <si>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</si>
  <si>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</si>
  <si>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</si>
  <si>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</si>
  <si>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</si>
  <si>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</si>
  <si>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</si>
  <si>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</si>
  <si>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</si>
  <si>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</si>
  <si>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</si>
  <si>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</si>
  <si>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</si>
  <si>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</si>
  <si>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</si>
  <si>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</si>
  <si>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</si>
  <si>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</si>
  <si>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</si>
  <si>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</si>
  <si>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</si>
  <si>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</si>
  <si>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</si>
  <si>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</si>
  <si>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</si>
  <si>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</si>
  <si>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</si>
  <si>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</si>
  <si>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</si>
  <si>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Оперативный анализ исполнения бюджета города Перми по расходам на 1 августа 2022 года</t>
  </si>
  <si>
    <t>Кассовый план января-июля 2022 года</t>
  </si>
  <si>
    <t>% выпол-нения кассового плана января-июля 2022 года</t>
  </si>
  <si>
    <t>Кассовый расход на 01.08.2022</t>
  </si>
  <si>
    <t xml:space="preserve"> *   расчётный уровень установлен исходя из 95,0 % исполнения кассового плана по расходам за январь-июль 2022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</si>
</sst>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9" fillId="33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72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5" xfId="0" applyNumberFormat="1" applyFont="1" applyFill="1" applyBorder="1" applyAlignment="1">
      <alignment horizontal="left" vertical="center" wrapText="1"/>
    </xf>
    <xf numFmtId="179" fontId="73" fillId="0" borderId="15" xfId="0" applyNumberFormat="1" applyFont="1" applyFill="1" applyBorder="1" applyAlignment="1" applyProtection="1">
      <alignment horizontal="center" vertical="center" wrapText="1"/>
      <protection/>
    </xf>
    <xf numFmtId="179" fontId="73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35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5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74" fillId="35" borderId="17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72" fillId="35" borderId="17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421875" style="5" customWidth="1"/>
    <col min="6" max="6" width="13.42187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73" t="s">
        <v>126</v>
      </c>
      <c r="B3" s="173"/>
      <c r="C3" s="173"/>
      <c r="D3" s="173"/>
      <c r="E3" s="173"/>
      <c r="F3" s="173"/>
      <c r="G3" s="173"/>
      <c r="H3" s="173"/>
      <c r="I3" s="173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129</v>
      </c>
      <c r="G5" s="70" t="s">
        <v>128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261088.552</v>
      </c>
      <c r="E6" s="76">
        <f>E7+E8</f>
        <v>94629.636</v>
      </c>
      <c r="F6" s="76">
        <f>F7+F8</f>
        <v>87082.814</v>
      </c>
      <c r="G6" s="76">
        <f>F6/E6*100</f>
        <v>92.02488531182769</v>
      </c>
      <c r="H6" s="76">
        <f>F6/D6*100</f>
        <v>33.3537465863306</v>
      </c>
      <c r="I6" s="101">
        <f>G6-95</f>
        <v>-2.9751146881723116</v>
      </c>
      <c r="J6" s="63"/>
      <c r="K6" s="63"/>
    </row>
    <row r="7" spans="1:9" s="7" customFormat="1" ht="18" customHeight="1">
      <c r="A7" s="152"/>
      <c r="B7" s="153"/>
      <c r="C7" s="54" t="s">
        <v>35</v>
      </c>
      <c r="D7" s="94">
        <v>260545.706</v>
      </c>
      <c r="E7" s="94">
        <v>94086.79</v>
      </c>
      <c r="F7" s="94">
        <v>86539.968</v>
      </c>
      <c r="G7" s="94">
        <f>F7/E7*100</f>
        <v>91.97887184800332</v>
      </c>
      <c r="H7" s="94">
        <f>F7/D7*100</f>
        <v>33.21488936762596</v>
      </c>
      <c r="I7" s="77">
        <f>G7-95</f>
        <v>-3.0211281519966775</v>
      </c>
    </row>
    <row r="8" spans="1:9" s="12" customFormat="1" ht="27" customHeight="1">
      <c r="A8" s="154"/>
      <c r="B8" s="155"/>
      <c r="C8" s="54" t="s">
        <v>71</v>
      </c>
      <c r="D8" s="94">
        <v>542.846</v>
      </c>
      <c r="E8" s="94">
        <v>542.846</v>
      </c>
      <c r="F8" s="94">
        <v>542.846</v>
      </c>
      <c r="G8" s="94">
        <f>F8/E8*100</f>
        <v>100</v>
      </c>
      <c r="H8" s="94">
        <f aca="true" t="shared" si="0" ref="H8:H73">F8/D8*100</f>
        <v>100</v>
      </c>
      <c r="I8" s="77">
        <f>G8-95</f>
        <v>5</v>
      </c>
    </row>
    <row r="9" spans="1:9" s="108" customFormat="1" ht="21.75" customHeight="1">
      <c r="A9" s="156"/>
      <c r="B9" s="157"/>
      <c r="C9" s="87" t="s">
        <v>96</v>
      </c>
      <c r="D9" s="97">
        <v>80350</v>
      </c>
      <c r="E9" s="97">
        <v>0</v>
      </c>
      <c r="F9" s="97">
        <v>0</v>
      </c>
      <c r="G9" s="97"/>
      <c r="H9" s="97">
        <f t="shared" si="0"/>
        <v>0</v>
      </c>
      <c r="I9" s="88">
        <f>G9-95</f>
        <v>-95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333281.1479999999</v>
      </c>
      <c r="E10" s="76">
        <f>E11+E18+E21</f>
        <v>133459.188</v>
      </c>
      <c r="F10" s="76">
        <f>F11+F18+F21</f>
        <v>128153.12599999999</v>
      </c>
      <c r="G10" s="76">
        <f aca="true" t="shared" si="1" ref="G10:G73">F10/E10*100</f>
        <v>96.02420629143944</v>
      </c>
      <c r="H10" s="76">
        <f t="shared" si="0"/>
        <v>38.45195768468729</v>
      </c>
      <c r="I10" s="101">
        <f aca="true" t="shared" si="2" ref="I10:I73">G10-95</f>
        <v>1.024206291439441</v>
      </c>
      <c r="J10" s="63"/>
    </row>
    <row r="11" spans="1:10" s="1" customFormat="1" ht="27.75" customHeight="1">
      <c r="A11" s="158"/>
      <c r="B11" s="159"/>
      <c r="C11" s="86" t="s">
        <v>66</v>
      </c>
      <c r="D11" s="104">
        <f>D12+D13+D14+D15+D16+D17</f>
        <v>290798.99999999994</v>
      </c>
      <c r="E11" s="104">
        <f>E12+E13+E14+E15+E16+E17</f>
        <v>133459.188</v>
      </c>
      <c r="F11" s="104">
        <f>F12+F13+F14+F15+F16+F17</f>
        <v>128153.12599999999</v>
      </c>
      <c r="G11" s="104">
        <f t="shared" si="1"/>
        <v>96.02420629143944</v>
      </c>
      <c r="H11" s="104">
        <f t="shared" si="0"/>
        <v>44.06931454372264</v>
      </c>
      <c r="I11" s="105">
        <f t="shared" si="2"/>
        <v>1.024206291439441</v>
      </c>
      <c r="J11" s="67"/>
    </row>
    <row r="12" spans="1:9" s="1" customFormat="1" ht="20.25" customHeight="1" hidden="1">
      <c r="A12" s="160"/>
      <c r="B12" s="161"/>
      <c r="C12" s="54" t="s">
        <v>101</v>
      </c>
      <c r="D12" s="94">
        <f>129712.877+5970.823</f>
        <v>135683.69999999998</v>
      </c>
      <c r="E12" s="94">
        <f>62726.286+3048.95</f>
        <v>65775.236</v>
      </c>
      <c r="F12" s="94">
        <f>59125.727+2497.497</f>
        <v>61623.224</v>
      </c>
      <c r="G12" s="94">
        <f t="shared" si="1"/>
        <v>93.68757567057607</v>
      </c>
      <c r="H12" s="94">
        <f t="shared" si="0"/>
        <v>45.41682162264149</v>
      </c>
      <c r="I12" s="77">
        <f t="shared" si="2"/>
        <v>-1.3124243294239335</v>
      </c>
    </row>
    <row r="13" spans="1:9" s="1" customFormat="1" ht="26.25" customHeight="1" hidden="1">
      <c r="A13" s="160"/>
      <c r="B13" s="161"/>
      <c r="C13" s="54" t="s">
        <v>105</v>
      </c>
      <c r="D13" s="94">
        <v>113333.7</v>
      </c>
      <c r="E13" s="94">
        <v>59373.927</v>
      </c>
      <c r="F13" s="94">
        <v>58219.877</v>
      </c>
      <c r="G13" s="94">
        <f t="shared" si="1"/>
        <v>98.05630171640829</v>
      </c>
      <c r="H13" s="94">
        <f>F13/D13*100</f>
        <v>51.37031350780924</v>
      </c>
      <c r="I13" s="77">
        <f>G13-95</f>
        <v>3.056301716408285</v>
      </c>
    </row>
    <row r="14" spans="1:9" s="81" customFormat="1" ht="27" customHeight="1" hidden="1">
      <c r="A14" s="160"/>
      <c r="B14" s="161"/>
      <c r="C14" s="54" t="s">
        <v>114</v>
      </c>
      <c r="D14" s="137">
        <v>0</v>
      </c>
      <c r="E14" s="137">
        <v>0</v>
      </c>
      <c r="F14" s="137">
        <v>0</v>
      </c>
      <c r="G14" s="94" t="e">
        <f t="shared" si="1"/>
        <v>#DIV/0!</v>
      </c>
      <c r="H14" s="94"/>
      <c r="I14" s="77"/>
    </row>
    <row r="15" spans="1:9" s="1" customFormat="1" ht="27" customHeight="1" hidden="1">
      <c r="A15" s="160"/>
      <c r="B15" s="161"/>
      <c r="C15" s="54" t="s">
        <v>102</v>
      </c>
      <c r="D15" s="94">
        <v>2580</v>
      </c>
      <c r="E15" s="94">
        <v>1290</v>
      </c>
      <c r="F15" s="94">
        <v>1290</v>
      </c>
      <c r="G15" s="94">
        <f t="shared" si="1"/>
        <v>100</v>
      </c>
      <c r="H15" s="94">
        <f t="shared" si="0"/>
        <v>50</v>
      </c>
      <c r="I15" s="77">
        <f t="shared" si="2"/>
        <v>5</v>
      </c>
    </row>
    <row r="16" spans="1:9" s="1" customFormat="1" ht="27" customHeight="1" hidden="1">
      <c r="A16" s="160"/>
      <c r="B16" s="161"/>
      <c r="C16" s="54" t="s">
        <v>100</v>
      </c>
      <c r="D16" s="94">
        <v>39176.6</v>
      </c>
      <c r="E16" s="94">
        <v>6995.025</v>
      </c>
      <c r="F16" s="94">
        <v>6995.025</v>
      </c>
      <c r="G16" s="94">
        <f t="shared" si="1"/>
        <v>100</v>
      </c>
      <c r="H16" s="94">
        <f t="shared" si="0"/>
        <v>17.855109938075277</v>
      </c>
      <c r="I16" s="77">
        <f t="shared" si="2"/>
        <v>5</v>
      </c>
    </row>
    <row r="17" spans="1:9" s="1" customFormat="1" ht="27" customHeight="1" hidden="1">
      <c r="A17" s="160"/>
      <c r="B17" s="161"/>
      <c r="C17" s="54" t="s">
        <v>104</v>
      </c>
      <c r="D17" s="94">
        <v>25</v>
      </c>
      <c r="E17" s="94">
        <v>25</v>
      </c>
      <c r="F17" s="94">
        <v>25</v>
      </c>
      <c r="G17" s="94">
        <f t="shared" si="1"/>
        <v>100</v>
      </c>
      <c r="H17" s="94">
        <f>F17/D17*100</f>
        <v>100</v>
      </c>
      <c r="I17" s="77">
        <v>-95</v>
      </c>
    </row>
    <row r="18" spans="1:13" s="1" customFormat="1" ht="27.75" customHeight="1">
      <c r="A18" s="160"/>
      <c r="B18" s="161"/>
      <c r="C18" s="86" t="s">
        <v>82</v>
      </c>
      <c r="D18" s="104">
        <f>D19+D20</f>
        <v>42482.148</v>
      </c>
      <c r="E18" s="104">
        <f>E19+E20</f>
        <v>0</v>
      </c>
      <c r="F18" s="104">
        <f>F19+F20</f>
        <v>0</v>
      </c>
      <c r="G18" s="104"/>
      <c r="H18" s="104">
        <f t="shared" si="0"/>
        <v>0</v>
      </c>
      <c r="I18" s="105">
        <f t="shared" si="2"/>
        <v>-95</v>
      </c>
      <c r="M18" s="52"/>
    </row>
    <row r="19" spans="1:9" s="2" customFormat="1" ht="27.75" customHeight="1" hidden="1">
      <c r="A19" s="160"/>
      <c r="B19" s="161"/>
      <c r="C19" s="54" t="s">
        <v>104</v>
      </c>
      <c r="D19" s="94">
        <v>0</v>
      </c>
      <c r="E19" s="94">
        <v>0</v>
      </c>
      <c r="F19" s="94">
        <v>0</v>
      </c>
      <c r="G19" s="94" t="e">
        <f t="shared" si="1"/>
        <v>#DIV/0!</v>
      </c>
      <c r="H19" s="94"/>
      <c r="I19" s="77" t="e">
        <f t="shared" si="2"/>
        <v>#DIV/0!</v>
      </c>
    </row>
    <row r="20" spans="1:9" s="2" customFormat="1" ht="18" customHeight="1" hidden="1">
      <c r="A20" s="160"/>
      <c r="B20" s="161"/>
      <c r="C20" s="54" t="s">
        <v>103</v>
      </c>
      <c r="D20" s="94">
        <v>42482.148</v>
      </c>
      <c r="E20" s="94">
        <v>0</v>
      </c>
      <c r="F20" s="94">
        <v>0</v>
      </c>
      <c r="G20" s="94"/>
      <c r="H20" s="94">
        <f t="shared" si="0"/>
        <v>0</v>
      </c>
      <c r="I20" s="77">
        <f t="shared" si="2"/>
        <v>-95</v>
      </c>
    </row>
    <row r="21" spans="1:9" s="72" customFormat="1" ht="30" customHeight="1" hidden="1">
      <c r="A21" s="162"/>
      <c r="B21" s="163"/>
      <c r="C21" s="54" t="s">
        <v>95</v>
      </c>
      <c r="D21" s="137">
        <v>0</v>
      </c>
      <c r="E21" s="137">
        <v>0</v>
      </c>
      <c r="F21" s="137">
        <v>0</v>
      </c>
      <c r="G21" s="94" t="e">
        <f t="shared" si="1"/>
        <v>#DIV/0!</v>
      </c>
      <c r="H21" s="94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131649.252</v>
      </c>
      <c r="E22" s="76">
        <f>E23+E24</f>
        <v>71443.972</v>
      </c>
      <c r="F22" s="76">
        <f>F23+F24</f>
        <v>68927.981</v>
      </c>
      <c r="G22" s="142">
        <f t="shared" si="1"/>
        <v>96.47837189119329</v>
      </c>
      <c r="H22" s="76">
        <f t="shared" si="0"/>
        <v>52.357290263981135</v>
      </c>
      <c r="I22" s="101">
        <f t="shared" si="2"/>
        <v>1.4783718911932908</v>
      </c>
    </row>
    <row r="23" spans="1:9" s="2" customFormat="1" ht="17.25" customHeight="1">
      <c r="A23" s="158"/>
      <c r="B23" s="159"/>
      <c r="C23" s="51" t="s">
        <v>35</v>
      </c>
      <c r="D23" s="94">
        <v>131649.252</v>
      </c>
      <c r="E23" s="94">
        <v>71443.972</v>
      </c>
      <c r="F23" s="94">
        <v>68927.981</v>
      </c>
      <c r="G23" s="149">
        <f t="shared" si="1"/>
        <v>96.47837189119329</v>
      </c>
      <c r="H23" s="94">
        <f t="shared" si="0"/>
        <v>52.357290263981135</v>
      </c>
      <c r="I23" s="77">
        <f t="shared" si="2"/>
        <v>1.4783718911932908</v>
      </c>
    </row>
    <row r="24" spans="1:9" s="8" customFormat="1" ht="17.25" customHeight="1" hidden="1">
      <c r="A24" s="162"/>
      <c r="B24" s="163"/>
      <c r="C24" s="51" t="s">
        <v>36</v>
      </c>
      <c r="D24" s="137">
        <v>0</v>
      </c>
      <c r="E24" s="137">
        <v>0</v>
      </c>
      <c r="F24" s="137">
        <v>0</v>
      </c>
      <c r="G24" s="94" t="e">
        <f t="shared" si="1"/>
        <v>#DIV/0!</v>
      </c>
      <c r="H24" s="94" t="e">
        <f t="shared" si="0"/>
        <v>#DIV/0!</v>
      </c>
      <c r="I24" s="77" t="e">
        <f t="shared" si="2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</f>
        <v>51587.6</v>
      </c>
      <c r="E25" s="76">
        <f>E26</f>
        <v>25646.222</v>
      </c>
      <c r="F25" s="76">
        <f>F26</f>
        <v>25449.357</v>
      </c>
      <c r="G25" s="142">
        <f t="shared" si="1"/>
        <v>99.23238206391568</v>
      </c>
      <c r="H25" s="76">
        <f t="shared" si="0"/>
        <v>49.33231435461235</v>
      </c>
      <c r="I25" s="101">
        <f t="shared" si="2"/>
        <v>4.232382063915679</v>
      </c>
    </row>
    <row r="26" spans="1:9" s="8" customFormat="1" ht="18" customHeight="1">
      <c r="A26" s="182"/>
      <c r="B26" s="183"/>
      <c r="C26" s="51" t="s">
        <v>36</v>
      </c>
      <c r="D26" s="94">
        <v>51587.6</v>
      </c>
      <c r="E26" s="94">
        <v>25646.222</v>
      </c>
      <c r="F26" s="94">
        <v>25449.357</v>
      </c>
      <c r="G26" s="94">
        <f t="shared" si="1"/>
        <v>99.23238206391568</v>
      </c>
      <c r="H26" s="94">
        <f t="shared" si="0"/>
        <v>49.33231435461235</v>
      </c>
      <c r="I26" s="77">
        <f t="shared" si="2"/>
        <v>4.232382063915679</v>
      </c>
    </row>
    <row r="27" spans="1:9" s="2" customFormat="1" ht="44.25" customHeight="1">
      <c r="A27" s="57" t="s">
        <v>1</v>
      </c>
      <c r="B27" s="58" t="s">
        <v>115</v>
      </c>
      <c r="C27" s="30" t="s">
        <v>38</v>
      </c>
      <c r="D27" s="76">
        <f>D28+D29+D30</f>
        <v>258889.095</v>
      </c>
      <c r="E27" s="76">
        <f>E28+E29+E30</f>
        <v>78542.46</v>
      </c>
      <c r="F27" s="76">
        <f>F28+F29+F30</f>
        <v>66438.734</v>
      </c>
      <c r="G27" s="76">
        <f t="shared" si="1"/>
        <v>84.58957613499754</v>
      </c>
      <c r="H27" s="76">
        <f t="shared" si="0"/>
        <v>25.663009869148794</v>
      </c>
      <c r="I27" s="101">
        <f t="shared" si="2"/>
        <v>-10.410423865002457</v>
      </c>
    </row>
    <row r="28" spans="1:9" s="7" customFormat="1" ht="17.25" customHeight="1">
      <c r="A28" s="152"/>
      <c r="B28" s="153"/>
      <c r="C28" s="54" t="s">
        <v>35</v>
      </c>
      <c r="D28" s="94">
        <v>136131.795</v>
      </c>
      <c r="E28" s="94">
        <v>64349.76</v>
      </c>
      <c r="F28" s="94">
        <v>55535.679</v>
      </c>
      <c r="G28" s="94">
        <f t="shared" si="1"/>
        <v>86.30285334397517</v>
      </c>
      <c r="H28" s="94">
        <f t="shared" si="0"/>
        <v>40.795523925913116</v>
      </c>
      <c r="I28" s="77">
        <f t="shared" si="2"/>
        <v>-8.697146656024827</v>
      </c>
    </row>
    <row r="29" spans="1:9" s="29" customFormat="1" ht="17.25" customHeight="1">
      <c r="A29" s="154"/>
      <c r="B29" s="155"/>
      <c r="C29" s="54" t="s">
        <v>36</v>
      </c>
      <c r="D29" s="94">
        <v>21124.4</v>
      </c>
      <c r="E29" s="94">
        <v>14192.7</v>
      </c>
      <c r="F29" s="94">
        <v>10903.055</v>
      </c>
      <c r="G29" s="94">
        <f t="shared" si="1"/>
        <v>76.82157024385775</v>
      </c>
      <c r="H29" s="94">
        <f t="shared" si="0"/>
        <v>51.61356062184015</v>
      </c>
      <c r="I29" s="77">
        <f t="shared" si="2"/>
        <v>-18.17842975614225</v>
      </c>
    </row>
    <row r="30" spans="1:9" s="82" customFormat="1" ht="28.5" customHeight="1">
      <c r="A30" s="154"/>
      <c r="B30" s="155"/>
      <c r="C30" s="54" t="s">
        <v>71</v>
      </c>
      <c r="D30" s="94">
        <v>101632.9</v>
      </c>
      <c r="E30" s="94">
        <v>0</v>
      </c>
      <c r="F30" s="94">
        <v>0</v>
      </c>
      <c r="G30" s="94"/>
      <c r="H30" s="94">
        <f t="shared" si="0"/>
        <v>0</v>
      </c>
      <c r="I30" s="77">
        <f>G30-95</f>
        <v>-95</v>
      </c>
    </row>
    <row r="31" spans="1:9" s="82" customFormat="1" ht="21.75" customHeight="1" hidden="1">
      <c r="A31" s="156"/>
      <c r="B31" s="157"/>
      <c r="C31" s="87" t="s">
        <v>96</v>
      </c>
      <c r="D31" s="138"/>
      <c r="E31" s="138"/>
      <c r="F31" s="138"/>
      <c r="G31" s="94" t="e">
        <f t="shared" si="1"/>
        <v>#DIV/0!</v>
      </c>
      <c r="H31" s="111" t="e">
        <f t="shared" si="0"/>
        <v>#DIV/0!</v>
      </c>
      <c r="I31" s="112" t="e">
        <f t="shared" si="2"/>
        <v>#DIV/0!</v>
      </c>
    </row>
    <row r="32" spans="1:9" s="2" customFormat="1" ht="48" customHeight="1">
      <c r="A32" s="109">
        <v>924</v>
      </c>
      <c r="B32" s="110" t="s">
        <v>85</v>
      </c>
      <c r="C32" s="30" t="s">
        <v>84</v>
      </c>
      <c r="D32" s="76">
        <f>D33+D34</f>
        <v>2106970.166</v>
      </c>
      <c r="E32" s="76">
        <f>E33+E34</f>
        <v>1317547.766</v>
      </c>
      <c r="F32" s="76">
        <f>F33+F34</f>
        <v>1248474.1600000001</v>
      </c>
      <c r="G32" s="76">
        <f t="shared" si="1"/>
        <v>94.75741162616795</v>
      </c>
      <c r="H32" s="76">
        <f t="shared" si="0"/>
        <v>59.25447736026462</v>
      </c>
      <c r="I32" s="101">
        <f t="shared" si="2"/>
        <v>-0.24258837383204934</v>
      </c>
    </row>
    <row r="33" spans="1:9" s="2" customFormat="1" ht="16.5" customHeight="1">
      <c r="A33" s="164"/>
      <c r="B33" s="165"/>
      <c r="C33" s="54" t="s">
        <v>35</v>
      </c>
      <c r="D33" s="94">
        <v>1812565.411</v>
      </c>
      <c r="E33" s="94">
        <v>1046213.462</v>
      </c>
      <c r="F33" s="94">
        <v>977233.476</v>
      </c>
      <c r="G33" s="94">
        <f t="shared" si="1"/>
        <v>93.40670059166185</v>
      </c>
      <c r="H33" s="94">
        <f t="shared" si="0"/>
        <v>53.91438400343611</v>
      </c>
      <c r="I33" s="77">
        <f t="shared" si="2"/>
        <v>-1.5932994083381544</v>
      </c>
    </row>
    <row r="34" spans="1:9" s="2" customFormat="1" ht="27.75" customHeight="1">
      <c r="A34" s="166"/>
      <c r="B34" s="167"/>
      <c r="C34" s="59" t="s">
        <v>71</v>
      </c>
      <c r="D34" s="94">
        <v>294404.755</v>
      </c>
      <c r="E34" s="94">
        <v>271334.304</v>
      </c>
      <c r="F34" s="94">
        <v>271240.684</v>
      </c>
      <c r="G34" s="143">
        <f t="shared" si="1"/>
        <v>99.9654964379292</v>
      </c>
      <c r="H34" s="94">
        <f t="shared" si="0"/>
        <v>92.13189644304488</v>
      </c>
      <c r="I34" s="77">
        <f t="shared" si="2"/>
        <v>4.965496437929204</v>
      </c>
    </row>
    <row r="35" spans="1:9" s="2" customFormat="1" ht="21.75" customHeight="1">
      <c r="A35" s="168"/>
      <c r="B35" s="169"/>
      <c r="C35" s="89" t="s">
        <v>96</v>
      </c>
      <c r="D35" s="97">
        <v>13981.8</v>
      </c>
      <c r="E35" s="97">
        <v>13981.8</v>
      </c>
      <c r="F35" s="97">
        <v>0</v>
      </c>
      <c r="G35" s="97">
        <f>F35/E35*100</f>
        <v>0</v>
      </c>
      <c r="H35" s="97">
        <f>F35/D35*100</f>
        <v>0</v>
      </c>
      <c r="I35" s="88">
        <f>G35-95</f>
        <v>-95</v>
      </c>
    </row>
    <row r="36" spans="1:9" s="2" customFormat="1" ht="30" customHeight="1">
      <c r="A36" s="92" t="s">
        <v>2</v>
      </c>
      <c r="B36" s="93" t="s">
        <v>75</v>
      </c>
      <c r="C36" s="30" t="s">
        <v>39</v>
      </c>
      <c r="D36" s="76">
        <f>D37+D38+D39</f>
        <v>17063170.862999998</v>
      </c>
      <c r="E36" s="76">
        <f>E37+E38+E39</f>
        <v>9814915.877</v>
      </c>
      <c r="F36" s="76">
        <f>F37+F38+F39</f>
        <v>9814019.226</v>
      </c>
      <c r="G36" s="142">
        <f t="shared" si="1"/>
        <v>99.99086440463437</v>
      </c>
      <c r="H36" s="76">
        <f t="shared" si="0"/>
        <v>57.51579999284216</v>
      </c>
      <c r="I36" s="101">
        <f t="shared" si="2"/>
        <v>4.990864404634365</v>
      </c>
    </row>
    <row r="37" spans="1:9" s="7" customFormat="1" ht="16.5" customHeight="1">
      <c r="A37" s="152"/>
      <c r="B37" s="153"/>
      <c r="C37" s="51" t="s">
        <v>35</v>
      </c>
      <c r="D37" s="94">
        <v>4060509.078</v>
      </c>
      <c r="E37" s="94">
        <v>2247549.02</v>
      </c>
      <c r="F37" s="94">
        <v>2246656.66</v>
      </c>
      <c r="G37" s="143">
        <f>F37/E37*100</f>
        <v>99.96029630535045</v>
      </c>
      <c r="H37" s="94">
        <f t="shared" si="0"/>
        <v>55.32943325191601</v>
      </c>
      <c r="I37" s="77">
        <f t="shared" si="2"/>
        <v>4.960296305350454</v>
      </c>
    </row>
    <row r="38" spans="1:9" s="2" customFormat="1" ht="18.75" customHeight="1">
      <c r="A38" s="154"/>
      <c r="B38" s="155"/>
      <c r="C38" s="51" t="s">
        <v>36</v>
      </c>
      <c r="D38" s="94">
        <v>10993769.29</v>
      </c>
      <c r="E38" s="94">
        <v>6500447.235</v>
      </c>
      <c r="F38" s="94">
        <v>6500442.944</v>
      </c>
      <c r="G38" s="94">
        <f t="shared" si="1"/>
        <v>99.99993398915728</v>
      </c>
      <c r="H38" s="94">
        <f t="shared" si="0"/>
        <v>59.12842786243334</v>
      </c>
      <c r="I38" s="77">
        <f t="shared" si="2"/>
        <v>4.9999339891572845</v>
      </c>
    </row>
    <row r="39" spans="1:9" s="2" customFormat="1" ht="27" customHeight="1">
      <c r="A39" s="154"/>
      <c r="B39" s="155"/>
      <c r="C39" s="51" t="s">
        <v>71</v>
      </c>
      <c r="D39" s="94">
        <v>2008892.495</v>
      </c>
      <c r="E39" s="94">
        <v>1066919.622</v>
      </c>
      <c r="F39" s="94">
        <v>1066919.622</v>
      </c>
      <c r="G39" s="94">
        <f t="shared" si="1"/>
        <v>100</v>
      </c>
      <c r="H39" s="94">
        <f t="shared" si="0"/>
        <v>53.10984159956254</v>
      </c>
      <c r="I39" s="77">
        <f t="shared" si="2"/>
        <v>5</v>
      </c>
    </row>
    <row r="40" spans="1:9" s="2" customFormat="1" ht="21.75" customHeight="1">
      <c r="A40" s="156"/>
      <c r="B40" s="157"/>
      <c r="C40" s="87" t="s">
        <v>96</v>
      </c>
      <c r="D40" s="97">
        <v>467666.719</v>
      </c>
      <c r="E40" s="97">
        <v>382559.571</v>
      </c>
      <c r="F40" s="97">
        <v>382559.571</v>
      </c>
      <c r="G40" s="97">
        <f t="shared" si="1"/>
        <v>100</v>
      </c>
      <c r="H40" s="97">
        <f t="shared" si="0"/>
        <v>81.80175228590512</v>
      </c>
      <c r="I40" s="88">
        <f t="shared" si="2"/>
        <v>5</v>
      </c>
    </row>
    <row r="41" spans="1:9" s="2" customFormat="1" ht="30" customHeight="1">
      <c r="A41" s="50" t="s">
        <v>3</v>
      </c>
      <c r="B41" s="30" t="s">
        <v>4</v>
      </c>
      <c r="C41" s="30" t="s">
        <v>40</v>
      </c>
      <c r="D41" s="76">
        <f>D42+D43+D44</f>
        <v>1494412.1439999999</v>
      </c>
      <c r="E41" s="76">
        <f>E42+E43+E44</f>
        <v>640104.6180000001</v>
      </c>
      <c r="F41" s="76">
        <f>F42+F43+F44</f>
        <v>634694.081</v>
      </c>
      <c r="G41" s="142">
        <f t="shared" si="1"/>
        <v>99.15474176441575</v>
      </c>
      <c r="H41" s="76">
        <f t="shared" si="0"/>
        <v>42.47115386128715</v>
      </c>
      <c r="I41" s="101">
        <f t="shared" si="2"/>
        <v>4.154741764415746</v>
      </c>
    </row>
    <row r="42" spans="1:9" s="7" customFormat="1" ht="16.5" customHeight="1">
      <c r="A42" s="152"/>
      <c r="B42" s="153"/>
      <c r="C42" s="60" t="s">
        <v>35</v>
      </c>
      <c r="D42" s="94">
        <v>989846.913</v>
      </c>
      <c r="E42" s="94">
        <v>622713.158</v>
      </c>
      <c r="F42" s="94">
        <v>617641.335</v>
      </c>
      <c r="G42" s="94">
        <f t="shared" si="1"/>
        <v>99.18552821072714</v>
      </c>
      <c r="H42" s="94">
        <f t="shared" si="0"/>
        <v>62.39766239489196</v>
      </c>
      <c r="I42" s="77">
        <f t="shared" si="2"/>
        <v>4.185528210727142</v>
      </c>
    </row>
    <row r="43" spans="1:9" s="2" customFormat="1" ht="16.5" customHeight="1">
      <c r="A43" s="154"/>
      <c r="B43" s="155"/>
      <c r="C43" s="51" t="s">
        <v>36</v>
      </c>
      <c r="D43" s="94">
        <v>2486.8</v>
      </c>
      <c r="E43" s="94">
        <v>1396.03</v>
      </c>
      <c r="F43" s="94">
        <v>1057.316</v>
      </c>
      <c r="G43" s="94">
        <f t="shared" si="1"/>
        <v>75.7373408880898</v>
      </c>
      <c r="H43" s="94">
        <f t="shared" si="0"/>
        <v>42.5171304487695</v>
      </c>
      <c r="I43" s="77">
        <f t="shared" si="2"/>
        <v>-19.262659111910196</v>
      </c>
    </row>
    <row r="44" spans="1:9" s="28" customFormat="1" ht="27" customHeight="1">
      <c r="A44" s="156"/>
      <c r="B44" s="157"/>
      <c r="C44" s="54" t="s">
        <v>71</v>
      </c>
      <c r="D44" s="94">
        <v>502078.431</v>
      </c>
      <c r="E44" s="94">
        <v>15995.43</v>
      </c>
      <c r="F44" s="94">
        <v>15995.43</v>
      </c>
      <c r="G44" s="94">
        <f t="shared" si="1"/>
        <v>100</v>
      </c>
      <c r="H44" s="94">
        <f t="shared" si="0"/>
        <v>3.1858428907494734</v>
      </c>
      <c r="I44" s="77">
        <f t="shared" si="2"/>
        <v>5</v>
      </c>
    </row>
    <row r="45" spans="1:10" s="2" customFormat="1" ht="30" customHeight="1">
      <c r="A45" s="50" t="s">
        <v>5</v>
      </c>
      <c r="B45" s="30" t="s">
        <v>6</v>
      </c>
      <c r="C45" s="30" t="s">
        <v>41</v>
      </c>
      <c r="D45" s="76">
        <f>D46+D47+D48</f>
        <v>1010897.3829999999</v>
      </c>
      <c r="E45" s="76">
        <f>E46+E47+E48</f>
        <v>487325.41799999995</v>
      </c>
      <c r="F45" s="76">
        <f>F46+F47+F48</f>
        <v>486728.939</v>
      </c>
      <c r="G45" s="142">
        <f>F45/E45*100</f>
        <v>99.87760150035928</v>
      </c>
      <c r="H45" s="76">
        <f t="shared" si="0"/>
        <v>48.14820447507282</v>
      </c>
      <c r="I45" s="114">
        <f>G45-95</f>
        <v>4.877601500359276</v>
      </c>
      <c r="J45" s="63"/>
    </row>
    <row r="46" spans="1:9" s="7" customFormat="1" ht="16.5" customHeight="1">
      <c r="A46" s="152"/>
      <c r="B46" s="153"/>
      <c r="C46" s="51" t="s">
        <v>35</v>
      </c>
      <c r="D46" s="94">
        <v>680319.928</v>
      </c>
      <c r="E46" s="94">
        <v>332377.366</v>
      </c>
      <c r="F46" s="94">
        <v>331836.531</v>
      </c>
      <c r="G46" s="143">
        <f>F46/E46*100</f>
        <v>99.83728284314041</v>
      </c>
      <c r="H46" s="94">
        <f t="shared" si="0"/>
        <v>48.77654135099803</v>
      </c>
      <c r="I46" s="77">
        <f t="shared" si="2"/>
        <v>4.8372828431404145</v>
      </c>
    </row>
    <row r="47" spans="1:9" s="2" customFormat="1" ht="16.5" customHeight="1">
      <c r="A47" s="154"/>
      <c r="B47" s="155"/>
      <c r="C47" s="51" t="s">
        <v>36</v>
      </c>
      <c r="D47" s="94">
        <v>8578.5</v>
      </c>
      <c r="E47" s="94">
        <v>4250.702</v>
      </c>
      <c r="F47" s="94">
        <v>4195.058</v>
      </c>
      <c r="G47" s="94">
        <f t="shared" si="1"/>
        <v>98.69094563674423</v>
      </c>
      <c r="H47" s="94">
        <f t="shared" si="0"/>
        <v>48.90199918400653</v>
      </c>
      <c r="I47" s="77">
        <f t="shared" si="2"/>
        <v>3.6909456367442317</v>
      </c>
    </row>
    <row r="48" spans="1:9" s="28" customFormat="1" ht="27" customHeight="1">
      <c r="A48" s="156"/>
      <c r="B48" s="157"/>
      <c r="C48" s="54" t="s">
        <v>71</v>
      </c>
      <c r="D48" s="94">
        <v>321998.955</v>
      </c>
      <c r="E48" s="94">
        <v>150697.35</v>
      </c>
      <c r="F48" s="94">
        <v>150697.35</v>
      </c>
      <c r="G48" s="94">
        <f t="shared" si="1"/>
        <v>100</v>
      </c>
      <c r="H48" s="94">
        <f t="shared" si="0"/>
        <v>46.8005711384995</v>
      </c>
      <c r="I48" s="77">
        <f t="shared" si="2"/>
        <v>5</v>
      </c>
    </row>
    <row r="49" spans="1:9" s="2" customFormat="1" ht="30" customHeight="1">
      <c r="A49" s="50" t="s">
        <v>7</v>
      </c>
      <c r="B49" s="30" t="s">
        <v>8</v>
      </c>
      <c r="C49" s="30" t="s">
        <v>42</v>
      </c>
      <c r="D49" s="76">
        <f>D50+D51+D52</f>
        <v>647947.36</v>
      </c>
      <c r="E49" s="76">
        <f>E50+E51+E52</f>
        <v>297077.67100000003</v>
      </c>
      <c r="F49" s="76">
        <f>F50+F51+F52</f>
        <v>264786.675</v>
      </c>
      <c r="G49" s="76">
        <f t="shared" si="1"/>
        <v>89.13045336214445</v>
      </c>
      <c r="H49" s="76">
        <f t="shared" si="0"/>
        <v>40.86546089176133</v>
      </c>
      <c r="I49" s="101">
        <f>G49-95</f>
        <v>-5.869546637855549</v>
      </c>
    </row>
    <row r="50" spans="1:9" s="7" customFormat="1" ht="16.5" customHeight="1">
      <c r="A50" s="152"/>
      <c r="B50" s="153"/>
      <c r="C50" s="51" t="s">
        <v>35</v>
      </c>
      <c r="D50" s="94">
        <v>559903.533</v>
      </c>
      <c r="E50" s="94">
        <v>276826.025</v>
      </c>
      <c r="F50" s="94">
        <v>245411.548</v>
      </c>
      <c r="G50" s="94">
        <f t="shared" si="1"/>
        <v>88.65190619270713</v>
      </c>
      <c r="H50" s="94">
        <f t="shared" si="0"/>
        <v>43.83104115901337</v>
      </c>
      <c r="I50" s="77">
        <f t="shared" si="2"/>
        <v>-6.348093807292869</v>
      </c>
    </row>
    <row r="51" spans="1:9" s="2" customFormat="1" ht="16.5" customHeight="1">
      <c r="A51" s="154"/>
      <c r="B51" s="155"/>
      <c r="C51" s="51" t="s">
        <v>36</v>
      </c>
      <c r="D51" s="94">
        <v>8548.6</v>
      </c>
      <c r="E51" s="94">
        <v>4421.663</v>
      </c>
      <c r="F51" s="94">
        <v>3545.144</v>
      </c>
      <c r="G51" s="94">
        <f t="shared" si="1"/>
        <v>80.1767117937301</v>
      </c>
      <c r="H51" s="94">
        <f t="shared" si="0"/>
        <v>41.47046299978944</v>
      </c>
      <c r="I51" s="77">
        <f t="shared" si="2"/>
        <v>-14.823288206269893</v>
      </c>
    </row>
    <row r="52" spans="1:9" s="28" customFormat="1" ht="27.75" customHeight="1">
      <c r="A52" s="156"/>
      <c r="B52" s="157"/>
      <c r="C52" s="54" t="s">
        <v>71</v>
      </c>
      <c r="D52" s="94">
        <v>79495.227</v>
      </c>
      <c r="E52" s="94">
        <v>15829.983</v>
      </c>
      <c r="F52" s="94">
        <v>15829.983</v>
      </c>
      <c r="G52" s="94">
        <f t="shared" si="1"/>
        <v>100</v>
      </c>
      <c r="H52" s="94">
        <f t="shared" si="0"/>
        <v>19.913123840755873</v>
      </c>
      <c r="I52" s="77">
        <f t="shared" si="2"/>
        <v>5</v>
      </c>
    </row>
    <row r="53" spans="1:10" s="2" customFormat="1" ht="30" customHeight="1">
      <c r="A53" s="50" t="s">
        <v>9</v>
      </c>
      <c r="B53" s="30" t="s">
        <v>10</v>
      </c>
      <c r="C53" s="30" t="s">
        <v>46</v>
      </c>
      <c r="D53" s="76">
        <f>D54+D55+D56</f>
        <v>911407.4480000001</v>
      </c>
      <c r="E53" s="76">
        <f>E54+E55+E56</f>
        <v>443481.973</v>
      </c>
      <c r="F53" s="76">
        <f>F54+F55+F56</f>
        <v>442574.669</v>
      </c>
      <c r="G53" s="76">
        <f>F53/E53*100</f>
        <v>99.79541355562608</v>
      </c>
      <c r="H53" s="76">
        <f t="shared" si="0"/>
        <v>48.559474686232754</v>
      </c>
      <c r="I53" s="101">
        <f t="shared" si="2"/>
        <v>4.795413555626084</v>
      </c>
      <c r="J53" s="63"/>
    </row>
    <row r="54" spans="1:9" s="7" customFormat="1" ht="16.5" customHeight="1">
      <c r="A54" s="152"/>
      <c r="B54" s="153"/>
      <c r="C54" s="51" t="s">
        <v>35</v>
      </c>
      <c r="D54" s="94">
        <v>468157.686</v>
      </c>
      <c r="E54" s="94">
        <v>265696.404</v>
      </c>
      <c r="F54" s="94">
        <v>265223.681</v>
      </c>
      <c r="G54" s="143">
        <f t="shared" si="1"/>
        <v>99.82208152128396</v>
      </c>
      <c r="H54" s="94">
        <f t="shared" si="0"/>
        <v>56.652638401839674</v>
      </c>
      <c r="I54" s="77">
        <f t="shared" si="2"/>
        <v>4.8220815212839625</v>
      </c>
    </row>
    <row r="55" spans="1:9" s="2" customFormat="1" ht="16.5" customHeight="1">
      <c r="A55" s="154"/>
      <c r="B55" s="155"/>
      <c r="C55" s="51" t="s">
        <v>36</v>
      </c>
      <c r="D55" s="94">
        <v>7091.8</v>
      </c>
      <c r="E55" s="94">
        <v>3689.614</v>
      </c>
      <c r="F55" s="94">
        <v>3255.033</v>
      </c>
      <c r="G55" s="94">
        <f t="shared" si="1"/>
        <v>88.22150501380361</v>
      </c>
      <c r="H55" s="94">
        <f t="shared" si="0"/>
        <v>45.89854479821766</v>
      </c>
      <c r="I55" s="77">
        <f t="shared" si="2"/>
        <v>-6.778494986196392</v>
      </c>
    </row>
    <row r="56" spans="1:9" s="28" customFormat="1" ht="27.75" customHeight="1">
      <c r="A56" s="156"/>
      <c r="B56" s="157"/>
      <c r="C56" s="54" t="s">
        <v>71</v>
      </c>
      <c r="D56" s="94">
        <f>267277.514+168880.448</f>
        <v>436157.96200000006</v>
      </c>
      <c r="E56" s="94">
        <v>174095.955</v>
      </c>
      <c r="F56" s="94">
        <v>174095.955</v>
      </c>
      <c r="G56" s="94">
        <f t="shared" si="1"/>
        <v>100</v>
      </c>
      <c r="H56" s="94">
        <f t="shared" si="0"/>
        <v>39.91580348589394</v>
      </c>
      <c r="I56" s="77">
        <f t="shared" si="2"/>
        <v>5</v>
      </c>
    </row>
    <row r="57" spans="1:10" s="2" customFormat="1" ht="30" customHeight="1">
      <c r="A57" s="50" t="s">
        <v>11</v>
      </c>
      <c r="B57" s="30" t="s">
        <v>12</v>
      </c>
      <c r="C57" s="30" t="s">
        <v>45</v>
      </c>
      <c r="D57" s="76">
        <f>D58+D59+D60</f>
        <v>612260.611</v>
      </c>
      <c r="E57" s="76">
        <f>E58+E59+E60</f>
        <v>293926.548</v>
      </c>
      <c r="F57" s="76">
        <f>F58+F59+F60</f>
        <v>287533.471</v>
      </c>
      <c r="G57" s="76">
        <f t="shared" si="1"/>
        <v>97.82494060386814</v>
      </c>
      <c r="H57" s="76">
        <f t="shared" si="0"/>
        <v>46.96259498555265</v>
      </c>
      <c r="I57" s="101">
        <f t="shared" si="2"/>
        <v>2.824940603868143</v>
      </c>
      <c r="J57" s="63"/>
    </row>
    <row r="58" spans="1:9" s="7" customFormat="1" ht="16.5" customHeight="1">
      <c r="A58" s="152"/>
      <c r="B58" s="153"/>
      <c r="C58" s="51" t="s">
        <v>35</v>
      </c>
      <c r="D58" s="94">
        <v>548731.893</v>
      </c>
      <c r="E58" s="94">
        <v>258508.112</v>
      </c>
      <c r="F58" s="94">
        <v>252664.541</v>
      </c>
      <c r="G58" s="94">
        <f t="shared" si="1"/>
        <v>97.73950188456756</v>
      </c>
      <c r="H58" s="94">
        <f t="shared" si="0"/>
        <v>46.04517146226818</v>
      </c>
      <c r="I58" s="77">
        <f t="shared" si="2"/>
        <v>2.7395018845675594</v>
      </c>
    </row>
    <row r="59" spans="1:9" s="2" customFormat="1" ht="16.5" customHeight="1">
      <c r="A59" s="154"/>
      <c r="B59" s="155"/>
      <c r="C59" s="51" t="s">
        <v>36</v>
      </c>
      <c r="D59" s="94">
        <v>7193.2</v>
      </c>
      <c r="E59" s="94">
        <v>4120.884</v>
      </c>
      <c r="F59" s="94">
        <v>3571.378</v>
      </c>
      <c r="G59" s="94">
        <f t="shared" si="1"/>
        <v>86.66533685490784</v>
      </c>
      <c r="H59" s="94">
        <f t="shared" si="0"/>
        <v>49.649363287549356</v>
      </c>
      <c r="I59" s="77">
        <f t="shared" si="2"/>
        <v>-8.334663145092165</v>
      </c>
    </row>
    <row r="60" spans="1:9" s="28" customFormat="1" ht="27" customHeight="1">
      <c r="A60" s="156"/>
      <c r="B60" s="157"/>
      <c r="C60" s="54" t="s">
        <v>71</v>
      </c>
      <c r="D60" s="94">
        <v>56335.518</v>
      </c>
      <c r="E60" s="94">
        <v>31297.552</v>
      </c>
      <c r="F60" s="94">
        <v>31297.552</v>
      </c>
      <c r="G60" s="94">
        <f t="shared" si="1"/>
        <v>100</v>
      </c>
      <c r="H60" s="94">
        <f t="shared" si="0"/>
        <v>55.55563010887732</v>
      </c>
      <c r="I60" s="77">
        <f t="shared" si="2"/>
        <v>5</v>
      </c>
    </row>
    <row r="61" spans="1:10" s="2" customFormat="1" ht="30" customHeight="1">
      <c r="A61" s="50" t="s">
        <v>13</v>
      </c>
      <c r="B61" s="30" t="s">
        <v>14</v>
      </c>
      <c r="C61" s="30" t="s">
        <v>44</v>
      </c>
      <c r="D61" s="76">
        <f>D62+D63+D64</f>
        <v>438631.0449999999</v>
      </c>
      <c r="E61" s="76">
        <f>E62+E63+E64</f>
        <v>233634.592</v>
      </c>
      <c r="F61" s="76">
        <f>F62+F63+F64</f>
        <v>225807.141</v>
      </c>
      <c r="G61" s="76">
        <f t="shared" si="1"/>
        <v>96.64970373907644</v>
      </c>
      <c r="H61" s="76">
        <f t="shared" si="0"/>
        <v>51.47997242192468</v>
      </c>
      <c r="I61" s="101">
        <f t="shared" si="2"/>
        <v>1.6497037390764433</v>
      </c>
      <c r="J61" s="63"/>
    </row>
    <row r="62" spans="1:9" s="7" customFormat="1" ht="16.5" customHeight="1">
      <c r="A62" s="152"/>
      <c r="B62" s="153"/>
      <c r="C62" s="51" t="s">
        <v>35</v>
      </c>
      <c r="D62" s="94">
        <v>340871.567</v>
      </c>
      <c r="E62" s="94">
        <v>185383.066</v>
      </c>
      <c r="F62" s="94">
        <v>177920.196</v>
      </c>
      <c r="G62" s="143">
        <f t="shared" si="1"/>
        <v>95.97435183211395</v>
      </c>
      <c r="H62" s="94">
        <f t="shared" si="0"/>
        <v>52.19566934428415</v>
      </c>
      <c r="I62" s="77">
        <f t="shared" si="2"/>
        <v>0.9743518321139533</v>
      </c>
    </row>
    <row r="63" spans="1:9" s="2" customFormat="1" ht="16.5" customHeight="1">
      <c r="A63" s="154"/>
      <c r="B63" s="155"/>
      <c r="C63" s="51" t="s">
        <v>36</v>
      </c>
      <c r="D63" s="94">
        <v>6679.1</v>
      </c>
      <c r="E63" s="94">
        <v>3792.676</v>
      </c>
      <c r="F63" s="94">
        <v>3428.095</v>
      </c>
      <c r="G63" s="94">
        <f t="shared" si="1"/>
        <v>90.38723581977473</v>
      </c>
      <c r="H63" s="94">
        <f t="shared" si="0"/>
        <v>51.3257025647168</v>
      </c>
      <c r="I63" s="77">
        <f t="shared" si="2"/>
        <v>-4.61276418022527</v>
      </c>
    </row>
    <row r="64" spans="1:9" s="28" customFormat="1" ht="27" customHeight="1">
      <c r="A64" s="156"/>
      <c r="B64" s="157"/>
      <c r="C64" s="54" t="s">
        <v>71</v>
      </c>
      <c r="D64" s="94">
        <v>91080.378</v>
      </c>
      <c r="E64" s="94">
        <v>44458.85</v>
      </c>
      <c r="F64" s="94">
        <v>44458.85</v>
      </c>
      <c r="G64" s="94">
        <f t="shared" si="1"/>
        <v>100</v>
      </c>
      <c r="H64" s="94">
        <f t="shared" si="0"/>
        <v>48.812764040131675</v>
      </c>
      <c r="I64" s="77">
        <f t="shared" si="2"/>
        <v>5</v>
      </c>
    </row>
    <row r="65" spans="1:10" s="2" customFormat="1" ht="37.5" customHeight="1">
      <c r="A65" s="50" t="s">
        <v>15</v>
      </c>
      <c r="B65" s="30" t="s">
        <v>16</v>
      </c>
      <c r="C65" s="30" t="s">
        <v>68</v>
      </c>
      <c r="D65" s="76">
        <f>D66+D67+D68</f>
        <v>618590.933</v>
      </c>
      <c r="E65" s="76">
        <f>E66+E67+E68</f>
        <v>296227.843</v>
      </c>
      <c r="F65" s="76">
        <f>F66+F67+F68</f>
        <v>295911.74199999997</v>
      </c>
      <c r="G65" s="150">
        <f t="shared" si="1"/>
        <v>99.89329125959303</v>
      </c>
      <c r="H65" s="76">
        <f t="shared" si="0"/>
        <v>47.83641760879156</v>
      </c>
      <c r="I65" s="101">
        <f t="shared" si="2"/>
        <v>4.893291259593028</v>
      </c>
      <c r="J65" s="63"/>
    </row>
    <row r="66" spans="1:9" s="7" customFormat="1" ht="16.5" customHeight="1">
      <c r="A66" s="152"/>
      <c r="B66" s="153"/>
      <c r="C66" s="51" t="s">
        <v>35</v>
      </c>
      <c r="D66" s="94">
        <v>445113.809</v>
      </c>
      <c r="E66" s="94">
        <v>220342.022</v>
      </c>
      <c r="F66" s="94">
        <v>220203.784</v>
      </c>
      <c r="G66" s="143">
        <f t="shared" si="1"/>
        <v>99.93726208067567</v>
      </c>
      <c r="H66" s="94">
        <f t="shared" si="0"/>
        <v>49.471344080452916</v>
      </c>
      <c r="I66" s="77">
        <f t="shared" si="2"/>
        <v>4.937262080675666</v>
      </c>
    </row>
    <row r="67" spans="1:9" s="2" customFormat="1" ht="16.5" customHeight="1">
      <c r="A67" s="154"/>
      <c r="B67" s="155"/>
      <c r="C67" s="51" t="s">
        <v>36</v>
      </c>
      <c r="D67" s="94">
        <v>5722.1</v>
      </c>
      <c r="E67" s="94">
        <v>2997.53</v>
      </c>
      <c r="F67" s="94">
        <v>2819.721</v>
      </c>
      <c r="G67" s="94">
        <f t="shared" si="1"/>
        <v>94.06814944304142</v>
      </c>
      <c r="H67" s="94">
        <f t="shared" si="0"/>
        <v>49.2777302039461</v>
      </c>
      <c r="I67" s="77">
        <f t="shared" si="2"/>
        <v>-0.9318505569585795</v>
      </c>
    </row>
    <row r="68" spans="1:9" s="2" customFormat="1" ht="27.75" customHeight="1">
      <c r="A68" s="156"/>
      <c r="B68" s="157"/>
      <c r="C68" s="54" t="s">
        <v>71</v>
      </c>
      <c r="D68" s="94">
        <v>167755.024</v>
      </c>
      <c r="E68" s="94">
        <v>72888.291</v>
      </c>
      <c r="F68" s="94">
        <v>72888.237</v>
      </c>
      <c r="G68" s="94">
        <f t="shared" si="1"/>
        <v>99.99992591402643</v>
      </c>
      <c r="H68" s="94">
        <f t="shared" si="0"/>
        <v>43.44921258513247</v>
      </c>
      <c r="I68" s="77">
        <f t="shared" si="2"/>
        <v>4.999925914026434</v>
      </c>
    </row>
    <row r="69" spans="1:9" s="2" customFormat="1" ht="30" customHeight="1">
      <c r="A69" s="50" t="s">
        <v>17</v>
      </c>
      <c r="B69" s="30" t="s">
        <v>18</v>
      </c>
      <c r="C69" s="30" t="s">
        <v>43</v>
      </c>
      <c r="D69" s="76">
        <f>D70+D71+D72</f>
        <v>96970.872</v>
      </c>
      <c r="E69" s="76">
        <f>E70+E71+E72</f>
        <v>41343.994</v>
      </c>
      <c r="F69" s="76">
        <f>F70+F71+F72</f>
        <v>37092.691</v>
      </c>
      <c r="G69" s="76">
        <f t="shared" si="1"/>
        <v>89.71724163853159</v>
      </c>
      <c r="H69" s="76">
        <f t="shared" si="0"/>
        <v>38.251374082724546</v>
      </c>
      <c r="I69" s="101">
        <f t="shared" si="2"/>
        <v>-5.28275836146841</v>
      </c>
    </row>
    <row r="70" spans="1:9" s="7" customFormat="1" ht="16.5" customHeight="1">
      <c r="A70" s="152"/>
      <c r="B70" s="153"/>
      <c r="C70" s="51" t="s">
        <v>35</v>
      </c>
      <c r="D70" s="94">
        <v>77918.477</v>
      </c>
      <c r="E70" s="94">
        <v>38731.542</v>
      </c>
      <c r="F70" s="94">
        <v>34520.911</v>
      </c>
      <c r="G70" s="94">
        <f t="shared" si="1"/>
        <v>89.12867708701089</v>
      </c>
      <c r="H70" s="94">
        <f t="shared" si="0"/>
        <v>44.30388314699734</v>
      </c>
      <c r="I70" s="77">
        <f t="shared" si="2"/>
        <v>-5.871322912989115</v>
      </c>
    </row>
    <row r="71" spans="1:9" s="2" customFormat="1" ht="16.5" customHeight="1">
      <c r="A71" s="154"/>
      <c r="B71" s="155"/>
      <c r="C71" s="51" t="s">
        <v>36</v>
      </c>
      <c r="D71" s="94">
        <v>659.3</v>
      </c>
      <c r="E71" s="94">
        <v>324.589</v>
      </c>
      <c r="F71" s="94">
        <v>283.917</v>
      </c>
      <c r="G71" s="94">
        <f>F71/E71*100</f>
        <v>87.46969244182642</v>
      </c>
      <c r="H71" s="94">
        <f t="shared" si="0"/>
        <v>43.06340057636888</v>
      </c>
      <c r="I71" s="77">
        <f t="shared" si="2"/>
        <v>-7.530307558173575</v>
      </c>
    </row>
    <row r="72" spans="1:9" s="2" customFormat="1" ht="27.75" customHeight="1">
      <c r="A72" s="156"/>
      <c r="B72" s="157"/>
      <c r="C72" s="54" t="s">
        <v>71</v>
      </c>
      <c r="D72" s="94">
        <v>18393.095</v>
      </c>
      <c r="E72" s="94">
        <v>2287.863</v>
      </c>
      <c r="F72" s="94">
        <v>2287.863</v>
      </c>
      <c r="G72" s="94">
        <f>F72/E72*100</f>
        <v>100</v>
      </c>
      <c r="H72" s="94">
        <f t="shared" si="0"/>
        <v>12.438705938288253</v>
      </c>
      <c r="I72" s="77">
        <f t="shared" si="2"/>
        <v>5</v>
      </c>
    </row>
    <row r="73" spans="1:9" s="2" customFormat="1" ht="51" customHeight="1">
      <c r="A73" s="50" t="s">
        <v>86</v>
      </c>
      <c r="B73" s="30" t="s">
        <v>88</v>
      </c>
      <c r="C73" s="30" t="s">
        <v>87</v>
      </c>
      <c r="D73" s="76">
        <f>D74+D75+D76</f>
        <v>1854711.6940000001</v>
      </c>
      <c r="E73" s="76">
        <f>E74+E75+E76</f>
        <v>656482.706</v>
      </c>
      <c r="F73" s="76">
        <f>F74+F75+F76</f>
        <v>517165.78099999996</v>
      </c>
      <c r="G73" s="76">
        <f t="shared" si="1"/>
        <v>78.77827949971922</v>
      </c>
      <c r="H73" s="76">
        <f t="shared" si="0"/>
        <v>27.883890670071978</v>
      </c>
      <c r="I73" s="101">
        <f t="shared" si="2"/>
        <v>-16.22172050028078</v>
      </c>
    </row>
    <row r="74" spans="1:9" s="2" customFormat="1" ht="16.5" customHeight="1">
      <c r="A74" s="158"/>
      <c r="B74" s="159"/>
      <c r="C74" s="54" t="s">
        <v>35</v>
      </c>
      <c r="D74" s="94">
        <v>1243700.84</v>
      </c>
      <c r="E74" s="94">
        <v>567672.115</v>
      </c>
      <c r="F74" s="94">
        <v>428624.034</v>
      </c>
      <c r="G74" s="94">
        <f aca="true" t="shared" si="3" ref="G74:G141">F74/E74*100</f>
        <v>75.50556433443978</v>
      </c>
      <c r="H74" s="94">
        <f aca="true" t="shared" si="4" ref="H74:H141">F74/D74*100</f>
        <v>34.46359608473047</v>
      </c>
      <c r="I74" s="77">
        <f aca="true" t="shared" si="5" ref="I74:I141">G74-95</f>
        <v>-19.494435665560218</v>
      </c>
    </row>
    <row r="75" spans="1:9" s="10" customFormat="1" ht="16.5" customHeight="1">
      <c r="A75" s="160"/>
      <c r="B75" s="161"/>
      <c r="C75" s="54" t="s">
        <v>36</v>
      </c>
      <c r="D75" s="94">
        <v>1063.433</v>
      </c>
      <c r="E75" s="94">
        <v>574.441</v>
      </c>
      <c r="F75" s="94">
        <v>363.713</v>
      </c>
      <c r="G75" s="94">
        <f t="shared" si="3"/>
        <v>63.31598893533017</v>
      </c>
      <c r="H75" s="94">
        <f t="shared" si="4"/>
        <v>34.20177857937453</v>
      </c>
      <c r="I75" s="77">
        <f t="shared" si="5"/>
        <v>-31.684011064669832</v>
      </c>
    </row>
    <row r="76" spans="1:9" s="85" customFormat="1" ht="27.75" customHeight="1">
      <c r="A76" s="160"/>
      <c r="B76" s="161"/>
      <c r="C76" s="54" t="s">
        <v>71</v>
      </c>
      <c r="D76" s="94">
        <v>609947.421</v>
      </c>
      <c r="E76" s="94">
        <v>88236.15</v>
      </c>
      <c r="F76" s="94">
        <v>88178.034</v>
      </c>
      <c r="G76" s="94">
        <f t="shared" si="3"/>
        <v>99.93413583888237</v>
      </c>
      <c r="H76" s="94">
        <f t="shared" si="4"/>
        <v>14.456661502959287</v>
      </c>
      <c r="I76" s="77">
        <f t="shared" si="5"/>
        <v>4.934135838882369</v>
      </c>
    </row>
    <row r="77" spans="1:10" s="28" customFormat="1" ht="21" customHeight="1">
      <c r="A77" s="162"/>
      <c r="B77" s="163"/>
      <c r="C77" s="89" t="s">
        <v>96</v>
      </c>
      <c r="D77" s="97">
        <v>53990</v>
      </c>
      <c r="E77" s="97">
        <v>3150</v>
      </c>
      <c r="F77" s="97">
        <v>0</v>
      </c>
      <c r="G77" s="97">
        <f>F77/E77*100</f>
        <v>0</v>
      </c>
      <c r="H77" s="97">
        <f t="shared" si="4"/>
        <v>0</v>
      </c>
      <c r="I77" s="88"/>
      <c r="J77" s="67"/>
    </row>
    <row r="78" spans="1:9" s="2" customFormat="1" ht="44.25" customHeight="1">
      <c r="A78" s="57" t="s">
        <v>92</v>
      </c>
      <c r="B78" s="58" t="s">
        <v>93</v>
      </c>
      <c r="C78" s="30" t="s">
        <v>91</v>
      </c>
      <c r="D78" s="76">
        <f>D79+D80</f>
        <v>2767301.679</v>
      </c>
      <c r="E78" s="76">
        <f>E79+E80</f>
        <v>754807.368</v>
      </c>
      <c r="F78" s="76">
        <f>F79+F80</f>
        <v>732488.3319999999</v>
      </c>
      <c r="G78" s="76">
        <f t="shared" si="3"/>
        <v>97.04308185820464</v>
      </c>
      <c r="H78" s="76">
        <f t="shared" si="4"/>
        <v>26.46940655435493</v>
      </c>
      <c r="I78" s="101">
        <f t="shared" si="5"/>
        <v>2.043081858204644</v>
      </c>
    </row>
    <row r="79" spans="1:9" s="2" customFormat="1" ht="16.5" customHeight="1">
      <c r="A79" s="158"/>
      <c r="B79" s="159"/>
      <c r="C79" s="54" t="s">
        <v>35</v>
      </c>
      <c r="D79" s="94">
        <v>1915131.568</v>
      </c>
      <c r="E79" s="94">
        <v>738663.56</v>
      </c>
      <c r="F79" s="94">
        <v>716344.524</v>
      </c>
      <c r="G79" s="94">
        <f t="shared" si="3"/>
        <v>96.97845714766272</v>
      </c>
      <c r="H79" s="94">
        <f t="shared" si="4"/>
        <v>37.404454919412615</v>
      </c>
      <c r="I79" s="77">
        <f t="shared" si="5"/>
        <v>1.9784571476627235</v>
      </c>
    </row>
    <row r="80" spans="1:9" s="28" customFormat="1" ht="27" customHeight="1">
      <c r="A80" s="160"/>
      <c r="B80" s="161"/>
      <c r="C80" s="54" t="s">
        <v>71</v>
      </c>
      <c r="D80" s="94">
        <v>852170.111</v>
      </c>
      <c r="E80" s="94">
        <v>16143.808</v>
      </c>
      <c r="F80" s="94">
        <v>16143.808</v>
      </c>
      <c r="G80" s="94">
        <f t="shared" si="3"/>
        <v>100</v>
      </c>
      <c r="H80" s="94">
        <f t="shared" si="4"/>
        <v>1.8944349011555512</v>
      </c>
      <c r="I80" s="77">
        <f t="shared" si="5"/>
        <v>5</v>
      </c>
    </row>
    <row r="81" spans="1:10" s="28" customFormat="1" ht="21" customHeight="1">
      <c r="A81" s="160"/>
      <c r="B81" s="161"/>
      <c r="C81" s="90" t="s">
        <v>96</v>
      </c>
      <c r="D81" s="97">
        <v>2683829.603</v>
      </c>
      <c r="E81" s="97">
        <v>720156.494</v>
      </c>
      <c r="F81" s="97">
        <v>698611.42</v>
      </c>
      <c r="G81" s="97">
        <f t="shared" si="3"/>
        <v>97.00827887000906</v>
      </c>
      <c r="H81" s="97">
        <f t="shared" si="4"/>
        <v>26.030394001880303</v>
      </c>
      <c r="I81" s="88">
        <f t="shared" si="5"/>
        <v>2.0082788700090646</v>
      </c>
      <c r="J81" s="68"/>
    </row>
    <row r="82" spans="1:9" s="2" customFormat="1" ht="45" customHeight="1">
      <c r="A82" s="50" t="s">
        <v>19</v>
      </c>
      <c r="B82" s="30" t="s">
        <v>111</v>
      </c>
      <c r="C82" s="30" t="s">
        <v>47</v>
      </c>
      <c r="D82" s="76">
        <f>D84+D85+D86</f>
        <v>8040351.857</v>
      </c>
      <c r="E82" s="76">
        <f>E84+E85+E86</f>
        <v>2434003.725</v>
      </c>
      <c r="F82" s="76">
        <f>F84+F85+F86</f>
        <v>2033552.0019999999</v>
      </c>
      <c r="G82" s="76">
        <f t="shared" si="3"/>
        <v>83.54761256579424</v>
      </c>
      <c r="H82" s="76">
        <f t="shared" si="4"/>
        <v>25.291828494166857</v>
      </c>
      <c r="I82" s="101">
        <f t="shared" si="5"/>
        <v>-11.452387434205761</v>
      </c>
    </row>
    <row r="83" spans="1:9" s="2" customFormat="1" ht="45" customHeight="1" hidden="1">
      <c r="A83" s="152"/>
      <c r="B83" s="153"/>
      <c r="C83" s="30" t="s">
        <v>123</v>
      </c>
      <c r="D83" s="136">
        <f>D84+D85+D87</f>
        <v>3741276.785</v>
      </c>
      <c r="E83" s="136">
        <f>E84+E85+E87</f>
        <v>1863229.74</v>
      </c>
      <c r="F83" s="76">
        <f>F84+F85+F87</f>
        <v>1527318.701</v>
      </c>
      <c r="G83" s="76">
        <f>F83/E83*100</f>
        <v>81.97157163238495</v>
      </c>
      <c r="H83" s="76">
        <f>F83/D83*100</f>
        <v>40.823461849268114</v>
      </c>
      <c r="I83" s="101">
        <f t="shared" si="5"/>
        <v>-13.02842836761505</v>
      </c>
    </row>
    <row r="84" spans="1:9" s="7" customFormat="1" ht="16.5" customHeight="1">
      <c r="A84" s="154"/>
      <c r="B84" s="155"/>
      <c r="C84" s="51" t="s">
        <v>35</v>
      </c>
      <c r="D84" s="94">
        <v>3731756.585</v>
      </c>
      <c r="E84" s="94">
        <v>1858243.99</v>
      </c>
      <c r="F84" s="94">
        <v>1525694.774</v>
      </c>
      <c r="G84" s="94">
        <f t="shared" si="3"/>
        <v>82.10411454095433</v>
      </c>
      <c r="H84" s="94">
        <f t="shared" si="4"/>
        <v>40.884091425807725</v>
      </c>
      <c r="I84" s="77">
        <f t="shared" si="5"/>
        <v>-12.895885459045672</v>
      </c>
    </row>
    <row r="85" spans="1:9" s="7" customFormat="1" ht="16.5" customHeight="1">
      <c r="A85" s="154"/>
      <c r="B85" s="155"/>
      <c r="C85" s="51" t="s">
        <v>36</v>
      </c>
      <c r="D85" s="94">
        <v>9520.2</v>
      </c>
      <c r="E85" s="94">
        <v>4985.75</v>
      </c>
      <c r="F85" s="94">
        <v>1623.927</v>
      </c>
      <c r="G85" s="94">
        <f t="shared" si="3"/>
        <v>32.57136839993983</v>
      </c>
      <c r="H85" s="94">
        <f t="shared" si="4"/>
        <v>17.057698367681347</v>
      </c>
      <c r="I85" s="77">
        <f t="shared" si="5"/>
        <v>-62.42863160006017</v>
      </c>
    </row>
    <row r="86" spans="1:9" s="2" customFormat="1" ht="27" customHeight="1">
      <c r="A86" s="154"/>
      <c r="B86" s="155"/>
      <c r="C86" s="51" t="s">
        <v>71</v>
      </c>
      <c r="D86" s="94">
        <v>4299075.072</v>
      </c>
      <c r="E86" s="94">
        <v>570773.985</v>
      </c>
      <c r="F86" s="94">
        <v>506233.301</v>
      </c>
      <c r="G86" s="94">
        <f t="shared" si="3"/>
        <v>88.69242717850919</v>
      </c>
      <c r="H86" s="94">
        <f t="shared" si="4"/>
        <v>11.775400348254259</v>
      </c>
      <c r="I86" s="77">
        <f t="shared" si="5"/>
        <v>-6.307572821490808</v>
      </c>
    </row>
    <row r="87" spans="1:9" s="2" customFormat="1" ht="44.25" customHeight="1" hidden="1">
      <c r="A87" s="154"/>
      <c r="B87" s="155"/>
      <c r="C87" s="113" t="s">
        <v>124</v>
      </c>
      <c r="D87" s="137"/>
      <c r="E87" s="137"/>
      <c r="F87" s="137"/>
      <c r="G87" s="94" t="e">
        <f>F87/E87*100</f>
        <v>#DIV/0!</v>
      </c>
      <c r="H87" s="94" t="e">
        <f>F87/D87*100</f>
        <v>#DIV/0!</v>
      </c>
      <c r="I87" s="77" t="e">
        <f t="shared" si="5"/>
        <v>#DIV/0!</v>
      </c>
    </row>
    <row r="88" spans="1:10" s="2" customFormat="1" ht="21" customHeight="1">
      <c r="A88" s="154"/>
      <c r="B88" s="155"/>
      <c r="C88" s="87" t="s">
        <v>96</v>
      </c>
      <c r="D88" s="97">
        <v>1976301.627</v>
      </c>
      <c r="E88" s="97">
        <v>227597.751</v>
      </c>
      <c r="F88" s="97">
        <v>227072.556</v>
      </c>
      <c r="G88" s="97">
        <f t="shared" si="3"/>
        <v>99.76924420487794</v>
      </c>
      <c r="H88" s="97">
        <f t="shared" si="4"/>
        <v>11.489772254283531</v>
      </c>
      <c r="I88" s="88">
        <f t="shared" si="5"/>
        <v>4.7692442048779355</v>
      </c>
      <c r="J88" s="67"/>
    </row>
    <row r="89" spans="1:10" s="2" customFormat="1" ht="40.5" customHeight="1" hidden="1">
      <c r="A89" s="156"/>
      <c r="B89" s="157"/>
      <c r="C89" s="87" t="s">
        <v>122</v>
      </c>
      <c r="D89" s="138"/>
      <c r="E89" s="138"/>
      <c r="F89" s="138"/>
      <c r="G89" s="97" t="e">
        <f>F89/E89*100</f>
        <v>#DIV/0!</v>
      </c>
      <c r="H89" s="97" t="e">
        <f>F89/D89*100</f>
        <v>#DIV/0!</v>
      </c>
      <c r="I89" s="88" t="e">
        <f>G89-95</f>
        <v>#DIV/0!</v>
      </c>
      <c r="J89" s="67"/>
    </row>
    <row r="90" spans="1:9" s="2" customFormat="1" ht="30" customHeight="1">
      <c r="A90" s="50" t="s">
        <v>20</v>
      </c>
      <c r="B90" s="30" t="s">
        <v>112</v>
      </c>
      <c r="C90" s="30" t="s">
        <v>48</v>
      </c>
      <c r="D90" s="76">
        <f>D91+D92+D93</f>
        <v>6452915.842999999</v>
      </c>
      <c r="E90" s="76">
        <f>E91+E92+E93</f>
        <v>3755271.992</v>
      </c>
      <c r="F90" s="76">
        <f>F91+F92+F93</f>
        <v>3534892.2240000004</v>
      </c>
      <c r="G90" s="76">
        <f t="shared" si="3"/>
        <v>94.13145656374603</v>
      </c>
      <c r="H90" s="76">
        <f t="shared" si="4"/>
        <v>54.7797663878506</v>
      </c>
      <c r="I90" s="101">
        <f t="shared" si="5"/>
        <v>-0.8685434362539723</v>
      </c>
    </row>
    <row r="91" spans="1:9" s="7" customFormat="1" ht="16.5" customHeight="1">
      <c r="A91" s="152"/>
      <c r="B91" s="153"/>
      <c r="C91" s="61" t="s">
        <v>35</v>
      </c>
      <c r="D91" s="94">
        <v>6189766.311</v>
      </c>
      <c r="E91" s="94">
        <v>3593142.302</v>
      </c>
      <c r="F91" s="94">
        <v>3448996.822</v>
      </c>
      <c r="G91" s="143">
        <f t="shared" si="3"/>
        <v>95.98831696925095</v>
      </c>
      <c r="H91" s="94">
        <f t="shared" si="4"/>
        <v>55.72095372761804</v>
      </c>
      <c r="I91" s="77">
        <f t="shared" si="5"/>
        <v>0.9883169692509455</v>
      </c>
    </row>
    <row r="92" spans="1:9" s="2" customFormat="1" ht="16.5" customHeight="1">
      <c r="A92" s="154"/>
      <c r="B92" s="155"/>
      <c r="C92" s="54" t="s">
        <v>36</v>
      </c>
      <c r="D92" s="94">
        <v>254474.532</v>
      </c>
      <c r="E92" s="94">
        <v>162129.69</v>
      </c>
      <c r="F92" s="94">
        <v>85895.402</v>
      </c>
      <c r="G92" s="94">
        <f t="shared" si="3"/>
        <v>52.97944010131642</v>
      </c>
      <c r="H92" s="94">
        <f t="shared" si="4"/>
        <v>33.75402690592236</v>
      </c>
      <c r="I92" s="77">
        <f t="shared" si="5"/>
        <v>-42.02055989868358</v>
      </c>
    </row>
    <row r="93" spans="1:9" s="2" customFormat="1" ht="27" customHeight="1">
      <c r="A93" s="156"/>
      <c r="B93" s="157"/>
      <c r="C93" s="54" t="s">
        <v>71</v>
      </c>
      <c r="D93" s="94">
        <v>8675</v>
      </c>
      <c r="E93" s="94">
        <v>0</v>
      </c>
      <c r="F93" s="94">
        <v>0</v>
      </c>
      <c r="G93" s="94"/>
      <c r="H93" s="94">
        <f t="shared" si="4"/>
        <v>0</v>
      </c>
      <c r="I93" s="77">
        <f t="shared" si="5"/>
        <v>-95</v>
      </c>
    </row>
    <row r="94" spans="1:9" s="2" customFormat="1" ht="30" customHeight="1">
      <c r="A94" s="57" t="s">
        <v>107</v>
      </c>
      <c r="B94" s="58" t="s">
        <v>109</v>
      </c>
      <c r="C94" s="79" t="s">
        <v>108</v>
      </c>
      <c r="D94" s="76">
        <f>D95+D96</f>
        <v>115686.81300000001</v>
      </c>
      <c r="E94" s="76">
        <f>E95+E96</f>
        <v>56595.670000000006</v>
      </c>
      <c r="F94" s="76">
        <f>F95+F96</f>
        <v>54609.577</v>
      </c>
      <c r="G94" s="142">
        <f t="shared" si="3"/>
        <v>96.4907333016819</v>
      </c>
      <c r="H94" s="76">
        <f t="shared" si="4"/>
        <v>47.20466886748794</v>
      </c>
      <c r="I94" s="101">
        <f>G94-95</f>
        <v>1.4907333016818995</v>
      </c>
    </row>
    <row r="95" spans="1:9" s="2" customFormat="1" ht="16.5" customHeight="1">
      <c r="A95" s="152"/>
      <c r="B95" s="153"/>
      <c r="C95" s="54" t="s">
        <v>35</v>
      </c>
      <c r="D95" s="94">
        <v>115575.513</v>
      </c>
      <c r="E95" s="94">
        <v>56484.37</v>
      </c>
      <c r="F95" s="94">
        <v>54500.526</v>
      </c>
      <c r="G95" s="143">
        <f t="shared" si="3"/>
        <v>96.48780007637511</v>
      </c>
      <c r="H95" s="94">
        <f t="shared" si="4"/>
        <v>47.15577252077609</v>
      </c>
      <c r="I95" s="77">
        <f t="shared" si="5"/>
        <v>1.487800076375109</v>
      </c>
    </row>
    <row r="96" spans="1:9" s="2" customFormat="1" ht="16.5" customHeight="1">
      <c r="A96" s="156"/>
      <c r="B96" s="157"/>
      <c r="C96" s="54" t="s">
        <v>36</v>
      </c>
      <c r="D96" s="94">
        <v>111.3</v>
      </c>
      <c r="E96" s="94">
        <v>111.3</v>
      </c>
      <c r="F96" s="94">
        <v>109.051</v>
      </c>
      <c r="G96" s="94">
        <f t="shared" si="3"/>
        <v>97.97933513027853</v>
      </c>
      <c r="H96" s="94">
        <f t="shared" si="4"/>
        <v>97.97933513027853</v>
      </c>
      <c r="I96" s="77">
        <f t="shared" si="5"/>
        <v>2.9793351302785283</v>
      </c>
    </row>
    <row r="97" spans="1:9" s="2" customFormat="1" ht="45" customHeight="1">
      <c r="A97" s="92" t="s">
        <v>21</v>
      </c>
      <c r="B97" s="93" t="s">
        <v>118</v>
      </c>
      <c r="C97" s="30" t="s">
        <v>49</v>
      </c>
      <c r="D97" s="76">
        <f>D98</f>
        <v>73333.477</v>
      </c>
      <c r="E97" s="76">
        <f>E98</f>
        <v>36561.512</v>
      </c>
      <c r="F97" s="76">
        <f>F98</f>
        <v>36561.513</v>
      </c>
      <c r="G97" s="76">
        <f t="shared" si="3"/>
        <v>100.00000273511664</v>
      </c>
      <c r="H97" s="76">
        <f t="shared" si="4"/>
        <v>49.85651096292625</v>
      </c>
      <c r="I97" s="101">
        <f t="shared" si="5"/>
        <v>5.000002735116638</v>
      </c>
    </row>
    <row r="98" spans="1:9" s="7" customFormat="1" ht="18" customHeight="1">
      <c r="A98" s="152"/>
      <c r="B98" s="153"/>
      <c r="C98" s="51" t="s">
        <v>35</v>
      </c>
      <c r="D98" s="94">
        <v>73333.477</v>
      </c>
      <c r="E98" s="94">
        <v>36561.512</v>
      </c>
      <c r="F98" s="94">
        <v>36561.513</v>
      </c>
      <c r="G98" s="94">
        <f t="shared" si="3"/>
        <v>100.00000273511664</v>
      </c>
      <c r="H98" s="94">
        <f t="shared" si="4"/>
        <v>49.85651096292625</v>
      </c>
      <c r="I98" s="77">
        <f t="shared" si="5"/>
        <v>5.000002735116638</v>
      </c>
    </row>
    <row r="99" spans="1:9" s="28" customFormat="1" ht="27" customHeight="1" hidden="1">
      <c r="A99" s="156"/>
      <c r="B99" s="157"/>
      <c r="C99" s="51" t="s">
        <v>71</v>
      </c>
      <c r="D99" s="137">
        <v>0</v>
      </c>
      <c r="E99" s="137">
        <v>0</v>
      </c>
      <c r="F99" s="137">
        <v>0</v>
      </c>
      <c r="G99" s="94" t="e">
        <f t="shared" si="3"/>
        <v>#DIV/0!</v>
      </c>
      <c r="H99" s="100" t="e">
        <f t="shared" si="4"/>
        <v>#DIV/0!</v>
      </c>
      <c r="I99" s="106" t="e">
        <f t="shared" si="5"/>
        <v>#DIV/0!</v>
      </c>
    </row>
    <row r="100" spans="1:9" s="2" customFormat="1" ht="44.25" customHeight="1">
      <c r="A100" s="57" t="s">
        <v>22</v>
      </c>
      <c r="B100" s="58" t="s">
        <v>94</v>
      </c>
      <c r="C100" s="30" t="s">
        <v>50</v>
      </c>
      <c r="D100" s="76">
        <f>D101+D102+D103</f>
        <v>958449.054</v>
      </c>
      <c r="E100" s="76">
        <f>E101+E102+E103</f>
        <v>353552.648</v>
      </c>
      <c r="F100" s="76">
        <f>F101+F102+F103</f>
        <v>283699.732</v>
      </c>
      <c r="G100" s="76">
        <f t="shared" si="3"/>
        <v>80.24257026636667</v>
      </c>
      <c r="H100" s="76">
        <f t="shared" si="4"/>
        <v>29.599876051419216</v>
      </c>
      <c r="I100" s="101">
        <f t="shared" si="5"/>
        <v>-14.75742973363333</v>
      </c>
    </row>
    <row r="101" spans="1:9" s="7" customFormat="1" ht="17.25" customHeight="1">
      <c r="A101" s="152"/>
      <c r="B101" s="153"/>
      <c r="C101" s="54" t="s">
        <v>35</v>
      </c>
      <c r="D101" s="94">
        <v>438491.847</v>
      </c>
      <c r="E101" s="94">
        <v>226416.843</v>
      </c>
      <c r="F101" s="94">
        <v>157611.692</v>
      </c>
      <c r="G101" s="94">
        <f t="shared" si="3"/>
        <v>69.61129300791463</v>
      </c>
      <c r="H101" s="94">
        <f t="shared" si="4"/>
        <v>35.944041623195794</v>
      </c>
      <c r="I101" s="77">
        <f t="shared" si="5"/>
        <v>-25.388706992085375</v>
      </c>
    </row>
    <row r="102" spans="1:9" s="14" customFormat="1" ht="18" customHeight="1">
      <c r="A102" s="154"/>
      <c r="B102" s="155"/>
      <c r="C102" s="54" t="s">
        <v>36</v>
      </c>
      <c r="D102" s="94">
        <v>323835.957</v>
      </c>
      <c r="E102" s="94">
        <v>53198.594</v>
      </c>
      <c r="F102" s="94">
        <v>52181.565</v>
      </c>
      <c r="G102" s="94">
        <f>F102/E102*100</f>
        <v>98.08824082831966</v>
      </c>
      <c r="H102" s="94">
        <f>F102/D102*100</f>
        <v>16.113579691213847</v>
      </c>
      <c r="I102" s="77">
        <f>G102-95</f>
        <v>3.0882408283196554</v>
      </c>
    </row>
    <row r="103" spans="1:10" s="28" customFormat="1" ht="28.5" customHeight="1">
      <c r="A103" s="156"/>
      <c r="B103" s="157"/>
      <c r="C103" s="54" t="s">
        <v>71</v>
      </c>
      <c r="D103" s="94">
        <v>196121.25</v>
      </c>
      <c r="E103" s="94">
        <v>73937.211</v>
      </c>
      <c r="F103" s="94">
        <v>73906.475</v>
      </c>
      <c r="G103" s="143">
        <f>F103/E103*100</f>
        <v>99.958429592374</v>
      </c>
      <c r="H103" s="94">
        <f>F103/D103*100</f>
        <v>37.68407299056069</v>
      </c>
      <c r="I103" s="77">
        <f>G103-95</f>
        <v>4.958429592374003</v>
      </c>
      <c r="J103" s="2"/>
    </row>
    <row r="104" spans="1:9" s="2" customFormat="1" ht="44.25" customHeight="1">
      <c r="A104" s="50" t="s">
        <v>23</v>
      </c>
      <c r="B104" s="30" t="s">
        <v>76</v>
      </c>
      <c r="C104" s="30" t="s">
        <v>51</v>
      </c>
      <c r="D104" s="76">
        <f>D105+D106+D107</f>
        <v>210606.55099999998</v>
      </c>
      <c r="E104" s="76">
        <f>E105+E106+E107</f>
        <v>106310.198</v>
      </c>
      <c r="F104" s="76">
        <f>F105+F106+F107</f>
        <v>102503.94</v>
      </c>
      <c r="G104" s="76">
        <f t="shared" si="3"/>
        <v>96.41966803598653</v>
      </c>
      <c r="H104" s="76">
        <f t="shared" si="4"/>
        <v>48.67082221008406</v>
      </c>
      <c r="I104" s="101">
        <f t="shared" si="5"/>
        <v>1.4196680359865326</v>
      </c>
    </row>
    <row r="105" spans="1:9" s="7" customFormat="1" ht="17.25" customHeight="1">
      <c r="A105" s="152"/>
      <c r="B105" s="153"/>
      <c r="C105" s="54" t="s">
        <v>35</v>
      </c>
      <c r="D105" s="94">
        <v>204324.751</v>
      </c>
      <c r="E105" s="94">
        <v>102999.034</v>
      </c>
      <c r="F105" s="94">
        <v>99192.901</v>
      </c>
      <c r="G105" s="94">
        <f t="shared" si="3"/>
        <v>96.3046905857389</v>
      </c>
      <c r="H105" s="94">
        <f t="shared" si="4"/>
        <v>48.546688795426455</v>
      </c>
      <c r="I105" s="77">
        <f t="shared" si="5"/>
        <v>1.3046905857388964</v>
      </c>
    </row>
    <row r="106" spans="1:9" s="7" customFormat="1" ht="17.25" customHeight="1">
      <c r="A106" s="154"/>
      <c r="B106" s="155"/>
      <c r="C106" s="51" t="s">
        <v>36</v>
      </c>
      <c r="D106" s="94">
        <v>4494.8</v>
      </c>
      <c r="E106" s="94">
        <v>2692.762</v>
      </c>
      <c r="F106" s="94">
        <v>2692.762</v>
      </c>
      <c r="G106" s="94">
        <f t="shared" si="3"/>
        <v>100</v>
      </c>
      <c r="H106" s="94">
        <f t="shared" si="4"/>
        <v>59.908383020379105</v>
      </c>
      <c r="I106" s="77">
        <f t="shared" si="5"/>
        <v>5</v>
      </c>
    </row>
    <row r="107" spans="1:12" s="7" customFormat="1" ht="28.5" customHeight="1">
      <c r="A107" s="154"/>
      <c r="B107" s="155"/>
      <c r="C107" s="51" t="s">
        <v>71</v>
      </c>
      <c r="D107" s="94">
        <f>1442+345</f>
        <v>1787</v>
      </c>
      <c r="E107" s="94">
        <v>618.402</v>
      </c>
      <c r="F107" s="94">
        <v>618.277</v>
      </c>
      <c r="G107" s="143">
        <f t="shared" si="3"/>
        <v>99.97978661129815</v>
      </c>
      <c r="H107" s="94">
        <f t="shared" si="4"/>
        <v>34.598601007274766</v>
      </c>
      <c r="I107" s="77">
        <f t="shared" si="5"/>
        <v>4.979786611298152</v>
      </c>
      <c r="L107" s="53"/>
    </row>
    <row r="108" spans="1:9" s="11" customFormat="1" ht="21" customHeight="1" hidden="1">
      <c r="A108" s="156"/>
      <c r="B108" s="157"/>
      <c r="C108" s="87" t="s">
        <v>96</v>
      </c>
      <c r="D108" s="138"/>
      <c r="E108" s="138"/>
      <c r="F108" s="138"/>
      <c r="G108" s="94" t="e">
        <f t="shared" si="3"/>
        <v>#DIV/0!</v>
      </c>
      <c r="H108" s="97" t="e">
        <f t="shared" si="4"/>
        <v>#DIV/0!</v>
      </c>
      <c r="I108" s="88" t="e">
        <f t="shared" si="5"/>
        <v>#DIV/0!</v>
      </c>
    </row>
    <row r="109" spans="1:9" s="2" customFormat="1" ht="27.75" customHeight="1">
      <c r="A109" s="50" t="s">
        <v>24</v>
      </c>
      <c r="B109" s="30" t="s">
        <v>25</v>
      </c>
      <c r="C109" s="30" t="s">
        <v>52</v>
      </c>
      <c r="D109" s="76">
        <f>D110+D111+D112</f>
        <v>725869.85</v>
      </c>
      <c r="E109" s="76">
        <f>E110+E111+E112</f>
        <v>360638.201</v>
      </c>
      <c r="F109" s="76">
        <f>F110+F111+F112</f>
        <v>360225.967</v>
      </c>
      <c r="G109" s="150">
        <f t="shared" si="3"/>
        <v>99.88569319643429</v>
      </c>
      <c r="H109" s="76">
        <f t="shared" si="4"/>
        <v>49.62679838541303</v>
      </c>
      <c r="I109" s="101">
        <f t="shared" si="5"/>
        <v>4.885693196434289</v>
      </c>
    </row>
    <row r="110" spans="1:9" s="7" customFormat="1" ht="18" customHeight="1">
      <c r="A110" s="152"/>
      <c r="B110" s="153"/>
      <c r="C110" s="54" t="s">
        <v>35</v>
      </c>
      <c r="D110" s="94">
        <v>725757.35</v>
      </c>
      <c r="E110" s="94">
        <v>360525.701</v>
      </c>
      <c r="F110" s="94">
        <v>360113.467</v>
      </c>
      <c r="G110" s="143">
        <f t="shared" si="3"/>
        <v>99.88565752764461</v>
      </c>
      <c r="H110" s="94">
        <f t="shared" si="4"/>
        <v>49.618990010917564</v>
      </c>
      <c r="I110" s="77">
        <f t="shared" si="5"/>
        <v>4.885657527644611</v>
      </c>
    </row>
    <row r="111" spans="1:9" s="28" customFormat="1" ht="16.5" customHeight="1" hidden="1">
      <c r="A111" s="154"/>
      <c r="B111" s="155"/>
      <c r="C111" s="54" t="s">
        <v>36</v>
      </c>
      <c r="D111" s="94">
        <v>0</v>
      </c>
      <c r="E111" s="94">
        <v>0</v>
      </c>
      <c r="F111" s="94">
        <v>0</v>
      </c>
      <c r="G111" s="94" t="e">
        <f t="shared" si="3"/>
        <v>#DIV/0!</v>
      </c>
      <c r="H111" s="100" t="e">
        <f t="shared" si="4"/>
        <v>#DIV/0!</v>
      </c>
      <c r="I111" s="77" t="e">
        <f t="shared" si="5"/>
        <v>#DIV/0!</v>
      </c>
    </row>
    <row r="112" spans="1:9" s="2" customFormat="1" ht="27.75" customHeight="1">
      <c r="A112" s="156"/>
      <c r="B112" s="157"/>
      <c r="C112" s="54" t="s">
        <v>71</v>
      </c>
      <c r="D112" s="94">
        <f>60+52.5</f>
        <v>112.5</v>
      </c>
      <c r="E112" s="94">
        <f>60+52.5</f>
        <v>112.5</v>
      </c>
      <c r="F112" s="94">
        <v>112.5</v>
      </c>
      <c r="G112" s="94">
        <f t="shared" si="3"/>
        <v>100</v>
      </c>
      <c r="H112" s="94">
        <f t="shared" si="4"/>
        <v>100</v>
      </c>
      <c r="I112" s="77">
        <f t="shared" si="5"/>
        <v>5</v>
      </c>
    </row>
    <row r="113" spans="1:9" s="2" customFormat="1" ht="45" customHeight="1">
      <c r="A113" s="57" t="s">
        <v>26</v>
      </c>
      <c r="B113" s="58" t="s">
        <v>77</v>
      </c>
      <c r="C113" s="30" t="s">
        <v>53</v>
      </c>
      <c r="D113" s="76">
        <f>D114+D115+D116</f>
        <v>1079176.196</v>
      </c>
      <c r="E113" s="76">
        <f>E114+E115+E116</f>
        <v>573006.465</v>
      </c>
      <c r="F113" s="76">
        <f>F114+F115+F116</f>
        <v>572870.8489999999</v>
      </c>
      <c r="G113" s="142">
        <f t="shared" si="3"/>
        <v>99.97633255324614</v>
      </c>
      <c r="H113" s="76">
        <f t="shared" si="4"/>
        <v>53.084088689443256</v>
      </c>
      <c r="I113" s="101">
        <f t="shared" si="5"/>
        <v>4.976332553246138</v>
      </c>
    </row>
    <row r="114" spans="1:9" s="7" customFormat="1" ht="18" customHeight="1">
      <c r="A114" s="152"/>
      <c r="B114" s="153"/>
      <c r="C114" s="54" t="s">
        <v>35</v>
      </c>
      <c r="D114" s="94">
        <v>1060228.196</v>
      </c>
      <c r="E114" s="94">
        <v>557058.465</v>
      </c>
      <c r="F114" s="94">
        <v>557058.465</v>
      </c>
      <c r="G114" s="94">
        <f t="shared" si="3"/>
        <v>100</v>
      </c>
      <c r="H114" s="94">
        <f t="shared" si="4"/>
        <v>52.5413743099509</v>
      </c>
      <c r="I114" s="77">
        <f t="shared" si="5"/>
        <v>5</v>
      </c>
    </row>
    <row r="115" spans="1:9" s="9" customFormat="1" ht="17.25" customHeight="1" hidden="1">
      <c r="A115" s="154"/>
      <c r="B115" s="155"/>
      <c r="C115" s="54" t="s">
        <v>36</v>
      </c>
      <c r="D115" s="94"/>
      <c r="E115" s="94"/>
      <c r="F115" s="94"/>
      <c r="G115" s="94" t="e">
        <f t="shared" si="3"/>
        <v>#DIV/0!</v>
      </c>
      <c r="H115" s="100" t="e">
        <f t="shared" si="4"/>
        <v>#DIV/0!</v>
      </c>
      <c r="I115" s="106" t="e">
        <f t="shared" si="5"/>
        <v>#DIV/0!</v>
      </c>
    </row>
    <row r="116" spans="1:9" s="2" customFormat="1" ht="27" customHeight="1">
      <c r="A116" s="154"/>
      <c r="B116" s="155"/>
      <c r="C116" s="54" t="s">
        <v>71</v>
      </c>
      <c r="D116" s="94">
        <v>18948</v>
      </c>
      <c r="E116" s="94">
        <v>15948</v>
      </c>
      <c r="F116" s="94">
        <v>15812.384</v>
      </c>
      <c r="G116" s="94">
        <f t="shared" si="3"/>
        <v>99.1496363180336</v>
      </c>
      <c r="H116" s="94">
        <f t="shared" si="4"/>
        <v>83.45146717331644</v>
      </c>
      <c r="I116" s="77">
        <f t="shared" si="5"/>
        <v>4.1496363180336004</v>
      </c>
    </row>
    <row r="117" spans="1:12" s="2" customFormat="1" ht="21" customHeight="1">
      <c r="A117" s="156"/>
      <c r="B117" s="157"/>
      <c r="C117" s="89" t="s">
        <v>96</v>
      </c>
      <c r="D117" s="97">
        <v>4480.7</v>
      </c>
      <c r="E117" s="97">
        <v>0</v>
      </c>
      <c r="F117" s="97">
        <v>0</v>
      </c>
      <c r="G117" s="97"/>
      <c r="H117" s="97">
        <f t="shared" si="4"/>
        <v>0</v>
      </c>
      <c r="I117" s="88">
        <f t="shared" si="5"/>
        <v>-95</v>
      </c>
      <c r="J117" s="67"/>
      <c r="K117" s="67"/>
      <c r="L117" s="67"/>
    </row>
    <row r="118" spans="1:9" s="2" customFormat="1" ht="30" customHeight="1">
      <c r="A118" s="50" t="s">
        <v>27</v>
      </c>
      <c r="B118" s="30" t="s">
        <v>28</v>
      </c>
      <c r="C118" s="30" t="s">
        <v>54</v>
      </c>
      <c r="D118" s="76">
        <f>D119</f>
        <v>50648.1</v>
      </c>
      <c r="E118" s="76">
        <f>E119</f>
        <v>25811.78</v>
      </c>
      <c r="F118" s="76">
        <f>F119</f>
        <v>24433.203</v>
      </c>
      <c r="G118" s="76">
        <f t="shared" si="3"/>
        <v>94.65911688384142</v>
      </c>
      <c r="H118" s="76">
        <f t="shared" si="4"/>
        <v>48.241104799587745</v>
      </c>
      <c r="I118" s="101">
        <f t="shared" si="5"/>
        <v>-0.34088311615857947</v>
      </c>
    </row>
    <row r="119" spans="1:9" s="7" customFormat="1" ht="18" customHeight="1">
      <c r="A119" s="152"/>
      <c r="B119" s="153"/>
      <c r="C119" s="54" t="s">
        <v>35</v>
      </c>
      <c r="D119" s="94">
        <v>50648.1</v>
      </c>
      <c r="E119" s="94">
        <v>25811.78</v>
      </c>
      <c r="F119" s="94">
        <v>24433.203</v>
      </c>
      <c r="G119" s="94">
        <f t="shared" si="3"/>
        <v>94.65911688384142</v>
      </c>
      <c r="H119" s="94">
        <f t="shared" si="4"/>
        <v>48.241104799587745</v>
      </c>
      <c r="I119" s="77">
        <f t="shared" si="5"/>
        <v>-0.34088311615857947</v>
      </c>
    </row>
    <row r="120" spans="1:9" s="11" customFormat="1" ht="28.5" customHeight="1" hidden="1">
      <c r="A120" s="156"/>
      <c r="B120" s="157"/>
      <c r="C120" s="54" t="s">
        <v>71</v>
      </c>
      <c r="D120" s="137">
        <v>0</v>
      </c>
      <c r="E120" s="137">
        <v>0</v>
      </c>
      <c r="F120" s="137">
        <v>0</v>
      </c>
      <c r="G120" s="94" t="e">
        <f t="shared" si="3"/>
        <v>#DIV/0!</v>
      </c>
      <c r="H120" s="100" t="e">
        <f t="shared" si="4"/>
        <v>#DIV/0!</v>
      </c>
      <c r="I120" s="106" t="e">
        <f t="shared" si="5"/>
        <v>#DIV/0!</v>
      </c>
    </row>
    <row r="121" spans="1:9" s="2" customFormat="1" ht="30" customHeight="1">
      <c r="A121" s="50" t="s">
        <v>29</v>
      </c>
      <c r="B121" s="30" t="s">
        <v>30</v>
      </c>
      <c r="C121" s="30" t="s">
        <v>55</v>
      </c>
      <c r="D121" s="76">
        <f>D122</f>
        <v>10676</v>
      </c>
      <c r="E121" s="76">
        <f>E122</f>
        <v>8876.52</v>
      </c>
      <c r="F121" s="76">
        <f>F122</f>
        <v>5987.422</v>
      </c>
      <c r="G121" s="76">
        <f t="shared" si="3"/>
        <v>67.45235745539918</v>
      </c>
      <c r="H121" s="76">
        <f t="shared" si="4"/>
        <v>56.08300861745972</v>
      </c>
      <c r="I121" s="101">
        <f t="shared" si="5"/>
        <v>-27.54764254460082</v>
      </c>
    </row>
    <row r="122" spans="1:9" s="7" customFormat="1" ht="18" customHeight="1">
      <c r="A122" s="191"/>
      <c r="B122" s="180"/>
      <c r="C122" s="51" t="s">
        <v>35</v>
      </c>
      <c r="D122" s="94">
        <v>10676</v>
      </c>
      <c r="E122" s="94">
        <v>8876.52</v>
      </c>
      <c r="F122" s="94">
        <v>5987.422</v>
      </c>
      <c r="G122" s="94">
        <f t="shared" si="3"/>
        <v>67.45235745539918</v>
      </c>
      <c r="H122" s="94">
        <f t="shared" si="4"/>
        <v>56.08300861745972</v>
      </c>
      <c r="I122" s="77">
        <f t="shared" si="5"/>
        <v>-27.54764254460082</v>
      </c>
    </row>
    <row r="123" spans="1:9" s="2" customFormat="1" ht="25.5" customHeight="1">
      <c r="A123" s="50" t="s">
        <v>31</v>
      </c>
      <c r="B123" s="30" t="s">
        <v>32</v>
      </c>
      <c r="C123" s="30" t="s">
        <v>83</v>
      </c>
      <c r="D123" s="76">
        <f>D124+D125</f>
        <v>219798.8</v>
      </c>
      <c r="E123" s="76">
        <f>E124+E125</f>
        <v>109546.625</v>
      </c>
      <c r="F123" s="76">
        <f>F124+F125</f>
        <v>97775.744</v>
      </c>
      <c r="G123" s="76">
        <f t="shared" si="3"/>
        <v>89.2549122348589</v>
      </c>
      <c r="H123" s="76">
        <f t="shared" si="4"/>
        <v>44.484202825493135</v>
      </c>
      <c r="I123" s="101">
        <f t="shared" si="5"/>
        <v>-5.745087765141093</v>
      </c>
    </row>
    <row r="124" spans="1:9" s="7" customFormat="1" ht="18" customHeight="1">
      <c r="A124" s="152"/>
      <c r="B124" s="153"/>
      <c r="C124" s="51" t="s">
        <v>35</v>
      </c>
      <c r="D124" s="94">
        <v>219798.8</v>
      </c>
      <c r="E124" s="94">
        <v>109546.625</v>
      </c>
      <c r="F124" s="94">
        <v>97775.744</v>
      </c>
      <c r="G124" s="94">
        <f t="shared" si="3"/>
        <v>89.2549122348589</v>
      </c>
      <c r="H124" s="94">
        <f t="shared" si="4"/>
        <v>44.484202825493135</v>
      </c>
      <c r="I124" s="77">
        <f t="shared" si="5"/>
        <v>-5.745087765141093</v>
      </c>
    </row>
    <row r="125" spans="1:9" s="83" customFormat="1" ht="27" customHeight="1" hidden="1">
      <c r="A125" s="156"/>
      <c r="B125" s="157"/>
      <c r="C125" s="51" t="s">
        <v>71</v>
      </c>
      <c r="D125" s="137">
        <v>0</v>
      </c>
      <c r="E125" s="137">
        <v>0</v>
      </c>
      <c r="F125" s="137">
        <v>0</v>
      </c>
      <c r="G125" s="94" t="e">
        <f t="shared" si="3"/>
        <v>#DIV/0!</v>
      </c>
      <c r="H125" s="100" t="e">
        <f t="shared" si="4"/>
        <v>#DIV/0!</v>
      </c>
      <c r="I125" s="106" t="e">
        <f t="shared" si="5"/>
        <v>#DIV/0!</v>
      </c>
    </row>
    <row r="126" spans="1:9" s="3" customFormat="1" ht="44.25" customHeight="1">
      <c r="A126" s="50" t="s">
        <v>33</v>
      </c>
      <c r="B126" s="30" t="s">
        <v>78</v>
      </c>
      <c r="C126" s="30" t="s">
        <v>57</v>
      </c>
      <c r="D126" s="76">
        <f>D127+D128+D129</f>
        <v>5125786.84</v>
      </c>
      <c r="E126" s="76">
        <f>E127+E128+E129</f>
        <v>1986573.327</v>
      </c>
      <c r="F126" s="76">
        <f>F127+F128+F129</f>
        <v>1946692.2780000002</v>
      </c>
      <c r="G126" s="76">
        <f t="shared" si="3"/>
        <v>97.99247032777664</v>
      </c>
      <c r="H126" s="76">
        <f t="shared" si="4"/>
        <v>37.978408754898595</v>
      </c>
      <c r="I126" s="101">
        <f t="shared" si="5"/>
        <v>2.992470327776644</v>
      </c>
    </row>
    <row r="127" spans="1:9" s="7" customFormat="1" ht="17.25" customHeight="1">
      <c r="A127" s="152"/>
      <c r="B127" s="153"/>
      <c r="C127" s="54" t="s">
        <v>35</v>
      </c>
      <c r="D127" s="94">
        <v>862746.124</v>
      </c>
      <c r="E127" s="94">
        <v>616176.797</v>
      </c>
      <c r="F127" s="94">
        <v>594461.152</v>
      </c>
      <c r="G127" s="149">
        <f t="shared" si="3"/>
        <v>96.47574444449585</v>
      </c>
      <c r="H127" s="94">
        <f t="shared" si="4"/>
        <v>68.90336977045637</v>
      </c>
      <c r="I127" s="77">
        <f t="shared" si="5"/>
        <v>1.4757444444958452</v>
      </c>
    </row>
    <row r="128" spans="1:9" s="2" customFormat="1" ht="17.25" customHeight="1">
      <c r="A128" s="154"/>
      <c r="B128" s="155"/>
      <c r="C128" s="54" t="s">
        <v>36</v>
      </c>
      <c r="D128" s="94">
        <v>308397.899</v>
      </c>
      <c r="E128" s="94">
        <v>168971.696</v>
      </c>
      <c r="F128" s="94">
        <v>157200.668</v>
      </c>
      <c r="G128" s="94">
        <f t="shared" si="3"/>
        <v>93.03372796826281</v>
      </c>
      <c r="H128" s="94">
        <f t="shared" si="4"/>
        <v>50.97332650764914</v>
      </c>
      <c r="I128" s="77">
        <f t="shared" si="5"/>
        <v>-1.9662720317371907</v>
      </c>
    </row>
    <row r="129" spans="1:9" s="2" customFormat="1" ht="27" customHeight="1">
      <c r="A129" s="154"/>
      <c r="B129" s="155"/>
      <c r="C129" s="54" t="s">
        <v>71</v>
      </c>
      <c r="D129" s="94">
        <v>3954642.817</v>
      </c>
      <c r="E129" s="94">
        <v>1201424.834</v>
      </c>
      <c r="F129" s="94">
        <v>1195030.458</v>
      </c>
      <c r="G129" s="94">
        <f t="shared" si="3"/>
        <v>99.46776728605562</v>
      </c>
      <c r="H129" s="94">
        <f t="shared" si="4"/>
        <v>30.21841701766008</v>
      </c>
      <c r="I129" s="77">
        <f t="shared" si="5"/>
        <v>4.467767286055619</v>
      </c>
    </row>
    <row r="130" spans="1:10" s="2" customFormat="1" ht="21" customHeight="1">
      <c r="A130" s="156"/>
      <c r="B130" s="157"/>
      <c r="C130" s="89" t="s">
        <v>96</v>
      </c>
      <c r="D130" s="97">
        <v>4755435.805</v>
      </c>
      <c r="E130" s="97">
        <v>1781031.559</v>
      </c>
      <c r="F130" s="97">
        <v>1750011.925</v>
      </c>
      <c r="G130" s="97">
        <f>F130/E130*100</f>
        <v>98.25833327639536</v>
      </c>
      <c r="H130" s="97">
        <f t="shared" si="4"/>
        <v>36.80024285387236</v>
      </c>
      <c r="I130" s="88">
        <f t="shared" si="5"/>
        <v>3.258333276395362</v>
      </c>
      <c r="J130" s="67"/>
    </row>
    <row r="131" spans="1:9" s="2" customFormat="1" ht="45" customHeight="1">
      <c r="A131" s="57" t="s">
        <v>34</v>
      </c>
      <c r="B131" s="58" t="s">
        <v>79</v>
      </c>
      <c r="C131" s="30" t="s">
        <v>56</v>
      </c>
      <c r="D131" s="76">
        <f>D132+D133</f>
        <v>491833.727</v>
      </c>
      <c r="E131" s="76">
        <f>E132+E133</f>
        <v>252165.268</v>
      </c>
      <c r="F131" s="76">
        <f>F132+F133</f>
        <v>250881.045</v>
      </c>
      <c r="G131" s="95">
        <f t="shared" si="3"/>
        <v>99.49072169605849</v>
      </c>
      <c r="H131" s="95">
        <f t="shared" si="4"/>
        <v>51.00932108301714</v>
      </c>
      <c r="I131" s="102">
        <f t="shared" si="5"/>
        <v>4.490721696058486</v>
      </c>
    </row>
    <row r="132" spans="1:9" s="7" customFormat="1" ht="18" customHeight="1">
      <c r="A132" s="152"/>
      <c r="B132" s="153"/>
      <c r="C132" s="54" t="s">
        <v>35</v>
      </c>
      <c r="D132" s="94">
        <v>260637.154</v>
      </c>
      <c r="E132" s="94">
        <v>180172.35</v>
      </c>
      <c r="F132" s="94">
        <v>178888.127</v>
      </c>
      <c r="G132" s="94">
        <f>F132/E132*100</f>
        <v>99.28722525959172</v>
      </c>
      <c r="H132" s="94">
        <f t="shared" si="4"/>
        <v>68.63492953886383</v>
      </c>
      <c r="I132" s="77">
        <f>G132-95</f>
        <v>4.287225259591722</v>
      </c>
    </row>
    <row r="133" spans="1:9" s="7" customFormat="1" ht="28.5" customHeight="1" thickBot="1">
      <c r="A133" s="154"/>
      <c r="B133" s="155"/>
      <c r="C133" s="54" t="s">
        <v>71</v>
      </c>
      <c r="D133" s="94">
        <f>73028.973+158167.6</f>
        <v>231196.573</v>
      </c>
      <c r="E133" s="94">
        <v>71992.918</v>
      </c>
      <c r="F133" s="94">
        <v>71992.918</v>
      </c>
      <c r="G133" s="94">
        <f>F133/E133*100</f>
        <v>100</v>
      </c>
      <c r="H133" s="94">
        <f t="shared" si="4"/>
        <v>31.13926693022392</v>
      </c>
      <c r="I133" s="77"/>
    </row>
    <row r="134" spans="1:9" s="7" customFormat="1" ht="21" customHeight="1" hidden="1">
      <c r="A134" s="156"/>
      <c r="B134" s="157"/>
      <c r="C134" s="89" t="s">
        <v>96</v>
      </c>
      <c r="D134" s="138"/>
      <c r="E134" s="138"/>
      <c r="F134" s="138"/>
      <c r="G134" s="97"/>
      <c r="H134" s="97"/>
      <c r="I134" s="88"/>
    </row>
    <row r="135" spans="1:9" s="72" customFormat="1" ht="18" customHeight="1" hidden="1">
      <c r="A135" s="156" t="s">
        <v>72</v>
      </c>
      <c r="B135" s="179"/>
      <c r="C135" s="180"/>
      <c r="D135" s="139">
        <v>0</v>
      </c>
      <c r="E135" s="139" t="s">
        <v>67</v>
      </c>
      <c r="F135" s="139" t="s">
        <v>67</v>
      </c>
      <c r="G135" s="94" t="e">
        <f t="shared" si="3"/>
        <v>#VALUE!</v>
      </c>
      <c r="H135" s="94"/>
      <c r="I135" s="77"/>
    </row>
    <row r="136" spans="1:9" s="72" customFormat="1" ht="27.75" customHeight="1" hidden="1">
      <c r="A136" s="154" t="s">
        <v>106</v>
      </c>
      <c r="B136" s="181"/>
      <c r="C136" s="153"/>
      <c r="D136" s="140">
        <v>0</v>
      </c>
      <c r="E136" s="140">
        <v>0</v>
      </c>
      <c r="F136" s="140">
        <v>0</v>
      </c>
      <c r="G136" s="121" t="e">
        <f t="shared" si="3"/>
        <v>#DIV/0!</v>
      </c>
      <c r="H136" s="121"/>
      <c r="I136" s="122"/>
    </row>
    <row r="137" spans="1:11" s="1" customFormat="1" ht="26.25" customHeight="1" thickBot="1">
      <c r="A137" s="187" t="s">
        <v>65</v>
      </c>
      <c r="B137" s="188"/>
      <c r="C137" s="188"/>
      <c r="D137" s="134">
        <f>D140+D141+D142</f>
        <v>54172418.80500001</v>
      </c>
      <c r="E137" s="134">
        <f>E140+E141+E142</f>
        <v>25739511.782999996</v>
      </c>
      <c r="F137" s="134">
        <f>F140+F141+F142</f>
        <v>24668014.416000005</v>
      </c>
      <c r="G137" s="134">
        <f t="shared" si="3"/>
        <v>95.83714960861194</v>
      </c>
      <c r="H137" s="134">
        <f t="shared" si="4"/>
        <v>45.5361140598049</v>
      </c>
      <c r="I137" s="135">
        <f t="shared" si="5"/>
        <v>0.8371496086119379</v>
      </c>
      <c r="J137" s="63"/>
      <c r="K137" s="63"/>
    </row>
    <row r="138" spans="1:11" s="1" customFormat="1" ht="36.75" customHeight="1" hidden="1">
      <c r="A138" s="192" t="s">
        <v>119</v>
      </c>
      <c r="B138" s="192"/>
      <c r="C138" s="192"/>
      <c r="D138" s="145">
        <f>D140+D141+D143</f>
        <v>51709922.419000015</v>
      </c>
      <c r="E138" s="132">
        <f>E140+E141+E143</f>
        <v>25739511.782999996</v>
      </c>
      <c r="F138" s="132">
        <f>F140+F141+F143</f>
        <v>24668014.416000005</v>
      </c>
      <c r="G138" s="132">
        <f>F138/E138*100</f>
        <v>95.83714960861194</v>
      </c>
      <c r="H138" s="132">
        <f>F138/D138*100</f>
        <v>47.70460534850101</v>
      </c>
      <c r="I138" s="133">
        <f>G138-95</f>
        <v>0.8371496086119379</v>
      </c>
      <c r="J138" s="63"/>
      <c r="K138" s="63"/>
    </row>
    <row r="139" spans="1:9" s="1" customFormat="1" ht="15.75" customHeight="1">
      <c r="A139" s="170"/>
      <c r="B139" s="170"/>
      <c r="C139" s="30" t="s">
        <v>63</v>
      </c>
      <c r="D139" s="139"/>
      <c r="E139" s="95"/>
      <c r="F139" s="95"/>
      <c r="G139" s="94"/>
      <c r="H139" s="94"/>
      <c r="I139" s="77"/>
    </row>
    <row r="140" spans="1:9" s="1" customFormat="1" ht="20.25" customHeight="1">
      <c r="A140" s="170"/>
      <c r="B140" s="170"/>
      <c r="C140" s="30" t="s">
        <v>35</v>
      </c>
      <c r="D140" s="95">
        <f>D7+D11+D23+D28+D33+D37+D42+D46+D50+D54+D58+D62+D66+D70+D74+D79+D84+D95+D91+D98+D101+D105+D110+D114+D119+D122+D124+D127+D132</f>
        <v>27905636.664000005</v>
      </c>
      <c r="E140" s="95">
        <f>E7+E11+E23+E28+E33+E37+E42+E46+E50+E54+E58+E62+E66+E70+E74+E79+E84+E91+E95+E98+E101+E105+E110+E114+E119+E122+E124+E127+E132</f>
        <v>14896031.851</v>
      </c>
      <c r="F140" s="95">
        <f>F7+F11+F23+F28+F33+F37+F42+F46+F50+F54+F58+F62+F66+F70+F74+F79+F84+F91+F95+F98+F101+F105+F110+F114+F119+F122+F124+F127+F132</f>
        <v>13994713.783000005</v>
      </c>
      <c r="G140" s="95">
        <f t="shared" si="3"/>
        <v>93.94927402803931</v>
      </c>
      <c r="H140" s="95">
        <f t="shared" si="4"/>
        <v>50.15013257538056</v>
      </c>
      <c r="I140" s="102">
        <f t="shared" si="5"/>
        <v>-1.0507259719606878</v>
      </c>
    </row>
    <row r="141" spans="1:9" s="1" customFormat="1" ht="20.25" customHeight="1">
      <c r="A141" s="170"/>
      <c r="B141" s="170"/>
      <c r="C141" s="30" t="s">
        <v>36</v>
      </c>
      <c r="D141" s="95">
        <f>D26+D29+D38+D43+D47+D51+D55+D59+D63+D67+D71+D75+D85+D92+D102+D106+D128+D96</f>
        <v>12015338.811</v>
      </c>
      <c r="E141" s="95">
        <f>E26+E29+E38+E43+E47+E51+E55+E59+E63+E67+E71+E75+E85+E92+E102+E106+E128+E96</f>
        <v>6957944.077999999</v>
      </c>
      <c r="F141" s="95">
        <f>F26+F29+F38+F43+F47+F51+F55+F59+F63+F67+F71+F75+F85+F92+F102+F106+F128+F96</f>
        <v>6859018.106</v>
      </c>
      <c r="G141" s="95">
        <f t="shared" si="3"/>
        <v>98.57822984934892</v>
      </c>
      <c r="H141" s="95">
        <f t="shared" si="4"/>
        <v>57.085515555504706</v>
      </c>
      <c r="I141" s="102">
        <f t="shared" si="5"/>
        <v>3.578229849348915</v>
      </c>
    </row>
    <row r="142" spans="1:9" s="1" customFormat="1" ht="30" customHeight="1" thickBot="1">
      <c r="A142" s="170"/>
      <c r="B142" s="170"/>
      <c r="C142" s="31" t="s">
        <v>71</v>
      </c>
      <c r="D142" s="95">
        <f>D8+D30+D34+D39+D44+D48+D52+D56+D60+D64+D68+D72+D76+D80+D86+D93+D107+D112+D116+D125+D129+D133+D135+D103</f>
        <v>14251443.330000002</v>
      </c>
      <c r="E142" s="95">
        <f>E8+E30+E34+E39+E44+E48+E52+E56+E60+E64+E68+E72+E76+E80+E86+E93+E107+E112+E116+E125+E129+E133+E103</f>
        <v>3885535.854</v>
      </c>
      <c r="F142" s="95">
        <f>F8+F30+F34+F39+F44+F48+F52+F56+F60+F64+F68+F72+F76+F80+F86+F93+F107+F112+F116+F125+F129+F133+F103</f>
        <v>3814282.527</v>
      </c>
      <c r="G142" s="95">
        <f aca="true" t="shared" si="6" ref="G142:G151">F142/E142*100</f>
        <v>98.16619046439507</v>
      </c>
      <c r="H142" s="95">
        <f aca="true" t="shared" si="7" ref="H142:H151">F142/D142*100</f>
        <v>26.764184080715136</v>
      </c>
      <c r="I142" s="102">
        <f aca="true" t="shared" si="8" ref="I142:I151">G142-95</f>
        <v>3.166190464395072</v>
      </c>
    </row>
    <row r="143" spans="1:9" s="107" customFormat="1" ht="56.25" customHeight="1" hidden="1">
      <c r="A143" s="171"/>
      <c r="B143" s="171"/>
      <c r="C143" s="127" t="s">
        <v>121</v>
      </c>
      <c r="D143" s="140">
        <f>D142-2462496.386</f>
        <v>11788946.944000002</v>
      </c>
      <c r="E143" s="140">
        <f>E142</f>
        <v>3885535.854</v>
      </c>
      <c r="F143" s="146">
        <f>F142</f>
        <v>3814282.527</v>
      </c>
      <c r="G143" s="128">
        <f>F143/E143*100</f>
        <v>98.16619046439507</v>
      </c>
      <c r="H143" s="128">
        <f>F143/D143*100</f>
        <v>32.35473486409474</v>
      </c>
      <c r="I143" s="129">
        <f>G143-95</f>
        <v>3.166190464395072</v>
      </c>
    </row>
    <row r="144" spans="1:13" s="1" customFormat="1" ht="26.25" customHeight="1" thickBot="1">
      <c r="A144" s="177" t="s">
        <v>64</v>
      </c>
      <c r="B144" s="178"/>
      <c r="C144" s="178"/>
      <c r="D144" s="130">
        <f>D147+D148+D149</f>
        <v>54214900.95300001</v>
      </c>
      <c r="E144" s="130">
        <f>E147+E148+E149</f>
        <v>25739511.782999996</v>
      </c>
      <c r="F144" s="130">
        <f>F147+F148+F149</f>
        <v>24668014.416000005</v>
      </c>
      <c r="G144" s="130">
        <f t="shared" si="6"/>
        <v>95.83714960861194</v>
      </c>
      <c r="H144" s="130">
        <f t="shared" si="7"/>
        <v>45.50043250541987</v>
      </c>
      <c r="I144" s="131">
        <f t="shared" si="8"/>
        <v>0.8371496086119379</v>
      </c>
      <c r="K144" s="91"/>
      <c r="L144" s="91"/>
      <c r="M144" s="91"/>
    </row>
    <row r="145" spans="1:13" s="1" customFormat="1" ht="36.75" customHeight="1" hidden="1">
      <c r="A145" s="172" t="s">
        <v>120</v>
      </c>
      <c r="B145" s="172"/>
      <c r="C145" s="172"/>
      <c r="D145" s="117">
        <f>D147+D148+D150</f>
        <v>51752404.567</v>
      </c>
      <c r="E145" s="117">
        <f>E147+E148+E150</f>
        <v>25739511.782999996</v>
      </c>
      <c r="F145" s="147">
        <f>F147+F148+F150</f>
        <v>24668014.416000005</v>
      </c>
      <c r="G145" s="117">
        <f>F145/E145*100</f>
        <v>95.83714960861194</v>
      </c>
      <c r="H145" s="117">
        <f>F145/D145*100</f>
        <v>47.6654459293078</v>
      </c>
      <c r="I145" s="118">
        <f>G145-95</f>
        <v>0.8371496086119379</v>
      </c>
      <c r="K145" s="91"/>
      <c r="L145" s="91"/>
      <c r="M145" s="91"/>
    </row>
    <row r="146" spans="1:9" s="1" customFormat="1" ht="15.75" customHeight="1">
      <c r="A146" s="151"/>
      <c r="B146" s="151"/>
      <c r="C146" s="49" t="s">
        <v>63</v>
      </c>
      <c r="D146" s="144"/>
      <c r="E146" s="144"/>
      <c r="F146" s="148"/>
      <c r="G146" s="94"/>
      <c r="H146" s="94"/>
      <c r="I146" s="77"/>
    </row>
    <row r="147" spans="1:13" s="1" customFormat="1" ht="30.75" customHeight="1">
      <c r="A147" s="151"/>
      <c r="B147" s="151"/>
      <c r="C147" s="32" t="s">
        <v>70</v>
      </c>
      <c r="D147" s="96">
        <f>D140+D18</f>
        <v>27948118.812000003</v>
      </c>
      <c r="E147" s="96">
        <f>E140+E18</f>
        <v>14896031.851</v>
      </c>
      <c r="F147" s="96">
        <f>F140+F18</f>
        <v>13994713.783000005</v>
      </c>
      <c r="G147" s="96">
        <f t="shared" si="6"/>
        <v>93.94927402803931</v>
      </c>
      <c r="H147" s="96">
        <f t="shared" si="7"/>
        <v>50.073902566176066</v>
      </c>
      <c r="I147" s="103">
        <f t="shared" si="8"/>
        <v>-1.0507259719606878</v>
      </c>
      <c r="K147" s="91"/>
      <c r="L147" s="91"/>
      <c r="M147" s="91"/>
    </row>
    <row r="148" spans="1:13" s="1" customFormat="1" ht="20.25" customHeight="1">
      <c r="A148" s="151"/>
      <c r="B148" s="151"/>
      <c r="C148" s="32" t="s">
        <v>36</v>
      </c>
      <c r="D148" s="96">
        <f aca="true" t="shared" si="9" ref="D148:F150">D141</f>
        <v>12015338.811</v>
      </c>
      <c r="E148" s="96">
        <f t="shared" si="9"/>
        <v>6957944.077999999</v>
      </c>
      <c r="F148" s="96">
        <f t="shared" si="9"/>
        <v>6859018.106</v>
      </c>
      <c r="G148" s="96">
        <f t="shared" si="6"/>
        <v>98.57822984934892</v>
      </c>
      <c r="H148" s="96">
        <f t="shared" si="7"/>
        <v>57.085515555504706</v>
      </c>
      <c r="I148" s="103">
        <f t="shared" si="8"/>
        <v>3.578229849348915</v>
      </c>
      <c r="K148" s="91"/>
      <c r="L148" s="91"/>
      <c r="M148" s="91"/>
    </row>
    <row r="149" spans="1:13" s="1" customFormat="1" ht="31.5" customHeight="1">
      <c r="A149" s="151"/>
      <c r="B149" s="151"/>
      <c r="C149" s="33" t="s">
        <v>71</v>
      </c>
      <c r="D149" s="96">
        <f t="shared" si="9"/>
        <v>14251443.330000002</v>
      </c>
      <c r="E149" s="96">
        <f t="shared" si="9"/>
        <v>3885535.854</v>
      </c>
      <c r="F149" s="96">
        <f t="shared" si="9"/>
        <v>3814282.527</v>
      </c>
      <c r="G149" s="96">
        <f t="shared" si="6"/>
        <v>98.16619046439507</v>
      </c>
      <c r="H149" s="96">
        <f t="shared" si="7"/>
        <v>26.764184080715136</v>
      </c>
      <c r="I149" s="103">
        <f t="shared" si="8"/>
        <v>3.166190464395072</v>
      </c>
      <c r="K149" s="91"/>
      <c r="L149" s="91"/>
      <c r="M149" s="91"/>
    </row>
    <row r="150" spans="1:13" s="1" customFormat="1" ht="56.25" customHeight="1" hidden="1">
      <c r="A150" s="151"/>
      <c r="B150" s="151"/>
      <c r="C150" s="33" t="s">
        <v>121</v>
      </c>
      <c r="D150" s="141">
        <f t="shared" si="9"/>
        <v>11788946.944000002</v>
      </c>
      <c r="E150" s="141">
        <f t="shared" si="9"/>
        <v>3885535.854</v>
      </c>
      <c r="F150" s="141">
        <f t="shared" si="9"/>
        <v>3814282.527</v>
      </c>
      <c r="G150" s="96">
        <f>F150/E150*100</f>
        <v>98.16619046439507</v>
      </c>
      <c r="H150" s="96">
        <f>F150/D150*100</f>
        <v>32.35473486409474</v>
      </c>
      <c r="I150" s="125">
        <f>G150-95</f>
        <v>3.166190464395072</v>
      </c>
      <c r="K150" s="91"/>
      <c r="L150" s="91"/>
      <c r="M150" s="91"/>
    </row>
    <row r="151" spans="1:13" s="2" customFormat="1" ht="21.75" customHeight="1">
      <c r="A151" s="151"/>
      <c r="B151" s="151"/>
      <c r="C151" s="126" t="s">
        <v>96</v>
      </c>
      <c r="D151" s="123">
        <f>D9+D31+D40+D77+D81+D88+D108+D117+D130+D134+D35</f>
        <v>10036036.254</v>
      </c>
      <c r="E151" s="123">
        <f>E9+E31+E40+E77+E81+E88+E108+E117+E130+E134+E35</f>
        <v>3128477.175</v>
      </c>
      <c r="F151" s="123">
        <f>F9+F31+F40+F77+F81+F88+F108+F117+F130+F134+F35</f>
        <v>3058255.472</v>
      </c>
      <c r="G151" s="123">
        <f t="shared" si="6"/>
        <v>97.75540305803894</v>
      </c>
      <c r="H151" s="123">
        <f t="shared" si="7"/>
        <v>30.472742371582108</v>
      </c>
      <c r="I151" s="124">
        <f t="shared" si="8"/>
        <v>2.7554030580389366</v>
      </c>
      <c r="K151" s="91"/>
      <c r="L151" s="91"/>
      <c r="M151" s="91"/>
    </row>
    <row r="152" spans="1:13" s="2" customFormat="1" ht="45" customHeight="1" hidden="1">
      <c r="A152" s="115"/>
      <c r="B152" s="116"/>
      <c r="C152" s="119" t="s">
        <v>122</v>
      </c>
      <c r="D152" s="120">
        <f>D151-D88+D89</f>
        <v>8059734.627</v>
      </c>
      <c r="E152" s="120">
        <f>E151-E88+E89</f>
        <v>2900879.4239999996</v>
      </c>
      <c r="F152" s="120">
        <f>F151-F88+F89</f>
        <v>2831182.916</v>
      </c>
      <c r="G152" s="117">
        <f>F152/E152*100</f>
        <v>97.59740072533262</v>
      </c>
      <c r="H152" s="117">
        <f>F152/D152*100</f>
        <v>35.127495470081314</v>
      </c>
      <c r="I152" s="118">
        <f>G152-95</f>
        <v>2.5974007253326192</v>
      </c>
      <c r="K152" s="91"/>
      <c r="L152" s="91"/>
      <c r="M152" s="91"/>
    </row>
    <row r="153" spans="1:8" ht="12" customHeight="1">
      <c r="A153" s="47"/>
      <c r="B153" s="48" t="s">
        <v>99</v>
      </c>
      <c r="C153" s="48"/>
      <c r="D153" s="98"/>
      <c r="E153" s="19"/>
      <c r="F153" s="26"/>
      <c r="G153" s="19"/>
      <c r="H153" s="19"/>
    </row>
    <row r="154" spans="1:9" s="13" customFormat="1" ht="27.75" customHeight="1" hidden="1">
      <c r="A154" s="189" t="s">
        <v>117</v>
      </c>
      <c r="B154" s="190"/>
      <c r="C154" s="190"/>
      <c r="D154" s="190"/>
      <c r="E154" s="190"/>
      <c r="F154" s="190"/>
      <c r="G154" s="190"/>
      <c r="H154" s="190"/>
      <c r="I154" s="3"/>
    </row>
    <row r="155" spans="1:8" s="6" customFormat="1" ht="17.25" customHeight="1">
      <c r="A155" s="185" t="s">
        <v>130</v>
      </c>
      <c r="B155" s="186"/>
      <c r="C155" s="186"/>
      <c r="D155" s="186"/>
      <c r="E155" s="186"/>
      <c r="F155" s="186"/>
      <c r="G155" s="186"/>
      <c r="H155" s="186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42"/>
      <c r="B158" s="43"/>
      <c r="C158" s="43"/>
      <c r="D158" s="44"/>
      <c r="E158" s="46"/>
      <c r="F158" s="45"/>
      <c r="G158" s="46"/>
      <c r="H158" s="46"/>
      <c r="I158" s="71"/>
    </row>
    <row r="159" spans="1:9" s="4" customFormat="1" ht="32.25" customHeight="1" hidden="1">
      <c r="A159" s="18" t="s">
        <v>0</v>
      </c>
      <c r="B159" s="18" t="s">
        <v>62</v>
      </c>
      <c r="C159" s="18" t="s">
        <v>69</v>
      </c>
      <c r="D159" s="46"/>
      <c r="E159" s="44"/>
      <c r="F159" s="45"/>
      <c r="G159" s="46"/>
      <c r="H159" s="46"/>
      <c r="I159" s="71"/>
    </row>
    <row r="160" spans="1:9" s="4" customFormat="1" ht="15.75" hidden="1">
      <c r="A160" s="174" t="s">
        <v>64</v>
      </c>
      <c r="B160" s="175"/>
      <c r="C160" s="176"/>
      <c r="D160" s="34">
        <f>D162+D163+D164</f>
        <v>24525968.417999998</v>
      </c>
      <c r="E160" s="34">
        <f>E162+E163+E164</f>
        <v>21619356.084</v>
      </c>
      <c r="F160" s="73">
        <f>F162+F163+F164</f>
        <v>20841969.650000002</v>
      </c>
      <c r="G160" s="35">
        <f>F160/E160*100</f>
        <v>96.40421097196635</v>
      </c>
      <c r="H160" s="35">
        <f>F160/D160*100</f>
        <v>84.97919142187165</v>
      </c>
      <c r="I160" s="71"/>
    </row>
    <row r="161" spans="1:9" s="4" customFormat="1" ht="13.5" hidden="1">
      <c r="A161" s="184"/>
      <c r="B161" s="184"/>
      <c r="C161" s="36" t="s">
        <v>63</v>
      </c>
      <c r="D161" s="37"/>
      <c r="E161" s="37"/>
      <c r="F161" s="74"/>
      <c r="G161" s="38"/>
      <c r="H161" s="38"/>
      <c r="I161" s="71"/>
    </row>
    <row r="162" spans="1:9" s="4" customFormat="1" ht="27" hidden="1">
      <c r="A162" s="184"/>
      <c r="B162" s="184"/>
      <c r="C162" s="39" t="s">
        <v>70</v>
      </c>
      <c r="D162" s="40">
        <v>14805057.912999997</v>
      </c>
      <c r="E162" s="40">
        <v>13268979.204</v>
      </c>
      <c r="F162" s="75">
        <v>12716245.471</v>
      </c>
      <c r="G162" s="35">
        <v>95.83439144411821</v>
      </c>
      <c r="H162" s="35">
        <v>85.89122410547374</v>
      </c>
      <c r="I162" s="71"/>
    </row>
    <row r="163" spans="1:9" s="4" customFormat="1" ht="13.5" hidden="1">
      <c r="A163" s="184"/>
      <c r="B163" s="184"/>
      <c r="C163" s="39" t="s">
        <v>36</v>
      </c>
      <c r="D163" s="40">
        <v>7926615.303999999</v>
      </c>
      <c r="E163" s="40">
        <v>7092166.329999999</v>
      </c>
      <c r="F163" s="75">
        <v>6886598.409</v>
      </c>
      <c r="G163" s="35">
        <v>97.10147913296332</v>
      </c>
      <c r="H163" s="35">
        <v>86.87943270723412</v>
      </c>
      <c r="I163" s="71"/>
    </row>
    <row r="164" spans="1:9" s="4" customFormat="1" ht="27" hidden="1">
      <c r="A164" s="184"/>
      <c r="B164" s="184"/>
      <c r="C164" s="41" t="s">
        <v>71</v>
      </c>
      <c r="D164" s="40">
        <v>1794295.2010000001</v>
      </c>
      <c r="E164" s="40">
        <v>1258210.55</v>
      </c>
      <c r="F164" s="75">
        <v>1239125.77</v>
      </c>
      <c r="G164" s="35">
        <v>98.4831807363243</v>
      </c>
      <c r="H164" s="35">
        <v>69.05919211673798</v>
      </c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99"/>
      <c r="E169" s="99"/>
      <c r="F169" s="99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4:8" ht="12.75"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</sheetData>
  <sheetProtection password="CE2E" sheet="1" objects="1" scenarios="1"/>
  <autoFilter ref="A5:I5"/>
  <mergeCells count="43">
    <mergeCell ref="A132:B134"/>
    <mergeCell ref="A127:B130"/>
    <mergeCell ref="A119:B120"/>
    <mergeCell ref="A161:B164"/>
    <mergeCell ref="A155:H155"/>
    <mergeCell ref="A137:C137"/>
    <mergeCell ref="A154:H154"/>
    <mergeCell ref="A122:B122"/>
    <mergeCell ref="A124:B125"/>
    <mergeCell ref="A138:C138"/>
    <mergeCell ref="A139:B143"/>
    <mergeCell ref="A145:C145"/>
    <mergeCell ref="A3:I3"/>
    <mergeCell ref="A160:C160"/>
    <mergeCell ref="A144:C144"/>
    <mergeCell ref="A135:C135"/>
    <mergeCell ref="A136:C136"/>
    <mergeCell ref="A26:B26"/>
    <mergeCell ref="A114:B117"/>
    <mergeCell ref="A79:B81"/>
    <mergeCell ref="A110:B112"/>
    <mergeCell ref="A101:B103"/>
    <mergeCell ref="A98:B99"/>
    <mergeCell ref="A95:B96"/>
    <mergeCell ref="A91:B93"/>
    <mergeCell ref="A105:B108"/>
    <mergeCell ref="A74:B77"/>
    <mergeCell ref="A70:B72"/>
    <mergeCell ref="A66:B68"/>
    <mergeCell ref="A62:B64"/>
    <mergeCell ref="A58:B60"/>
    <mergeCell ref="A33:B35"/>
    <mergeCell ref="A54:B56"/>
    <mergeCell ref="A146:B151"/>
    <mergeCell ref="A50:B52"/>
    <mergeCell ref="A11:B21"/>
    <mergeCell ref="A7:B9"/>
    <mergeCell ref="A46:B48"/>
    <mergeCell ref="A42:B44"/>
    <mergeCell ref="A37:B40"/>
    <mergeCell ref="A28:B31"/>
    <mergeCell ref="A23:B24"/>
    <mergeCell ref="A83:B89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2022-08-12T10:37:08Z</cp:lastPrinted>
  <dcterms:created xsi:type="dcterms:W3CDTF">2002-03-11T10:22:12Z</dcterms:created>
  <dcterms:modified xsi:type="dcterms:W3CDTF">2022-08-15T09:27:49Z</dcterms:modified>
  <cp:category/>
  <cp:version/>
  <cp:contentType/>
  <cp:contentStatus/>
</cp:coreProperties>
</file>