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3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источникам'!$A$1:$I$145</definedName>
  </definedNames>
  <calcPr fullCalcOnLoad="1"/>
</workbook>
</file>

<file path=xl/sharedStrings.xml><?xml version="1.0" encoding="utf-8"?>
<sst xmlns="http://schemas.openxmlformats.org/spreadsheetml/2006/main" count="222" uniqueCount="125">
  <si>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</si>
  <si>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</si>
  <si>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</si>
  <si>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</si>
  <si>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</si>
  <si>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</si>
  <si>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</si>
  <si>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</si>
  <si>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</si>
  <si>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</si>
  <si>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</si>
  <si>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</si>
  <si>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</si>
  <si>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</si>
  <si>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</si>
  <si>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</si>
  <si>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</si>
  <si>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</si>
  <si>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</si>
  <si>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</si>
  <si>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</si>
  <si>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</si>
  <si>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</si>
  <si>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</si>
  <si>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</si>
  <si>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</si>
  <si>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</si>
  <si>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</si>
  <si>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</si>
  <si>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</si>
  <si>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</si>
  <si>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</si>
  <si>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</si>
  <si>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</si>
  <si>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</si>
  <si>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</si>
  <si>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</si>
  <si>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</si>
  <si>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</si>
  <si>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</si>
  <si>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</si>
  <si>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</si>
  <si>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</si>
  <si>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</si>
  <si>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</si>
  <si>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</si>
  <si>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</si>
  <si>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</si>
  <si>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</si>
  <si>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</si>
  <si>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</si>
  <si>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</si>
  <si>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</si>
  <si>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</si>
  <si>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</si>
  <si>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</si>
  <si>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</si>
  <si>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</si>
  <si>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</si>
  <si>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</si>
  <si>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</si>
  <si>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</si>
  <si>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</si>
  <si>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</si>
  <si>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</si>
  <si>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</si>
  <si>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</si>
  <si>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</si>
  <si>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</si>
  <si>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</si>
  <si>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</si>
  <si>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</si>
  <si>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</si>
  <si>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</si>
  <si>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</si>
  <si>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</si>
  <si>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</si>
  <si>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</si>
  <si>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</si>
  <si>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</si>
  <si>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</si>
  <si>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</si>
  <si>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</si>
  <si>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</si>
  <si>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</si>
  <si>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</si>
  <si>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</si>
  <si>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</si>
  <si>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</si>
  <si>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</si>
  <si>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</si>
  <si>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</si>
  <si>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</si>
  <si>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</si>
  <si>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</si>
  <si>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</si>
  <si>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</si>
  <si>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</si>
  <si>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</si>
  <si>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</si>
  <si>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</si>
  <si>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</si>
  <si>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</si>
  <si>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</si>
  <si>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</si>
  <si>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</si>
  <si>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</si>
  <si>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</si>
  <si>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</si>
  <si>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</si>
  <si>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</si>
  <si>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</si>
  <si>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</si>
  <si>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Департамент экономики         и промышленной политики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</si>
  <si>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</si>
  <si>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</si>
  <si>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Ассигнования 2021 года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</si>
  <si>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</si>
  <si>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</si>
  <si>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</si>
  <si>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Кассовый план января-августа 2021 года</t>
  </si>
  <si>
    <t>Оперативный анализ исполнения бюджета города Перми по расходам на 1 сентября 2021 года</t>
  </si>
  <si>
    <t>Кассовый расход на 01.09.2021</t>
  </si>
  <si>
    <t>% выпол-нения кассового плана января -августа 2021 года</t>
  </si>
  <si>
    <t xml:space="preserve"> *   расчётный уровень установлен исходя из 95,0 % исполнения кассового плана по расходам за январь-август 2021 года.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</si>
</sst>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i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6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i/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sz val="11"/>
      <color rgb="FFC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4" xfId="0" applyNumberFormat="1" applyFont="1" applyFill="1" applyBorder="1" applyAlignment="1">
      <alignment horizontal="left" vertical="center" wrapText="1"/>
    </xf>
    <xf numFmtId="49" fontId="8" fillId="35" borderId="16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1" xfId="0" applyNumberFormat="1" applyFont="1" applyFill="1" applyBorder="1" applyAlignment="1">
      <alignment horizontal="left"/>
    </xf>
    <xf numFmtId="179" fontId="0" fillId="33" borderId="0" xfId="0" applyNumberFormat="1" applyFont="1" applyFill="1" applyBorder="1" applyAlignment="1" applyProtection="1">
      <alignment/>
      <protection/>
    </xf>
    <xf numFmtId="179" fontId="68" fillId="0" borderId="10" xfId="0" applyNumberFormat="1" applyFont="1" applyFill="1" applyBorder="1" applyAlignment="1" applyProtection="1">
      <alignment horizontal="center" vertical="center" wrapText="1"/>
      <protection/>
    </xf>
    <xf numFmtId="179" fontId="69" fillId="0" borderId="10" xfId="0" applyNumberFormat="1" applyFont="1" applyFill="1" applyBorder="1" applyAlignment="1" applyProtection="1">
      <alignment horizontal="center" vertical="center" wrapText="1"/>
      <protection/>
    </xf>
    <xf numFmtId="179" fontId="70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24" fillId="35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68" fillId="33" borderId="10" xfId="0" applyNumberFormat="1" applyFont="1" applyFill="1" applyBorder="1" applyAlignment="1">
      <alignment vertical="center"/>
    </xf>
    <xf numFmtId="179" fontId="71" fillId="0" borderId="10" xfId="0" applyNumberFormat="1" applyFont="1" applyFill="1" applyBorder="1" applyAlignment="1" applyProtection="1">
      <alignment horizontal="center" vertical="center" wrapText="1"/>
      <protection/>
    </xf>
    <xf numFmtId="179" fontId="72" fillId="0" borderId="10" xfId="0" applyNumberFormat="1" applyFont="1" applyFill="1" applyBorder="1" applyAlignment="1" applyProtection="1">
      <alignment horizontal="center" vertical="center" wrapText="1"/>
      <protection/>
    </xf>
    <xf numFmtId="179" fontId="73" fillId="0" borderId="10" xfId="0" applyNumberFormat="1" applyFont="1" applyFill="1" applyBorder="1" applyAlignment="1" applyProtection="1">
      <alignment horizontal="center" vertical="center" wrapText="1"/>
      <protection/>
    </xf>
    <xf numFmtId="179" fontId="74" fillId="0" borderId="10" xfId="0" applyNumberFormat="1" applyFont="1" applyFill="1" applyBorder="1" applyAlignment="1" applyProtection="1">
      <alignment horizontal="center" vertical="center" wrapText="1"/>
      <protection/>
    </xf>
    <xf numFmtId="179" fontId="75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6" borderId="10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8"/>
  <sheetViews>
    <sheetView tabSelected="1" zoomScaleSheetLayoutView="91" zoomScalePageLayoutView="0" workbookViewId="0" topLeftCell="A1">
      <pane xSplit="3" ySplit="5" topLeftCell="D9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13" sqref="G113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4" width="14.140625" style="5" customWidth="1"/>
    <col min="5" max="5" width="13.140625" style="5" customWidth="1"/>
    <col min="6" max="6" width="13.140625" style="24" customWidth="1"/>
    <col min="7" max="7" width="9.28125" style="5" customWidth="1"/>
    <col min="8" max="8" width="9.8515625" style="5" customWidth="1"/>
    <col min="9" max="9" width="11.00390625" style="3" customWidth="1"/>
    <col min="11" max="12" width="12.7109375" style="0" bestFit="1" customWidth="1"/>
    <col min="13" max="13" width="14.8515625" style="0" customWidth="1"/>
  </cols>
  <sheetData>
    <row r="1" ht="13.5" customHeight="1">
      <c r="I1" s="62" t="s">
        <v>97</v>
      </c>
    </row>
    <row r="2" ht="13.5" customHeight="1">
      <c r="I2" s="62" t="s">
        <v>98</v>
      </c>
    </row>
    <row r="3" spans="1:9" s="1" customFormat="1" ht="20.25" customHeight="1">
      <c r="A3" s="138" t="s">
        <v>121</v>
      </c>
      <c r="B3" s="138"/>
      <c r="C3" s="138"/>
      <c r="D3" s="138"/>
      <c r="E3" s="138"/>
      <c r="F3" s="138"/>
      <c r="G3" s="138"/>
      <c r="H3" s="138"/>
      <c r="I3" s="138"/>
    </row>
    <row r="4" spans="1:9" s="1" customFormat="1" ht="15" customHeight="1">
      <c r="A4" s="15"/>
      <c r="B4" s="81"/>
      <c r="C4" s="16"/>
      <c r="D4" s="17"/>
      <c r="E4" s="17"/>
      <c r="F4" s="25"/>
      <c r="G4" s="2"/>
      <c r="H4" s="2"/>
      <c r="I4" s="69" t="s">
        <v>58</v>
      </c>
    </row>
    <row r="5" spans="1:9" s="1" customFormat="1" ht="86.25" customHeight="1">
      <c r="A5" s="64" t="s">
        <v>0</v>
      </c>
      <c r="B5" s="64" t="s">
        <v>62</v>
      </c>
      <c r="C5" s="64" t="s">
        <v>69</v>
      </c>
      <c r="D5" s="86" t="s">
        <v>116</v>
      </c>
      <c r="E5" s="79" t="s">
        <v>120</v>
      </c>
      <c r="F5" s="70" t="s">
        <v>122</v>
      </c>
      <c r="G5" s="70" t="s">
        <v>123</v>
      </c>
      <c r="H5" s="65" t="s">
        <v>114</v>
      </c>
      <c r="I5" s="66" t="s">
        <v>110</v>
      </c>
    </row>
    <row r="6" spans="1:11" s="2" customFormat="1" ht="42.75" customHeight="1">
      <c r="A6" s="50" t="s">
        <v>59</v>
      </c>
      <c r="B6" s="30" t="s">
        <v>73</v>
      </c>
      <c r="C6" s="30" t="s">
        <v>37</v>
      </c>
      <c r="D6" s="76">
        <f>D7+D8</f>
        <v>239226.438</v>
      </c>
      <c r="E6" s="76">
        <f>E7+E8</f>
        <v>101551.622</v>
      </c>
      <c r="F6" s="118">
        <f>F7+F8</f>
        <v>93557.898</v>
      </c>
      <c r="G6" s="76">
        <f>F6/E6*100</f>
        <v>92.12841327142958</v>
      </c>
      <c r="H6" s="76">
        <f>F6/D6*100</f>
        <v>39.10851107518476</v>
      </c>
      <c r="I6" s="77" t="s">
        <v>67</v>
      </c>
      <c r="J6" s="63"/>
      <c r="K6" s="63"/>
    </row>
    <row r="7" spans="1:9" s="7" customFormat="1" ht="16.5" customHeight="1">
      <c r="A7" s="122"/>
      <c r="B7" s="123"/>
      <c r="C7" s="54" t="s">
        <v>35</v>
      </c>
      <c r="D7" s="97">
        <v>208058.21</v>
      </c>
      <c r="E7" s="97">
        <v>101551.622</v>
      </c>
      <c r="F7" s="115">
        <v>93557.898</v>
      </c>
      <c r="G7" s="97">
        <f>F7/E7*100</f>
        <v>92.12841327142958</v>
      </c>
      <c r="H7" s="97">
        <f>F7/D7*100</f>
        <v>44.967174330683704</v>
      </c>
      <c r="I7" s="78">
        <f>G7-95</f>
        <v>-2.8715867285704206</v>
      </c>
    </row>
    <row r="8" spans="1:9" s="12" customFormat="1" ht="27" customHeight="1">
      <c r="A8" s="124"/>
      <c r="B8" s="125"/>
      <c r="C8" s="54" t="s">
        <v>71</v>
      </c>
      <c r="D8" s="97">
        <v>31168.228</v>
      </c>
      <c r="E8" s="97">
        <v>0</v>
      </c>
      <c r="F8" s="115">
        <v>0</v>
      </c>
      <c r="G8" s="97"/>
      <c r="H8" s="97">
        <f aca="true" t="shared" si="0" ref="H8:H71">F8/D8*100</f>
        <v>0</v>
      </c>
      <c r="I8" s="78"/>
    </row>
    <row r="9" spans="1:9" s="85" customFormat="1" ht="21.75" customHeight="1">
      <c r="A9" s="126"/>
      <c r="B9" s="127"/>
      <c r="C9" s="89" t="s">
        <v>96</v>
      </c>
      <c r="D9" s="100">
        <v>33178</v>
      </c>
      <c r="E9" s="100">
        <v>0</v>
      </c>
      <c r="F9" s="100">
        <v>0</v>
      </c>
      <c r="G9" s="100"/>
      <c r="H9" s="100">
        <f t="shared" si="0"/>
        <v>0</v>
      </c>
      <c r="I9" s="90"/>
    </row>
    <row r="10" spans="1:10" s="1" customFormat="1" ht="28.5" customHeight="1">
      <c r="A10" s="50" t="s">
        <v>60</v>
      </c>
      <c r="B10" s="30" t="s">
        <v>74</v>
      </c>
      <c r="C10" s="30" t="s">
        <v>61</v>
      </c>
      <c r="D10" s="76">
        <f>D11+D17+D20</f>
        <v>277397.603</v>
      </c>
      <c r="E10" s="76">
        <f>E11+E17+E20</f>
        <v>133851.592</v>
      </c>
      <c r="F10" s="118">
        <f>F11+F17+F20</f>
        <v>133485.20899999997</v>
      </c>
      <c r="G10" s="76">
        <f aca="true" t="shared" si="1" ref="G10:G71">F10/E10*100</f>
        <v>99.726276696059</v>
      </c>
      <c r="H10" s="76">
        <f t="shared" si="0"/>
        <v>48.120534408511084</v>
      </c>
      <c r="I10" s="107">
        <f aca="true" t="shared" si="2" ref="I10:I71">G10-95</f>
        <v>4.726276696059003</v>
      </c>
      <c r="J10" s="63"/>
    </row>
    <row r="11" spans="1:10" s="1" customFormat="1" ht="27.75" customHeight="1">
      <c r="A11" s="148"/>
      <c r="B11" s="149"/>
      <c r="C11" s="88" t="s">
        <v>66</v>
      </c>
      <c r="D11" s="111">
        <f>D12+D13+D14+D15+D16</f>
        <v>236025.164</v>
      </c>
      <c r="E11" s="111">
        <f>E12+E13+E14+E15+E16</f>
        <v>133851.59100000001</v>
      </c>
      <c r="F11" s="116">
        <f>F12+F13+F14+F15+F16</f>
        <v>133485.20899999997</v>
      </c>
      <c r="G11" s="111">
        <f t="shared" si="1"/>
        <v>99.7262774411101</v>
      </c>
      <c r="H11" s="111">
        <f t="shared" si="0"/>
        <v>56.55549888739828</v>
      </c>
      <c r="I11" s="112">
        <f t="shared" si="2"/>
        <v>4.726277441110099</v>
      </c>
      <c r="J11" s="67"/>
    </row>
    <row r="12" spans="1:9" s="1" customFormat="1" ht="20.25" customHeight="1">
      <c r="A12" s="150"/>
      <c r="B12" s="151"/>
      <c r="C12" s="54" t="s">
        <v>101</v>
      </c>
      <c r="D12" s="97">
        <f>114739.5+6385</f>
        <v>121124.5</v>
      </c>
      <c r="E12" s="97">
        <f>66952.55+2626.891</f>
        <v>69579.441</v>
      </c>
      <c r="F12" s="115">
        <f>66861.19+2418.737</f>
        <v>69279.927</v>
      </c>
      <c r="G12" s="97">
        <f t="shared" si="1"/>
        <v>99.56953663942197</v>
      </c>
      <c r="H12" s="97">
        <f t="shared" si="0"/>
        <v>57.19728626330759</v>
      </c>
      <c r="I12" s="78">
        <f t="shared" si="2"/>
        <v>4.569536639421969</v>
      </c>
    </row>
    <row r="13" spans="1:9" s="1" customFormat="1" ht="27" customHeight="1">
      <c r="A13" s="150"/>
      <c r="B13" s="151"/>
      <c r="C13" s="54" t="s">
        <v>105</v>
      </c>
      <c r="D13" s="97">
        <v>105907.8</v>
      </c>
      <c r="E13" s="97">
        <v>61484.677</v>
      </c>
      <c r="F13" s="115">
        <v>61417.903</v>
      </c>
      <c r="G13" s="97">
        <f t="shared" si="1"/>
        <v>99.89139733140338</v>
      </c>
      <c r="H13" s="97">
        <f t="shared" si="0"/>
        <v>57.99185990078162</v>
      </c>
      <c r="I13" s="78">
        <f t="shared" si="2"/>
        <v>4.8913973314033825</v>
      </c>
    </row>
    <row r="14" spans="1:9" s="82" customFormat="1" ht="27" customHeight="1">
      <c r="A14" s="150"/>
      <c r="B14" s="151"/>
      <c r="C14" s="54" t="s">
        <v>115</v>
      </c>
      <c r="D14" s="97">
        <v>0</v>
      </c>
      <c r="E14" s="97">
        <v>0</v>
      </c>
      <c r="F14" s="115">
        <v>0</v>
      </c>
      <c r="G14" s="97"/>
      <c r="H14" s="97"/>
      <c r="I14" s="78"/>
    </row>
    <row r="15" spans="1:9" s="1" customFormat="1" ht="27" customHeight="1">
      <c r="A15" s="150"/>
      <c r="B15" s="151"/>
      <c r="C15" s="54" t="s">
        <v>102</v>
      </c>
      <c r="D15" s="97">
        <v>3563</v>
      </c>
      <c r="E15" s="97">
        <v>2130.8</v>
      </c>
      <c r="F15" s="115">
        <v>2130.8</v>
      </c>
      <c r="G15" s="97">
        <f t="shared" si="1"/>
        <v>100</v>
      </c>
      <c r="H15" s="97">
        <f t="shared" si="0"/>
        <v>59.80353634577603</v>
      </c>
      <c r="I15" s="78">
        <f t="shared" si="2"/>
        <v>5</v>
      </c>
    </row>
    <row r="16" spans="1:9" s="1" customFormat="1" ht="27" customHeight="1">
      <c r="A16" s="150"/>
      <c r="B16" s="151"/>
      <c r="C16" s="54" t="s">
        <v>100</v>
      </c>
      <c r="D16" s="97">
        <v>5429.864</v>
      </c>
      <c r="E16" s="97">
        <v>656.673</v>
      </c>
      <c r="F16" s="115">
        <v>656.579</v>
      </c>
      <c r="G16" s="97">
        <f t="shared" si="1"/>
        <v>99.98568541724724</v>
      </c>
      <c r="H16" s="97">
        <f t="shared" si="0"/>
        <v>12.091997147626534</v>
      </c>
      <c r="I16" s="78">
        <f t="shared" si="2"/>
        <v>4.98568541724724</v>
      </c>
    </row>
    <row r="17" spans="1:13" s="1" customFormat="1" ht="27.75" customHeight="1">
      <c r="A17" s="150"/>
      <c r="B17" s="151"/>
      <c r="C17" s="88" t="s">
        <v>82</v>
      </c>
      <c r="D17" s="111">
        <f>D18+D19</f>
        <v>41372.439</v>
      </c>
      <c r="E17" s="111">
        <f>E18+E19</f>
        <v>0.001</v>
      </c>
      <c r="F17" s="116">
        <f>F18+F19</f>
        <v>0</v>
      </c>
      <c r="G17" s="111">
        <f t="shared" si="1"/>
        <v>0</v>
      </c>
      <c r="H17" s="111">
        <f t="shared" si="0"/>
        <v>0</v>
      </c>
      <c r="I17" s="112">
        <f t="shared" si="2"/>
        <v>-95</v>
      </c>
      <c r="M17" s="52"/>
    </row>
    <row r="18" spans="1:9" s="2" customFormat="1" ht="27.75" customHeight="1">
      <c r="A18" s="150"/>
      <c r="B18" s="151"/>
      <c r="C18" s="54" t="s">
        <v>104</v>
      </c>
      <c r="D18" s="97">
        <v>0</v>
      </c>
      <c r="E18" s="97">
        <v>0</v>
      </c>
      <c r="F18" s="115">
        <v>0</v>
      </c>
      <c r="G18" s="97"/>
      <c r="H18" s="97"/>
      <c r="I18" s="78"/>
    </row>
    <row r="19" spans="1:9" s="2" customFormat="1" ht="18" customHeight="1">
      <c r="A19" s="150"/>
      <c r="B19" s="151"/>
      <c r="C19" s="54" t="s">
        <v>103</v>
      </c>
      <c r="D19" s="97">
        <v>41372.439</v>
      </c>
      <c r="E19" s="97">
        <v>0.001</v>
      </c>
      <c r="F19" s="115">
        <v>0</v>
      </c>
      <c r="G19" s="97">
        <f t="shared" si="1"/>
        <v>0</v>
      </c>
      <c r="H19" s="97">
        <f t="shared" si="0"/>
        <v>0</v>
      </c>
      <c r="I19" s="78">
        <f t="shared" si="2"/>
        <v>-95</v>
      </c>
    </row>
    <row r="20" spans="1:9" s="72" customFormat="1" ht="30" customHeight="1">
      <c r="A20" s="152"/>
      <c r="B20" s="153"/>
      <c r="C20" s="54" t="s">
        <v>95</v>
      </c>
      <c r="D20" s="97">
        <v>0</v>
      </c>
      <c r="E20" s="97">
        <v>0</v>
      </c>
      <c r="F20" s="115">
        <v>0</v>
      </c>
      <c r="G20" s="97"/>
      <c r="H20" s="97"/>
      <c r="I20" s="78"/>
    </row>
    <row r="21" spans="1:9" s="5" customFormat="1" ht="66.75" customHeight="1">
      <c r="A21" s="50" t="s">
        <v>80</v>
      </c>
      <c r="B21" s="30" t="s">
        <v>118</v>
      </c>
      <c r="C21" s="30" t="s">
        <v>81</v>
      </c>
      <c r="D21" s="76">
        <f>D22</f>
        <v>128636.98</v>
      </c>
      <c r="E21" s="76">
        <f>E22</f>
        <v>79587.139</v>
      </c>
      <c r="F21" s="118">
        <f>F22</f>
        <v>74865.574</v>
      </c>
      <c r="G21" s="158">
        <f t="shared" si="1"/>
        <v>94.06742715050983</v>
      </c>
      <c r="H21" s="76">
        <f t="shared" si="0"/>
        <v>58.19910728625624</v>
      </c>
      <c r="I21" s="107">
        <f t="shared" si="2"/>
        <v>-0.932572849490171</v>
      </c>
    </row>
    <row r="22" spans="1:9" s="2" customFormat="1" ht="17.25" customHeight="1">
      <c r="A22" s="148"/>
      <c r="B22" s="149"/>
      <c r="C22" s="51" t="s">
        <v>35</v>
      </c>
      <c r="D22" s="97">
        <v>128636.98</v>
      </c>
      <c r="E22" s="97">
        <v>79587.139</v>
      </c>
      <c r="F22" s="115">
        <v>74865.574</v>
      </c>
      <c r="G22" s="97">
        <f t="shared" si="1"/>
        <v>94.06742715050983</v>
      </c>
      <c r="H22" s="97">
        <f t="shared" si="0"/>
        <v>58.19910728625624</v>
      </c>
      <c r="I22" s="78">
        <f t="shared" si="2"/>
        <v>-0.932572849490171</v>
      </c>
    </row>
    <row r="23" spans="1:9" s="8" customFormat="1" ht="17.25" customHeight="1" hidden="1">
      <c r="A23" s="152"/>
      <c r="B23" s="153"/>
      <c r="C23" s="51" t="s">
        <v>36</v>
      </c>
      <c r="D23" s="97">
        <v>0</v>
      </c>
      <c r="E23" s="97">
        <v>0</v>
      </c>
      <c r="F23" s="104">
        <v>0</v>
      </c>
      <c r="G23" s="97" t="e">
        <f t="shared" si="1"/>
        <v>#DIV/0!</v>
      </c>
      <c r="H23" s="97" t="e">
        <f t="shared" si="0"/>
        <v>#DIV/0!</v>
      </c>
      <c r="I23" s="78" t="e">
        <f t="shared" si="2"/>
        <v>#DIV/0!</v>
      </c>
    </row>
    <row r="24" spans="1:9" s="8" customFormat="1" ht="54.75" customHeight="1">
      <c r="A24" s="55">
        <v>910</v>
      </c>
      <c r="B24" s="56" t="s">
        <v>90</v>
      </c>
      <c r="C24" s="30" t="s">
        <v>89</v>
      </c>
      <c r="D24" s="76">
        <f>D25</f>
        <v>51587.6</v>
      </c>
      <c r="E24" s="76">
        <f>E25</f>
        <v>29472.781</v>
      </c>
      <c r="F24" s="118">
        <f>F25</f>
        <v>28574.028</v>
      </c>
      <c r="G24" s="76">
        <f t="shared" si="1"/>
        <v>96.95056601547034</v>
      </c>
      <c r="H24" s="76">
        <f t="shared" si="0"/>
        <v>55.38933387093022</v>
      </c>
      <c r="I24" s="107">
        <f t="shared" si="2"/>
        <v>1.9505660154703435</v>
      </c>
    </row>
    <row r="25" spans="1:9" s="8" customFormat="1" ht="18.75" customHeight="1">
      <c r="A25" s="146"/>
      <c r="B25" s="147"/>
      <c r="C25" s="51" t="s">
        <v>36</v>
      </c>
      <c r="D25" s="97">
        <v>51587.6</v>
      </c>
      <c r="E25" s="97">
        <v>29472.781</v>
      </c>
      <c r="F25" s="115">
        <v>28574.028</v>
      </c>
      <c r="G25" s="97">
        <f t="shared" si="1"/>
        <v>96.95056601547034</v>
      </c>
      <c r="H25" s="97">
        <f t="shared" si="0"/>
        <v>55.38933387093022</v>
      </c>
      <c r="I25" s="78">
        <f t="shared" si="2"/>
        <v>1.9505660154703435</v>
      </c>
    </row>
    <row r="26" spans="1:9" s="2" customFormat="1" ht="40.5" customHeight="1">
      <c r="A26" s="57" t="s">
        <v>1</v>
      </c>
      <c r="B26" s="58" t="s">
        <v>117</v>
      </c>
      <c r="C26" s="30" t="s">
        <v>38</v>
      </c>
      <c r="D26" s="76">
        <f>D27+D28+D29</f>
        <v>136443.872</v>
      </c>
      <c r="E26" s="76">
        <f>E27+E28+E29</f>
        <v>73450.316</v>
      </c>
      <c r="F26" s="118">
        <f>F27+F28+F29</f>
        <v>59051.948000000004</v>
      </c>
      <c r="G26" s="76">
        <f t="shared" si="1"/>
        <v>80.3971326685647</v>
      </c>
      <c r="H26" s="76">
        <f t="shared" si="0"/>
        <v>43.279296559394034</v>
      </c>
      <c r="I26" s="107">
        <f t="shared" si="2"/>
        <v>-14.602867331435306</v>
      </c>
    </row>
    <row r="27" spans="1:9" s="7" customFormat="1" ht="17.25" customHeight="1">
      <c r="A27" s="122"/>
      <c r="B27" s="123"/>
      <c r="C27" s="54" t="s">
        <v>35</v>
      </c>
      <c r="D27" s="97">
        <v>112870.172</v>
      </c>
      <c r="E27" s="97">
        <v>57896.286</v>
      </c>
      <c r="F27" s="115">
        <v>47608.173</v>
      </c>
      <c r="G27" s="97">
        <f t="shared" si="1"/>
        <v>82.23009849025549</v>
      </c>
      <c r="H27" s="97">
        <f t="shared" si="0"/>
        <v>42.17958753531447</v>
      </c>
      <c r="I27" s="78">
        <f t="shared" si="2"/>
        <v>-12.769901509744514</v>
      </c>
    </row>
    <row r="28" spans="1:9" s="29" customFormat="1" ht="17.25" customHeight="1">
      <c r="A28" s="124"/>
      <c r="B28" s="125"/>
      <c r="C28" s="54" t="s">
        <v>36</v>
      </c>
      <c r="D28" s="97">
        <v>23573.7</v>
      </c>
      <c r="E28" s="97">
        <v>15554.03</v>
      </c>
      <c r="F28" s="115">
        <v>11443.775</v>
      </c>
      <c r="G28" s="97">
        <f t="shared" si="1"/>
        <v>73.57434054068302</v>
      </c>
      <c r="H28" s="97">
        <f t="shared" si="0"/>
        <v>48.544670543868804</v>
      </c>
      <c r="I28" s="78">
        <f t="shared" si="2"/>
        <v>-21.425659459316975</v>
      </c>
    </row>
    <row r="29" spans="1:9" s="83" customFormat="1" ht="28.5" customHeight="1" hidden="1">
      <c r="A29" s="124"/>
      <c r="B29" s="125"/>
      <c r="C29" s="54" t="s">
        <v>71</v>
      </c>
      <c r="D29" s="104"/>
      <c r="E29" s="104"/>
      <c r="F29" s="104"/>
      <c r="G29" s="104" t="e">
        <f t="shared" si="1"/>
        <v>#DIV/0!</v>
      </c>
      <c r="H29" s="104" t="e">
        <f t="shared" si="0"/>
        <v>#DIV/0!</v>
      </c>
      <c r="I29" s="113" t="e">
        <f t="shared" si="2"/>
        <v>#DIV/0!</v>
      </c>
    </row>
    <row r="30" spans="1:9" s="83" customFormat="1" ht="21.75" customHeight="1" hidden="1">
      <c r="A30" s="126"/>
      <c r="B30" s="127"/>
      <c r="C30" s="89" t="s">
        <v>96</v>
      </c>
      <c r="D30" s="105"/>
      <c r="E30" s="105"/>
      <c r="F30" s="105"/>
      <c r="G30" s="104" t="e">
        <f t="shared" si="1"/>
        <v>#DIV/0!</v>
      </c>
      <c r="H30" s="104" t="e">
        <f t="shared" si="0"/>
        <v>#DIV/0!</v>
      </c>
      <c r="I30" s="113" t="e">
        <f t="shared" si="2"/>
        <v>#DIV/0!</v>
      </c>
    </row>
    <row r="31" spans="1:9" s="2" customFormat="1" ht="54.75" customHeight="1">
      <c r="A31" s="55">
        <v>924</v>
      </c>
      <c r="B31" s="56" t="s">
        <v>85</v>
      </c>
      <c r="C31" s="30" t="s">
        <v>84</v>
      </c>
      <c r="D31" s="76">
        <f>D32+D33</f>
        <v>1729414.614</v>
      </c>
      <c r="E31" s="76">
        <f>E32+E33</f>
        <v>1093535.404</v>
      </c>
      <c r="F31" s="118">
        <f>F32+F33</f>
        <v>1028558.764</v>
      </c>
      <c r="G31" s="158">
        <f t="shared" si="1"/>
        <v>94.05811281808302</v>
      </c>
      <c r="H31" s="76">
        <f t="shared" si="0"/>
        <v>59.474388366652256</v>
      </c>
      <c r="I31" s="107">
        <f t="shared" si="2"/>
        <v>-0.9418871819169823</v>
      </c>
    </row>
    <row r="32" spans="1:9" s="2" customFormat="1" ht="16.5" customHeight="1">
      <c r="A32" s="154"/>
      <c r="B32" s="155"/>
      <c r="C32" s="54" t="s">
        <v>35</v>
      </c>
      <c r="D32" s="97">
        <v>1445727.429</v>
      </c>
      <c r="E32" s="97">
        <v>896037.655</v>
      </c>
      <c r="F32" s="115">
        <v>850306.634</v>
      </c>
      <c r="G32" s="121">
        <f t="shared" si="1"/>
        <v>94.89630589241251</v>
      </c>
      <c r="H32" s="97">
        <f t="shared" si="0"/>
        <v>58.81514156428168</v>
      </c>
      <c r="I32" s="78">
        <f t="shared" si="2"/>
        <v>-0.10369410758748643</v>
      </c>
    </row>
    <row r="33" spans="1:9" s="2" customFormat="1" ht="27.75" customHeight="1">
      <c r="A33" s="156"/>
      <c r="B33" s="157"/>
      <c r="C33" s="59" t="s">
        <v>71</v>
      </c>
      <c r="D33" s="97">
        <v>283687.185</v>
      </c>
      <c r="E33" s="97">
        <v>197497.749</v>
      </c>
      <c r="F33" s="115">
        <v>178252.13</v>
      </c>
      <c r="G33" s="97">
        <f t="shared" si="1"/>
        <v>90.25527171957792</v>
      </c>
      <c r="H33" s="97">
        <f t="shared" si="0"/>
        <v>62.834043772544746</v>
      </c>
      <c r="I33" s="78">
        <f t="shared" si="2"/>
        <v>-4.7447282804220805</v>
      </c>
    </row>
    <row r="34" spans="1:9" s="2" customFormat="1" ht="28.5" customHeight="1">
      <c r="A34" s="50" t="s">
        <v>2</v>
      </c>
      <c r="B34" s="30" t="s">
        <v>75</v>
      </c>
      <c r="C34" s="30" t="s">
        <v>39</v>
      </c>
      <c r="D34" s="76">
        <f>D35+D36+D37</f>
        <v>15415849.165</v>
      </c>
      <c r="E34" s="76">
        <f>E35+E36+E37</f>
        <v>9862050.747</v>
      </c>
      <c r="F34" s="118">
        <f>F35+F36+F37</f>
        <v>9810345.405</v>
      </c>
      <c r="G34" s="76">
        <f t="shared" si="1"/>
        <v>99.47571409510616</v>
      </c>
      <c r="H34" s="76">
        <f t="shared" si="0"/>
        <v>63.638047440638665</v>
      </c>
      <c r="I34" s="107">
        <f t="shared" si="2"/>
        <v>4.475714095106156</v>
      </c>
    </row>
    <row r="35" spans="1:9" s="7" customFormat="1" ht="16.5" customHeight="1">
      <c r="A35" s="122"/>
      <c r="B35" s="123"/>
      <c r="C35" s="51" t="s">
        <v>35</v>
      </c>
      <c r="D35" s="97">
        <v>4083177.826</v>
      </c>
      <c r="E35" s="97">
        <v>2567611.63</v>
      </c>
      <c r="F35" s="115">
        <v>2518670.266</v>
      </c>
      <c r="G35" s="97">
        <f t="shared" si="1"/>
        <v>98.09389537622557</v>
      </c>
      <c r="H35" s="97">
        <f t="shared" si="0"/>
        <v>61.68406994087159</v>
      </c>
      <c r="I35" s="78">
        <f t="shared" si="2"/>
        <v>3.093895376225575</v>
      </c>
    </row>
    <row r="36" spans="1:9" s="2" customFormat="1" ht="18.75" customHeight="1">
      <c r="A36" s="124"/>
      <c r="B36" s="125"/>
      <c r="C36" s="51" t="s">
        <v>36</v>
      </c>
      <c r="D36" s="97">
        <v>10295336</v>
      </c>
      <c r="E36" s="97">
        <v>6808663.152</v>
      </c>
      <c r="F36" s="115">
        <v>6805917.23</v>
      </c>
      <c r="G36" s="121">
        <f t="shared" si="1"/>
        <v>99.95967017403126</v>
      </c>
      <c r="H36" s="97">
        <f t="shared" si="0"/>
        <v>66.10680049684635</v>
      </c>
      <c r="I36" s="78">
        <f t="shared" si="2"/>
        <v>4.95967017403126</v>
      </c>
    </row>
    <row r="37" spans="1:9" s="2" customFormat="1" ht="27" customHeight="1">
      <c r="A37" s="124"/>
      <c r="B37" s="125"/>
      <c r="C37" s="51" t="s">
        <v>71</v>
      </c>
      <c r="D37" s="97">
        <v>1037335.339</v>
      </c>
      <c r="E37" s="97">
        <v>485775.965</v>
      </c>
      <c r="F37" s="115">
        <v>485757.909</v>
      </c>
      <c r="G37" s="97">
        <f t="shared" si="1"/>
        <v>99.99628306023745</v>
      </c>
      <c r="H37" s="97">
        <f t="shared" si="0"/>
        <v>46.82747138146037</v>
      </c>
      <c r="I37" s="78">
        <f t="shared" si="2"/>
        <v>4.996283060237445</v>
      </c>
    </row>
    <row r="38" spans="1:9" s="2" customFormat="1" ht="21.75" customHeight="1">
      <c r="A38" s="126"/>
      <c r="B38" s="127"/>
      <c r="C38" s="89" t="s">
        <v>96</v>
      </c>
      <c r="D38" s="100">
        <v>188553.401</v>
      </c>
      <c r="E38" s="100">
        <v>28768.136</v>
      </c>
      <c r="F38" s="100">
        <v>28768.136</v>
      </c>
      <c r="G38" s="100">
        <f t="shared" si="1"/>
        <v>100</v>
      </c>
      <c r="H38" s="100">
        <f t="shared" si="0"/>
        <v>15.257288305290231</v>
      </c>
      <c r="I38" s="90">
        <f t="shared" si="2"/>
        <v>5</v>
      </c>
    </row>
    <row r="39" spans="1:9" s="2" customFormat="1" ht="28.5" customHeight="1">
      <c r="A39" s="50" t="s">
        <v>3</v>
      </c>
      <c r="B39" s="30" t="s">
        <v>4</v>
      </c>
      <c r="C39" s="30" t="s">
        <v>40</v>
      </c>
      <c r="D39" s="76">
        <f>D40+D41+D42</f>
        <v>990293.259</v>
      </c>
      <c r="E39" s="76">
        <f>E40+E41+E42</f>
        <v>404111.11600000004</v>
      </c>
      <c r="F39" s="118">
        <f>F40+F41+F42</f>
        <v>397975.12</v>
      </c>
      <c r="G39" s="76">
        <f t="shared" si="1"/>
        <v>98.4816067271953</v>
      </c>
      <c r="H39" s="76">
        <f t="shared" si="0"/>
        <v>40.187602650337745</v>
      </c>
      <c r="I39" s="107">
        <f t="shared" si="2"/>
        <v>3.481606727195299</v>
      </c>
    </row>
    <row r="40" spans="1:9" s="7" customFormat="1" ht="16.5" customHeight="1">
      <c r="A40" s="122"/>
      <c r="B40" s="123"/>
      <c r="C40" s="60" t="s">
        <v>35</v>
      </c>
      <c r="D40" s="97">
        <v>794355.102</v>
      </c>
      <c r="E40" s="97">
        <v>332665.036</v>
      </c>
      <c r="F40" s="115">
        <v>326701.906</v>
      </c>
      <c r="G40" s="121">
        <f t="shared" si="1"/>
        <v>98.20746716525989</v>
      </c>
      <c r="H40" s="97">
        <f t="shared" si="0"/>
        <v>41.12794204725836</v>
      </c>
      <c r="I40" s="78">
        <f t="shared" si="2"/>
        <v>3.207467165259885</v>
      </c>
    </row>
    <row r="41" spans="1:9" s="2" customFormat="1" ht="16.5" customHeight="1">
      <c r="A41" s="124"/>
      <c r="B41" s="125"/>
      <c r="C41" s="51" t="s">
        <v>36</v>
      </c>
      <c r="D41" s="97">
        <v>2579.387</v>
      </c>
      <c r="E41" s="97">
        <v>1385.266</v>
      </c>
      <c r="F41" s="115">
        <v>1212.399</v>
      </c>
      <c r="G41" s="97">
        <f t="shared" si="1"/>
        <v>87.52102484288214</v>
      </c>
      <c r="H41" s="97">
        <f t="shared" si="0"/>
        <v>47.00337715899165</v>
      </c>
      <c r="I41" s="78">
        <f t="shared" si="2"/>
        <v>-7.478975157117858</v>
      </c>
    </row>
    <row r="42" spans="1:9" s="28" customFormat="1" ht="27" customHeight="1">
      <c r="A42" s="126"/>
      <c r="B42" s="127"/>
      <c r="C42" s="54" t="s">
        <v>71</v>
      </c>
      <c r="D42" s="97">
        <v>193358.77</v>
      </c>
      <c r="E42" s="97">
        <v>70060.814</v>
      </c>
      <c r="F42" s="115">
        <v>70060.815</v>
      </c>
      <c r="G42" s="97">
        <f t="shared" si="1"/>
        <v>100.00000142733141</v>
      </c>
      <c r="H42" s="97">
        <f t="shared" si="0"/>
        <v>36.23358537086268</v>
      </c>
      <c r="I42" s="78">
        <f t="shared" si="2"/>
        <v>5.000001427331412</v>
      </c>
    </row>
    <row r="43" spans="1:10" s="2" customFormat="1" ht="28.5" customHeight="1">
      <c r="A43" s="50" t="s">
        <v>5</v>
      </c>
      <c r="B43" s="30" t="s">
        <v>6</v>
      </c>
      <c r="C43" s="30" t="s">
        <v>41</v>
      </c>
      <c r="D43" s="76">
        <f>D44+D45+D46</f>
        <v>710614.997</v>
      </c>
      <c r="E43" s="76">
        <f>E44+E45+E46</f>
        <v>448961.776</v>
      </c>
      <c r="F43" s="118">
        <f>F44+F45+F46</f>
        <v>443957.079</v>
      </c>
      <c r="G43" s="76">
        <f>F43/E43*100</f>
        <v>98.88527325319562</v>
      </c>
      <c r="H43" s="76">
        <f t="shared" si="0"/>
        <v>62.47505060746698</v>
      </c>
      <c r="I43" s="107">
        <f t="shared" si="2"/>
        <v>3.8852732531956207</v>
      </c>
      <c r="J43" s="63"/>
    </row>
    <row r="44" spans="1:9" s="7" customFormat="1" ht="16.5" customHeight="1">
      <c r="A44" s="122"/>
      <c r="B44" s="123"/>
      <c r="C44" s="51" t="s">
        <v>35</v>
      </c>
      <c r="D44" s="97">
        <v>591368.829</v>
      </c>
      <c r="E44" s="97">
        <v>379322.482</v>
      </c>
      <c r="F44" s="115">
        <v>377353.755</v>
      </c>
      <c r="G44" s="97">
        <f>F44/E44*100</f>
        <v>99.48098858005469</v>
      </c>
      <c r="H44" s="97">
        <f t="shared" si="0"/>
        <v>63.81022071083831</v>
      </c>
      <c r="I44" s="78">
        <f t="shared" si="2"/>
        <v>4.480988580054685</v>
      </c>
    </row>
    <row r="45" spans="1:9" s="2" customFormat="1" ht="16.5" customHeight="1">
      <c r="A45" s="124"/>
      <c r="B45" s="125"/>
      <c r="C45" s="51" t="s">
        <v>36</v>
      </c>
      <c r="D45" s="97">
        <v>9268.009</v>
      </c>
      <c r="E45" s="97">
        <v>4729.994</v>
      </c>
      <c r="F45" s="115">
        <v>4391.68</v>
      </c>
      <c r="G45" s="97">
        <f t="shared" si="1"/>
        <v>92.84747507079291</v>
      </c>
      <c r="H45" s="97">
        <f t="shared" si="0"/>
        <v>47.38536615577305</v>
      </c>
      <c r="I45" s="78">
        <f t="shared" si="2"/>
        <v>-2.1525249292070896</v>
      </c>
    </row>
    <row r="46" spans="1:9" s="28" customFormat="1" ht="27" customHeight="1">
      <c r="A46" s="126"/>
      <c r="B46" s="127"/>
      <c r="C46" s="54" t="s">
        <v>71</v>
      </c>
      <c r="D46" s="97">
        <v>109978.159</v>
      </c>
      <c r="E46" s="97">
        <v>64909.3</v>
      </c>
      <c r="F46" s="115">
        <v>62211.644</v>
      </c>
      <c r="G46" s="97">
        <f t="shared" si="1"/>
        <v>95.84396072673715</v>
      </c>
      <c r="H46" s="97">
        <f t="shared" si="0"/>
        <v>56.5672716889178</v>
      </c>
      <c r="I46" s="78">
        <f t="shared" si="2"/>
        <v>0.8439607267371514</v>
      </c>
    </row>
    <row r="47" spans="1:9" s="2" customFormat="1" ht="28.5" customHeight="1">
      <c r="A47" s="50" t="s">
        <v>7</v>
      </c>
      <c r="B47" s="30" t="s">
        <v>8</v>
      </c>
      <c r="C47" s="30" t="s">
        <v>42</v>
      </c>
      <c r="D47" s="76">
        <f>D48+D49+D50</f>
        <v>646050.15</v>
      </c>
      <c r="E47" s="76">
        <f>E48+E49+E50</f>
        <v>402668.28199999995</v>
      </c>
      <c r="F47" s="118">
        <f>F48+F49+F50</f>
        <v>384861.36</v>
      </c>
      <c r="G47" s="76">
        <f t="shared" si="1"/>
        <v>95.57776889911584</v>
      </c>
      <c r="H47" s="76">
        <f t="shared" si="0"/>
        <v>59.57143729476728</v>
      </c>
      <c r="I47" s="107">
        <f t="shared" si="2"/>
        <v>0.5777688991158385</v>
      </c>
    </row>
    <row r="48" spans="1:9" s="7" customFormat="1" ht="16.5" customHeight="1">
      <c r="A48" s="122"/>
      <c r="B48" s="123"/>
      <c r="C48" s="51" t="s">
        <v>35</v>
      </c>
      <c r="D48" s="97">
        <v>498613.903</v>
      </c>
      <c r="E48" s="97">
        <v>332229.73</v>
      </c>
      <c r="F48" s="115">
        <v>315258.989</v>
      </c>
      <c r="G48" s="121">
        <f t="shared" si="1"/>
        <v>94.89186563767187</v>
      </c>
      <c r="H48" s="97">
        <f t="shared" si="0"/>
        <v>63.22707551939241</v>
      </c>
      <c r="I48" s="78">
        <f t="shared" si="2"/>
        <v>-0.1081343623281299</v>
      </c>
    </row>
    <row r="49" spans="1:9" s="2" customFormat="1" ht="16.5" customHeight="1">
      <c r="A49" s="124"/>
      <c r="B49" s="125"/>
      <c r="C49" s="51" t="s">
        <v>36</v>
      </c>
      <c r="D49" s="97">
        <v>8109.452</v>
      </c>
      <c r="E49" s="97">
        <v>4807.458</v>
      </c>
      <c r="F49" s="115">
        <v>4037.277</v>
      </c>
      <c r="G49" s="97">
        <f t="shared" si="1"/>
        <v>83.97945442269075</v>
      </c>
      <c r="H49" s="97">
        <f t="shared" si="0"/>
        <v>49.784831330156464</v>
      </c>
      <c r="I49" s="78">
        <f t="shared" si="2"/>
        <v>-11.02054557730925</v>
      </c>
    </row>
    <row r="50" spans="1:9" s="28" customFormat="1" ht="27.75" customHeight="1">
      <c r="A50" s="126"/>
      <c r="B50" s="127"/>
      <c r="C50" s="54" t="s">
        <v>71</v>
      </c>
      <c r="D50" s="97">
        <v>139326.795</v>
      </c>
      <c r="E50" s="97">
        <v>65631.094</v>
      </c>
      <c r="F50" s="115">
        <v>65565.094</v>
      </c>
      <c r="G50" s="121">
        <f t="shared" si="1"/>
        <v>99.89943790972005</v>
      </c>
      <c r="H50" s="97">
        <f t="shared" si="0"/>
        <v>47.05849581912796</v>
      </c>
      <c r="I50" s="78">
        <f t="shared" si="2"/>
        <v>4.899437909720049</v>
      </c>
    </row>
    <row r="51" spans="1:10" s="2" customFormat="1" ht="28.5" customHeight="1">
      <c r="A51" s="50" t="s">
        <v>9</v>
      </c>
      <c r="B51" s="30" t="s">
        <v>10</v>
      </c>
      <c r="C51" s="30" t="s">
        <v>46</v>
      </c>
      <c r="D51" s="76">
        <f>D52+D53+D54</f>
        <v>658837.088</v>
      </c>
      <c r="E51" s="76">
        <f>E52+E53+E54</f>
        <v>398129.992</v>
      </c>
      <c r="F51" s="118">
        <f>F52+F53+F54</f>
        <v>392375.06200000003</v>
      </c>
      <c r="G51" s="76">
        <f t="shared" si="1"/>
        <v>98.55450980442589</v>
      </c>
      <c r="H51" s="76">
        <f t="shared" si="0"/>
        <v>59.55570339719552</v>
      </c>
      <c r="I51" s="107">
        <f t="shared" si="2"/>
        <v>3.5545098044258907</v>
      </c>
      <c r="J51" s="63"/>
    </row>
    <row r="52" spans="1:9" s="7" customFormat="1" ht="16.5" customHeight="1">
      <c r="A52" s="122"/>
      <c r="B52" s="123"/>
      <c r="C52" s="51" t="s">
        <v>35</v>
      </c>
      <c r="D52" s="97">
        <v>428006.855</v>
      </c>
      <c r="E52" s="97">
        <v>260186.435</v>
      </c>
      <c r="F52" s="115">
        <v>255892.586</v>
      </c>
      <c r="G52" s="97">
        <f t="shared" si="1"/>
        <v>98.34970297356203</v>
      </c>
      <c r="H52" s="97">
        <f t="shared" si="0"/>
        <v>59.78702981287532</v>
      </c>
      <c r="I52" s="78">
        <f t="shared" si="2"/>
        <v>3.3497029735620316</v>
      </c>
    </row>
    <row r="53" spans="1:9" s="2" customFormat="1" ht="16.5" customHeight="1">
      <c r="A53" s="124"/>
      <c r="B53" s="125"/>
      <c r="C53" s="51" t="s">
        <v>36</v>
      </c>
      <c r="D53" s="97">
        <v>7385.639</v>
      </c>
      <c r="E53" s="97">
        <v>3517.78</v>
      </c>
      <c r="F53" s="115">
        <v>3037.782</v>
      </c>
      <c r="G53" s="97">
        <f t="shared" si="1"/>
        <v>86.35508758364651</v>
      </c>
      <c r="H53" s="97">
        <f t="shared" si="0"/>
        <v>41.13092990328934</v>
      </c>
      <c r="I53" s="78">
        <f t="shared" si="2"/>
        <v>-8.644912416353492</v>
      </c>
    </row>
    <row r="54" spans="1:9" s="28" customFormat="1" ht="27.75" customHeight="1">
      <c r="A54" s="126"/>
      <c r="B54" s="127"/>
      <c r="C54" s="54" t="s">
        <v>71</v>
      </c>
      <c r="D54" s="97">
        <v>223444.594</v>
      </c>
      <c r="E54" s="97">
        <v>134425.777</v>
      </c>
      <c r="F54" s="115">
        <v>133444.694</v>
      </c>
      <c r="G54" s="97">
        <f t="shared" si="1"/>
        <v>99.27016750663824</v>
      </c>
      <c r="H54" s="97">
        <f t="shared" si="0"/>
        <v>59.72160328927</v>
      </c>
      <c r="I54" s="78">
        <f t="shared" si="2"/>
        <v>4.270167506638245</v>
      </c>
    </row>
    <row r="55" spans="1:10" s="2" customFormat="1" ht="28.5" customHeight="1">
      <c r="A55" s="50" t="s">
        <v>11</v>
      </c>
      <c r="B55" s="30" t="s">
        <v>12</v>
      </c>
      <c r="C55" s="30" t="s">
        <v>45</v>
      </c>
      <c r="D55" s="76">
        <f>D56+D57+D58</f>
        <v>478813.44999999995</v>
      </c>
      <c r="E55" s="76">
        <f>E56+E57+E58</f>
        <v>326257.199</v>
      </c>
      <c r="F55" s="118">
        <f>F56+F57+F58</f>
        <v>297269.365</v>
      </c>
      <c r="G55" s="76">
        <f t="shared" si="1"/>
        <v>91.11503620798264</v>
      </c>
      <c r="H55" s="76">
        <f t="shared" si="0"/>
        <v>62.08458952019832</v>
      </c>
      <c r="I55" s="107">
        <f t="shared" si="2"/>
        <v>-3.884963792017359</v>
      </c>
      <c r="J55" s="63"/>
    </row>
    <row r="56" spans="1:9" s="7" customFormat="1" ht="16.5" customHeight="1">
      <c r="A56" s="122"/>
      <c r="B56" s="123"/>
      <c r="C56" s="51" t="s">
        <v>35</v>
      </c>
      <c r="D56" s="97">
        <v>363627.64</v>
      </c>
      <c r="E56" s="97">
        <v>246546.597</v>
      </c>
      <c r="F56" s="115">
        <v>221401.148</v>
      </c>
      <c r="G56" s="97">
        <f t="shared" si="1"/>
        <v>89.80093446595005</v>
      </c>
      <c r="H56" s="97">
        <f t="shared" si="0"/>
        <v>60.88677637376521</v>
      </c>
      <c r="I56" s="78">
        <f t="shared" si="2"/>
        <v>-5.19906553404995</v>
      </c>
    </row>
    <row r="57" spans="1:9" s="2" customFormat="1" ht="16.5" customHeight="1">
      <c r="A57" s="124"/>
      <c r="B57" s="125"/>
      <c r="C57" s="51" t="s">
        <v>36</v>
      </c>
      <c r="D57" s="97">
        <v>7606.861</v>
      </c>
      <c r="E57" s="97">
        <v>4149.97</v>
      </c>
      <c r="F57" s="115">
        <v>3925.182</v>
      </c>
      <c r="G57" s="97">
        <f t="shared" si="1"/>
        <v>94.58338253047611</v>
      </c>
      <c r="H57" s="97">
        <f t="shared" si="0"/>
        <v>51.600548504830044</v>
      </c>
      <c r="I57" s="78">
        <f t="shared" si="2"/>
        <v>-0.4166174695238851</v>
      </c>
    </row>
    <row r="58" spans="1:9" s="28" customFormat="1" ht="27" customHeight="1">
      <c r="A58" s="126"/>
      <c r="B58" s="127"/>
      <c r="C58" s="54" t="s">
        <v>71</v>
      </c>
      <c r="D58" s="97">
        <v>107578.949</v>
      </c>
      <c r="E58" s="97">
        <v>75560.632</v>
      </c>
      <c r="F58" s="115">
        <v>71943.035</v>
      </c>
      <c r="G58" s="97">
        <f t="shared" si="1"/>
        <v>95.21232564597926</v>
      </c>
      <c r="H58" s="97">
        <f t="shared" si="0"/>
        <v>66.87464013057053</v>
      </c>
      <c r="I58" s="78">
        <f t="shared" si="2"/>
        <v>0.21232564597926284</v>
      </c>
    </row>
    <row r="59" spans="1:10" s="2" customFormat="1" ht="28.5" customHeight="1">
      <c r="A59" s="50" t="s">
        <v>13</v>
      </c>
      <c r="B59" s="30" t="s">
        <v>14</v>
      </c>
      <c r="C59" s="30" t="s">
        <v>44</v>
      </c>
      <c r="D59" s="76">
        <f>D60+D61+D62</f>
        <v>511607.586</v>
      </c>
      <c r="E59" s="76">
        <f>E60+E61+E62</f>
        <v>288247.88300000003</v>
      </c>
      <c r="F59" s="118">
        <f>F60+F61+F62</f>
        <v>253259.12000000002</v>
      </c>
      <c r="G59" s="76">
        <f t="shared" si="1"/>
        <v>87.86157156269557</v>
      </c>
      <c r="H59" s="76">
        <f t="shared" si="0"/>
        <v>49.50261234007582</v>
      </c>
      <c r="I59" s="107">
        <f t="shared" si="2"/>
        <v>-7.138428437304427</v>
      </c>
      <c r="J59" s="63"/>
    </row>
    <row r="60" spans="1:9" s="7" customFormat="1" ht="16.5" customHeight="1">
      <c r="A60" s="122"/>
      <c r="B60" s="123"/>
      <c r="C60" s="51" t="s">
        <v>35</v>
      </c>
      <c r="D60" s="97">
        <v>371156.7</v>
      </c>
      <c r="E60" s="97">
        <v>225471.469</v>
      </c>
      <c r="F60" s="115">
        <v>191213.578</v>
      </c>
      <c r="G60" s="97">
        <f t="shared" si="1"/>
        <v>84.80610821762109</v>
      </c>
      <c r="H60" s="97">
        <f t="shared" si="0"/>
        <v>51.51828809772261</v>
      </c>
      <c r="I60" s="78">
        <f t="shared" si="2"/>
        <v>-10.193891782378913</v>
      </c>
    </row>
    <row r="61" spans="1:9" s="2" customFormat="1" ht="16.5" customHeight="1">
      <c r="A61" s="124"/>
      <c r="B61" s="125"/>
      <c r="C61" s="51" t="s">
        <v>36</v>
      </c>
      <c r="D61" s="97">
        <v>8287.339</v>
      </c>
      <c r="E61" s="97">
        <v>3824.078</v>
      </c>
      <c r="F61" s="115">
        <v>3159.309</v>
      </c>
      <c r="G61" s="97">
        <f t="shared" si="1"/>
        <v>82.61622801626955</v>
      </c>
      <c r="H61" s="97">
        <f t="shared" si="0"/>
        <v>38.12211615815402</v>
      </c>
      <c r="I61" s="78">
        <f t="shared" si="2"/>
        <v>-12.383771983730455</v>
      </c>
    </row>
    <row r="62" spans="1:9" s="28" customFormat="1" ht="27" customHeight="1">
      <c r="A62" s="126"/>
      <c r="B62" s="127"/>
      <c r="C62" s="54" t="s">
        <v>71</v>
      </c>
      <c r="D62" s="97">
        <v>132163.547</v>
      </c>
      <c r="E62" s="97">
        <v>58952.336</v>
      </c>
      <c r="F62" s="115">
        <v>58886.233</v>
      </c>
      <c r="G62" s="121">
        <f t="shared" si="1"/>
        <v>99.88787043146178</v>
      </c>
      <c r="H62" s="97">
        <f t="shared" si="0"/>
        <v>44.55557855147456</v>
      </c>
      <c r="I62" s="78">
        <f t="shared" si="2"/>
        <v>4.887870431461778</v>
      </c>
    </row>
    <row r="63" spans="1:10" s="2" customFormat="1" ht="38.25" customHeight="1">
      <c r="A63" s="50" t="s">
        <v>15</v>
      </c>
      <c r="B63" s="30" t="s">
        <v>16</v>
      </c>
      <c r="C63" s="30" t="s">
        <v>68</v>
      </c>
      <c r="D63" s="76">
        <f>D64+D65+D66</f>
        <v>532657.104</v>
      </c>
      <c r="E63" s="76">
        <f>E64+E65+E66</f>
        <v>319859.033</v>
      </c>
      <c r="F63" s="118">
        <f>F64+F65+F66</f>
        <v>316086.216</v>
      </c>
      <c r="G63" s="76">
        <f t="shared" si="1"/>
        <v>98.82047508097106</v>
      </c>
      <c r="H63" s="76">
        <f t="shared" si="0"/>
        <v>59.34140624922558</v>
      </c>
      <c r="I63" s="107">
        <f t="shared" si="2"/>
        <v>3.8204750809710646</v>
      </c>
      <c r="J63" s="63"/>
    </row>
    <row r="64" spans="1:9" s="7" customFormat="1" ht="16.5" customHeight="1">
      <c r="A64" s="122"/>
      <c r="B64" s="123"/>
      <c r="C64" s="51" t="s">
        <v>35</v>
      </c>
      <c r="D64" s="97">
        <v>389870.358</v>
      </c>
      <c r="E64" s="97">
        <v>250023.933</v>
      </c>
      <c r="F64" s="115">
        <v>246892.803</v>
      </c>
      <c r="G64" s="97">
        <f t="shared" si="1"/>
        <v>98.74766788825772</v>
      </c>
      <c r="H64" s="97">
        <f t="shared" si="0"/>
        <v>63.3268977581517</v>
      </c>
      <c r="I64" s="78">
        <f t="shared" si="2"/>
        <v>3.7476678882577232</v>
      </c>
    </row>
    <row r="65" spans="1:9" s="2" customFormat="1" ht="16.5" customHeight="1">
      <c r="A65" s="124"/>
      <c r="B65" s="125"/>
      <c r="C65" s="51" t="s">
        <v>36</v>
      </c>
      <c r="D65" s="97">
        <v>5632.85</v>
      </c>
      <c r="E65" s="97">
        <v>2972.813</v>
      </c>
      <c r="F65" s="115">
        <v>2866.196</v>
      </c>
      <c r="G65" s="97">
        <f t="shared" si="1"/>
        <v>96.41359883719561</v>
      </c>
      <c r="H65" s="97">
        <f t="shared" si="0"/>
        <v>50.883584686260065</v>
      </c>
      <c r="I65" s="78">
        <f t="shared" si="2"/>
        <v>1.4135988371956074</v>
      </c>
    </row>
    <row r="66" spans="1:9" s="2" customFormat="1" ht="27.75" customHeight="1">
      <c r="A66" s="126"/>
      <c r="B66" s="127"/>
      <c r="C66" s="54" t="s">
        <v>71</v>
      </c>
      <c r="D66" s="97">
        <v>137153.896</v>
      </c>
      <c r="E66" s="97">
        <v>66862.287</v>
      </c>
      <c r="F66" s="115">
        <v>66327.217</v>
      </c>
      <c r="G66" s="97">
        <f t="shared" si="1"/>
        <v>99.19974319753676</v>
      </c>
      <c r="H66" s="97">
        <f t="shared" si="0"/>
        <v>48.359703176058524</v>
      </c>
      <c r="I66" s="78">
        <f t="shared" si="2"/>
        <v>4.199743197536762</v>
      </c>
    </row>
    <row r="67" spans="1:9" s="2" customFormat="1" ht="28.5" customHeight="1">
      <c r="A67" s="50" t="s">
        <v>17</v>
      </c>
      <c r="B67" s="30" t="s">
        <v>18</v>
      </c>
      <c r="C67" s="30" t="s">
        <v>43</v>
      </c>
      <c r="D67" s="76">
        <f>D68+D69+D70</f>
        <v>89856.387</v>
      </c>
      <c r="E67" s="76">
        <f>E68+E69+E70</f>
        <v>55149.709</v>
      </c>
      <c r="F67" s="118">
        <f>F68+F69+F70</f>
        <v>50462.794</v>
      </c>
      <c r="G67" s="76">
        <f t="shared" si="1"/>
        <v>91.5014692099282</v>
      </c>
      <c r="H67" s="76">
        <f t="shared" si="0"/>
        <v>56.15938464118305</v>
      </c>
      <c r="I67" s="107">
        <f t="shared" si="2"/>
        <v>-3.498530790071797</v>
      </c>
    </row>
    <row r="68" spans="1:9" s="7" customFormat="1" ht="16.5" customHeight="1">
      <c r="A68" s="122"/>
      <c r="B68" s="123"/>
      <c r="C68" s="51" t="s">
        <v>35</v>
      </c>
      <c r="D68" s="97">
        <v>70403.885</v>
      </c>
      <c r="E68" s="97">
        <v>44142.457</v>
      </c>
      <c r="F68" s="115">
        <v>39478.334</v>
      </c>
      <c r="G68" s="97">
        <f t="shared" si="1"/>
        <v>89.4339297878231</v>
      </c>
      <c r="H68" s="97">
        <f t="shared" si="0"/>
        <v>56.07408454803312</v>
      </c>
      <c r="I68" s="78">
        <f t="shared" si="2"/>
        <v>-5.566070212176896</v>
      </c>
    </row>
    <row r="69" spans="1:9" s="2" customFormat="1" ht="16.5" customHeight="1">
      <c r="A69" s="124"/>
      <c r="B69" s="125"/>
      <c r="C69" s="51" t="s">
        <v>36</v>
      </c>
      <c r="D69" s="97">
        <v>584.3</v>
      </c>
      <c r="E69" s="97">
        <v>346.384</v>
      </c>
      <c r="F69" s="115">
        <v>323.592</v>
      </c>
      <c r="G69" s="97">
        <f t="shared" si="1"/>
        <v>93.4200194004342</v>
      </c>
      <c r="H69" s="97">
        <f t="shared" si="0"/>
        <v>55.38113982543214</v>
      </c>
      <c r="I69" s="78">
        <f t="shared" si="2"/>
        <v>-1.5799805995658005</v>
      </c>
    </row>
    <row r="70" spans="1:9" s="2" customFormat="1" ht="27.75" customHeight="1">
      <c r="A70" s="126"/>
      <c r="B70" s="127"/>
      <c r="C70" s="54" t="s">
        <v>71</v>
      </c>
      <c r="D70" s="97">
        <v>18868.202</v>
      </c>
      <c r="E70" s="97">
        <v>10660.868</v>
      </c>
      <c r="F70" s="115">
        <v>10660.868</v>
      </c>
      <c r="G70" s="97">
        <f t="shared" si="1"/>
        <v>100</v>
      </c>
      <c r="H70" s="97">
        <f t="shared" si="0"/>
        <v>56.50176948497795</v>
      </c>
      <c r="I70" s="78">
        <f t="shared" si="2"/>
        <v>5</v>
      </c>
    </row>
    <row r="71" spans="1:9" s="2" customFormat="1" ht="54" customHeight="1">
      <c r="A71" s="50" t="s">
        <v>86</v>
      </c>
      <c r="B71" s="30" t="s">
        <v>88</v>
      </c>
      <c r="C71" s="30" t="s">
        <v>87</v>
      </c>
      <c r="D71" s="119">
        <f>D72+D73+D74</f>
        <v>1080619.065</v>
      </c>
      <c r="E71" s="76">
        <f>E72+E73+E74</f>
        <v>415817.44</v>
      </c>
      <c r="F71" s="118">
        <f>F72+F73+F74</f>
        <v>314917.712</v>
      </c>
      <c r="G71" s="76">
        <f t="shared" si="1"/>
        <v>75.73460891876012</v>
      </c>
      <c r="H71" s="76">
        <f t="shared" si="0"/>
        <v>29.14234277367668</v>
      </c>
      <c r="I71" s="107">
        <f t="shared" si="2"/>
        <v>-19.265391081239883</v>
      </c>
    </row>
    <row r="72" spans="1:9" s="2" customFormat="1" ht="16.5" customHeight="1">
      <c r="A72" s="148"/>
      <c r="B72" s="149"/>
      <c r="C72" s="54" t="s">
        <v>35</v>
      </c>
      <c r="D72" s="97">
        <v>536549</v>
      </c>
      <c r="E72" s="97">
        <v>259463.496</v>
      </c>
      <c r="F72" s="115">
        <v>237414.137</v>
      </c>
      <c r="G72" s="97">
        <f aca="true" t="shared" si="3" ref="G72:G135">F72/E72*100</f>
        <v>91.50194176062439</v>
      </c>
      <c r="H72" s="97">
        <f aca="true" t="shared" si="4" ref="H72:H135">F72/D72*100</f>
        <v>44.2483607275384</v>
      </c>
      <c r="I72" s="78">
        <f aca="true" t="shared" si="5" ref="I72:I135">G72-95</f>
        <v>-3.4980582393756094</v>
      </c>
    </row>
    <row r="73" spans="1:9" s="10" customFormat="1" ht="16.5" customHeight="1">
      <c r="A73" s="150"/>
      <c r="B73" s="151"/>
      <c r="C73" s="54" t="s">
        <v>36</v>
      </c>
      <c r="D73" s="97">
        <v>4364.565</v>
      </c>
      <c r="E73" s="97">
        <v>279.965</v>
      </c>
      <c r="F73" s="115">
        <v>278.889</v>
      </c>
      <c r="G73" s="121">
        <f t="shared" si="3"/>
        <v>99.6156662439948</v>
      </c>
      <c r="H73" s="97">
        <f t="shared" si="4"/>
        <v>6.3898464108107</v>
      </c>
      <c r="I73" s="78">
        <f t="shared" si="5"/>
        <v>4.615666243994795</v>
      </c>
    </row>
    <row r="74" spans="1:9" s="87" customFormat="1" ht="27.75" customHeight="1">
      <c r="A74" s="150"/>
      <c r="B74" s="151"/>
      <c r="C74" s="54" t="s">
        <v>71</v>
      </c>
      <c r="D74" s="97">
        <v>539705.5</v>
      </c>
      <c r="E74" s="97">
        <v>156073.979</v>
      </c>
      <c r="F74" s="115">
        <v>77224.686</v>
      </c>
      <c r="G74" s="97">
        <f t="shared" si="3"/>
        <v>49.479539443279016</v>
      </c>
      <c r="H74" s="97">
        <f t="shared" si="4"/>
        <v>14.308671303145884</v>
      </c>
      <c r="I74" s="78">
        <f t="shared" si="5"/>
        <v>-45.520460556720984</v>
      </c>
    </row>
    <row r="75" spans="1:10" s="28" customFormat="1" ht="21" customHeight="1">
      <c r="A75" s="152"/>
      <c r="B75" s="153"/>
      <c r="C75" s="91" t="s">
        <v>96</v>
      </c>
      <c r="D75" s="100">
        <v>2697</v>
      </c>
      <c r="E75" s="100">
        <v>0</v>
      </c>
      <c r="F75" s="100">
        <v>0</v>
      </c>
      <c r="G75" s="100"/>
      <c r="H75" s="100">
        <f t="shared" si="4"/>
        <v>0</v>
      </c>
      <c r="I75" s="90"/>
      <c r="J75" s="67"/>
    </row>
    <row r="76" spans="1:9" s="2" customFormat="1" ht="41.25" customHeight="1">
      <c r="A76" s="57" t="s">
        <v>92</v>
      </c>
      <c r="B76" s="58" t="s">
        <v>93</v>
      </c>
      <c r="C76" s="30" t="s">
        <v>91</v>
      </c>
      <c r="D76" s="76">
        <f>D77+D78</f>
        <v>2584484.491</v>
      </c>
      <c r="E76" s="76">
        <f>E77+E78</f>
        <v>1177450.8900000001</v>
      </c>
      <c r="F76" s="118">
        <f>F77+F78</f>
        <v>1154050.875</v>
      </c>
      <c r="G76" s="76">
        <f t="shared" si="3"/>
        <v>98.01265469339447</v>
      </c>
      <c r="H76" s="76">
        <f t="shared" si="4"/>
        <v>44.65303928186737</v>
      </c>
      <c r="I76" s="107">
        <f t="shared" si="5"/>
        <v>3.0126546933944667</v>
      </c>
    </row>
    <row r="77" spans="1:9" s="2" customFormat="1" ht="16.5" customHeight="1">
      <c r="A77" s="148"/>
      <c r="B77" s="149"/>
      <c r="C77" s="54" t="s">
        <v>35</v>
      </c>
      <c r="D77" s="97">
        <v>1341167.433</v>
      </c>
      <c r="E77" s="97">
        <v>657031.093</v>
      </c>
      <c r="F77" s="115">
        <v>634482.133</v>
      </c>
      <c r="G77" s="97">
        <f t="shared" si="3"/>
        <v>96.56805283033995</v>
      </c>
      <c r="H77" s="97">
        <f t="shared" si="4"/>
        <v>47.30819712649554</v>
      </c>
      <c r="I77" s="78">
        <f t="shared" si="5"/>
        <v>1.5680528303399512</v>
      </c>
    </row>
    <row r="78" spans="1:9" s="28" customFormat="1" ht="27" customHeight="1">
      <c r="A78" s="150"/>
      <c r="B78" s="151"/>
      <c r="C78" s="54" t="s">
        <v>71</v>
      </c>
      <c r="D78" s="97">
        <v>1243317.058</v>
      </c>
      <c r="E78" s="97">
        <v>520419.797</v>
      </c>
      <c r="F78" s="115">
        <v>519568.742</v>
      </c>
      <c r="G78" s="97">
        <f t="shared" si="3"/>
        <v>99.83646759694655</v>
      </c>
      <c r="H78" s="97">
        <f t="shared" si="4"/>
        <v>41.7889176905349</v>
      </c>
      <c r="I78" s="78">
        <f t="shared" si="5"/>
        <v>4.836467596946548</v>
      </c>
    </row>
    <row r="79" spans="1:10" s="28" customFormat="1" ht="21" customHeight="1">
      <c r="A79" s="150"/>
      <c r="B79" s="151"/>
      <c r="C79" s="92" t="s">
        <v>96</v>
      </c>
      <c r="D79" s="100">
        <v>2507043.246</v>
      </c>
      <c r="E79" s="100">
        <v>1134873.133</v>
      </c>
      <c r="F79" s="100">
        <v>1111946.773</v>
      </c>
      <c r="G79" s="100">
        <f t="shared" si="3"/>
        <v>97.97983057900095</v>
      </c>
      <c r="H79" s="100">
        <f t="shared" si="4"/>
        <v>44.35291552206436</v>
      </c>
      <c r="I79" s="90">
        <f t="shared" si="5"/>
        <v>2.9798305790009465</v>
      </c>
      <c r="J79" s="68"/>
    </row>
    <row r="80" spans="1:9" s="2" customFormat="1" ht="41.25" customHeight="1">
      <c r="A80" s="50" t="s">
        <v>19</v>
      </c>
      <c r="B80" s="30" t="s">
        <v>111</v>
      </c>
      <c r="C80" s="30" t="s">
        <v>47</v>
      </c>
      <c r="D80" s="76">
        <f>D81+D82+D83</f>
        <v>9393314.672</v>
      </c>
      <c r="E80" s="76">
        <f>E81+E82+E83</f>
        <v>2644248.4809999997</v>
      </c>
      <c r="F80" s="118">
        <f>F81+F82+F83</f>
        <v>2301261.6750000003</v>
      </c>
      <c r="G80" s="76">
        <f t="shared" si="3"/>
        <v>87.02894949304125</v>
      </c>
      <c r="H80" s="76">
        <f t="shared" si="4"/>
        <v>24.49893094564053</v>
      </c>
      <c r="I80" s="107">
        <f t="shared" si="5"/>
        <v>-7.971050506958747</v>
      </c>
    </row>
    <row r="81" spans="1:9" s="7" customFormat="1" ht="16.5" customHeight="1">
      <c r="A81" s="122"/>
      <c r="B81" s="123"/>
      <c r="C81" s="51" t="s">
        <v>35</v>
      </c>
      <c r="D81" s="97">
        <v>3466407.161</v>
      </c>
      <c r="E81" s="97">
        <v>1921505.943</v>
      </c>
      <c r="F81" s="115">
        <v>1668224.894</v>
      </c>
      <c r="G81" s="97">
        <f t="shared" si="3"/>
        <v>86.81861745352927</v>
      </c>
      <c r="H81" s="97">
        <f t="shared" si="4"/>
        <v>48.12547449038691</v>
      </c>
      <c r="I81" s="78">
        <f t="shared" si="5"/>
        <v>-8.18138254647073</v>
      </c>
    </row>
    <row r="82" spans="1:9" s="7" customFormat="1" ht="16.5" customHeight="1">
      <c r="A82" s="124"/>
      <c r="B82" s="125"/>
      <c r="C82" s="51" t="s">
        <v>36</v>
      </c>
      <c r="D82" s="97">
        <v>9441.6</v>
      </c>
      <c r="E82" s="97">
        <v>4842.7</v>
      </c>
      <c r="F82" s="115">
        <v>2924.725</v>
      </c>
      <c r="G82" s="97">
        <f t="shared" si="3"/>
        <v>60.394511326326224</v>
      </c>
      <c r="H82" s="97">
        <f t="shared" si="4"/>
        <v>30.977006015929504</v>
      </c>
      <c r="I82" s="78">
        <f t="shared" si="5"/>
        <v>-34.605488673673776</v>
      </c>
    </row>
    <row r="83" spans="1:9" s="2" customFormat="1" ht="27" customHeight="1">
      <c r="A83" s="124"/>
      <c r="B83" s="125"/>
      <c r="C83" s="51" t="s">
        <v>71</v>
      </c>
      <c r="D83" s="97">
        <v>5917465.911</v>
      </c>
      <c r="E83" s="97">
        <v>717899.838</v>
      </c>
      <c r="F83" s="115">
        <v>630112.056</v>
      </c>
      <c r="G83" s="97">
        <f t="shared" si="3"/>
        <v>87.77158353391354</v>
      </c>
      <c r="H83" s="97">
        <f t="shared" si="4"/>
        <v>10.648342812227819</v>
      </c>
      <c r="I83" s="78">
        <f t="shared" si="5"/>
        <v>-7.228416466086458</v>
      </c>
    </row>
    <row r="84" spans="1:10" s="2" customFormat="1" ht="21" customHeight="1">
      <c r="A84" s="126"/>
      <c r="B84" s="127"/>
      <c r="C84" s="89" t="s">
        <v>96</v>
      </c>
      <c r="D84" s="100">
        <v>5266517.103</v>
      </c>
      <c r="E84" s="100">
        <v>1049676.255</v>
      </c>
      <c r="F84" s="100">
        <v>923485.562</v>
      </c>
      <c r="G84" s="100">
        <f t="shared" si="3"/>
        <v>87.97813207654204</v>
      </c>
      <c r="H84" s="100">
        <f t="shared" si="4"/>
        <v>17.535033950121402</v>
      </c>
      <c r="I84" s="90">
        <f t="shared" si="5"/>
        <v>-7.021867923457961</v>
      </c>
      <c r="J84" s="67"/>
    </row>
    <row r="85" spans="1:9" s="2" customFormat="1" ht="28.5" customHeight="1">
      <c r="A85" s="50" t="s">
        <v>20</v>
      </c>
      <c r="B85" s="30" t="s">
        <v>112</v>
      </c>
      <c r="C85" s="30" t="s">
        <v>48</v>
      </c>
      <c r="D85" s="76">
        <f>D86+D87+D88</f>
        <v>7071717.1620000005</v>
      </c>
      <c r="E85" s="76">
        <f>E86+E87+E88</f>
        <v>4229508.899999999</v>
      </c>
      <c r="F85" s="118">
        <f>F86+F87+F88</f>
        <v>4047048</v>
      </c>
      <c r="G85" s="76">
        <f t="shared" si="3"/>
        <v>95.68600269407166</v>
      </c>
      <c r="H85" s="76">
        <f t="shared" si="4"/>
        <v>57.22864627203822</v>
      </c>
      <c r="I85" s="107">
        <f t="shared" si="5"/>
        <v>0.6860026940716608</v>
      </c>
    </row>
    <row r="86" spans="1:9" s="7" customFormat="1" ht="16.5" customHeight="1">
      <c r="A86" s="122"/>
      <c r="B86" s="123"/>
      <c r="C86" s="61" t="s">
        <v>35</v>
      </c>
      <c r="D86" s="97">
        <v>6361543.229</v>
      </c>
      <c r="E86" s="97">
        <v>4038953.912</v>
      </c>
      <c r="F86" s="115">
        <v>3946662.879</v>
      </c>
      <c r="G86" s="97">
        <f t="shared" si="3"/>
        <v>97.7149768229393</v>
      </c>
      <c r="H86" s="97">
        <f t="shared" si="4"/>
        <v>62.03939416788957</v>
      </c>
      <c r="I86" s="78">
        <f t="shared" si="5"/>
        <v>2.714976822939306</v>
      </c>
    </row>
    <row r="87" spans="1:9" s="2" customFormat="1" ht="16.5" customHeight="1">
      <c r="A87" s="124"/>
      <c r="B87" s="125"/>
      <c r="C87" s="54" t="s">
        <v>36</v>
      </c>
      <c r="D87" s="97">
        <v>249189.119</v>
      </c>
      <c r="E87" s="97">
        <v>167970.388</v>
      </c>
      <c r="F87" s="115">
        <v>78980.804</v>
      </c>
      <c r="G87" s="97">
        <f t="shared" si="3"/>
        <v>47.02067128641746</v>
      </c>
      <c r="H87" s="97">
        <f t="shared" si="4"/>
        <v>31.695125500243048</v>
      </c>
      <c r="I87" s="78">
        <f t="shared" si="5"/>
        <v>-47.97932871358254</v>
      </c>
    </row>
    <row r="88" spans="1:9" s="2" customFormat="1" ht="27" customHeight="1">
      <c r="A88" s="126"/>
      <c r="B88" s="127"/>
      <c r="C88" s="54" t="s">
        <v>71</v>
      </c>
      <c r="D88" s="97">
        <v>460984.814</v>
      </c>
      <c r="E88" s="97">
        <v>22584.6</v>
      </c>
      <c r="F88" s="115">
        <v>21404.317</v>
      </c>
      <c r="G88" s="97">
        <f t="shared" si="3"/>
        <v>94.77394773429683</v>
      </c>
      <c r="H88" s="97">
        <f t="shared" si="4"/>
        <v>4.643171824744751</v>
      </c>
      <c r="I88" s="78">
        <f t="shared" si="5"/>
        <v>-0.22605226570317427</v>
      </c>
    </row>
    <row r="89" spans="1:9" s="2" customFormat="1" ht="28.5" customHeight="1">
      <c r="A89" s="57" t="s">
        <v>107</v>
      </c>
      <c r="B89" s="58" t="s">
        <v>109</v>
      </c>
      <c r="C89" s="80" t="s">
        <v>108</v>
      </c>
      <c r="D89" s="76">
        <f>D90+D91</f>
        <v>105162.5</v>
      </c>
      <c r="E89" s="76">
        <f>E90+E91</f>
        <v>60928.23</v>
      </c>
      <c r="F89" s="118">
        <f>F90+F91</f>
        <v>56986.707</v>
      </c>
      <c r="G89" s="158">
        <f t="shared" si="3"/>
        <v>93.53087558919732</v>
      </c>
      <c r="H89" s="76">
        <f t="shared" si="4"/>
        <v>54.18919006299774</v>
      </c>
      <c r="I89" s="107">
        <f t="shared" si="5"/>
        <v>-1.469124410802678</v>
      </c>
    </row>
    <row r="90" spans="1:9" s="2" customFormat="1" ht="16.5" customHeight="1">
      <c r="A90" s="122"/>
      <c r="B90" s="123"/>
      <c r="C90" s="54" t="s">
        <v>35</v>
      </c>
      <c r="D90" s="97">
        <v>105132.5</v>
      </c>
      <c r="E90" s="97">
        <v>60898.23</v>
      </c>
      <c r="F90" s="115">
        <v>56956.707</v>
      </c>
      <c r="G90" s="121">
        <f t="shared" si="3"/>
        <v>93.52768873578098</v>
      </c>
      <c r="H90" s="97">
        <f t="shared" si="4"/>
        <v>54.17611775616484</v>
      </c>
      <c r="I90" s="78">
        <f t="shared" si="5"/>
        <v>-1.472311264219016</v>
      </c>
    </row>
    <row r="91" spans="1:9" s="2" customFormat="1" ht="16.5" customHeight="1">
      <c r="A91" s="126"/>
      <c r="B91" s="127"/>
      <c r="C91" s="54" t="s">
        <v>36</v>
      </c>
      <c r="D91" s="97">
        <v>30</v>
      </c>
      <c r="E91" s="97">
        <v>30</v>
      </c>
      <c r="F91" s="115">
        <v>30</v>
      </c>
      <c r="G91" s="97">
        <f t="shared" si="3"/>
        <v>100</v>
      </c>
      <c r="H91" s="97">
        <f t="shared" si="4"/>
        <v>100</v>
      </c>
      <c r="I91" s="78">
        <f t="shared" si="5"/>
        <v>5</v>
      </c>
    </row>
    <row r="92" spans="1:9" s="2" customFormat="1" ht="42" customHeight="1">
      <c r="A92" s="95" t="s">
        <v>21</v>
      </c>
      <c r="B92" s="96" t="s">
        <v>113</v>
      </c>
      <c r="C92" s="30" t="s">
        <v>49</v>
      </c>
      <c r="D92" s="76">
        <f>D93</f>
        <v>70947.746</v>
      </c>
      <c r="E92" s="76">
        <f>E93</f>
        <v>40401.079</v>
      </c>
      <c r="F92" s="118">
        <f>F93</f>
        <v>40385.665</v>
      </c>
      <c r="G92" s="76">
        <f t="shared" si="3"/>
        <v>99.96184755362599</v>
      </c>
      <c r="H92" s="76">
        <f t="shared" si="4"/>
        <v>56.92311211690926</v>
      </c>
      <c r="I92" s="107">
        <f t="shared" si="5"/>
        <v>4.9618475536259865</v>
      </c>
    </row>
    <row r="93" spans="1:9" s="7" customFormat="1" ht="18" customHeight="1">
      <c r="A93" s="122"/>
      <c r="B93" s="123"/>
      <c r="C93" s="51" t="s">
        <v>35</v>
      </c>
      <c r="D93" s="97">
        <v>70947.746</v>
      </c>
      <c r="E93" s="97">
        <v>40401.079</v>
      </c>
      <c r="F93" s="115">
        <v>40385.665</v>
      </c>
      <c r="G93" s="97">
        <f t="shared" si="3"/>
        <v>99.96184755362599</v>
      </c>
      <c r="H93" s="97">
        <f t="shared" si="4"/>
        <v>56.92311211690926</v>
      </c>
      <c r="I93" s="78">
        <f t="shared" si="5"/>
        <v>4.9618475536259865</v>
      </c>
    </row>
    <row r="94" spans="1:9" s="28" customFormat="1" ht="27" customHeight="1" hidden="1">
      <c r="A94" s="126"/>
      <c r="B94" s="127"/>
      <c r="C94" s="51" t="s">
        <v>71</v>
      </c>
      <c r="D94" s="104">
        <v>0</v>
      </c>
      <c r="E94" s="104">
        <v>0</v>
      </c>
      <c r="F94" s="104">
        <v>0</v>
      </c>
      <c r="G94" s="104" t="e">
        <f t="shared" si="3"/>
        <v>#DIV/0!</v>
      </c>
      <c r="H94" s="104" t="e">
        <f t="shared" si="4"/>
        <v>#DIV/0!</v>
      </c>
      <c r="I94" s="113" t="e">
        <f t="shared" si="5"/>
        <v>#DIV/0!</v>
      </c>
    </row>
    <row r="95" spans="1:9" s="2" customFormat="1" ht="41.25" customHeight="1">
      <c r="A95" s="57" t="s">
        <v>22</v>
      </c>
      <c r="B95" s="58" t="s">
        <v>94</v>
      </c>
      <c r="C95" s="30" t="s">
        <v>50</v>
      </c>
      <c r="D95" s="76">
        <f>D96+D97</f>
        <v>502399.26099999994</v>
      </c>
      <c r="E95" s="76">
        <f>E96+E97</f>
        <v>277496.603</v>
      </c>
      <c r="F95" s="118">
        <f>F96+F97</f>
        <v>276960.618</v>
      </c>
      <c r="G95" s="76">
        <f t="shared" si="3"/>
        <v>99.80684988781647</v>
      </c>
      <c r="H95" s="76">
        <f t="shared" si="4"/>
        <v>55.12759263393902</v>
      </c>
      <c r="I95" s="107">
        <f t="shared" si="5"/>
        <v>4.806849887816469</v>
      </c>
    </row>
    <row r="96" spans="1:9" s="7" customFormat="1" ht="16.5" customHeight="1">
      <c r="A96" s="122"/>
      <c r="B96" s="123"/>
      <c r="C96" s="54" t="s">
        <v>35</v>
      </c>
      <c r="D96" s="97">
        <v>300726.861</v>
      </c>
      <c r="E96" s="97">
        <v>191788.864</v>
      </c>
      <c r="F96" s="115">
        <v>191564.128</v>
      </c>
      <c r="G96" s="97">
        <f t="shared" si="3"/>
        <v>99.88282114231617</v>
      </c>
      <c r="H96" s="97">
        <f t="shared" si="4"/>
        <v>63.70037161396102</v>
      </c>
      <c r="I96" s="78">
        <f t="shared" si="5"/>
        <v>4.882821142316175</v>
      </c>
    </row>
    <row r="97" spans="1:9" s="14" customFormat="1" ht="16.5" customHeight="1">
      <c r="A97" s="124"/>
      <c r="B97" s="125"/>
      <c r="C97" s="54" t="s">
        <v>36</v>
      </c>
      <c r="D97" s="97">
        <v>201672.4</v>
      </c>
      <c r="E97" s="97">
        <v>85707.739</v>
      </c>
      <c r="F97" s="115">
        <v>85396.49</v>
      </c>
      <c r="G97" s="121">
        <f t="shared" si="3"/>
        <v>99.63684842975499</v>
      </c>
      <c r="H97" s="97">
        <f t="shared" si="4"/>
        <v>42.34416310809016</v>
      </c>
      <c r="I97" s="78">
        <f t="shared" si="5"/>
        <v>4.636848429754991</v>
      </c>
    </row>
    <row r="98" spans="1:9" s="28" customFormat="1" ht="29.25" customHeight="1" hidden="1">
      <c r="A98" s="126"/>
      <c r="B98" s="127"/>
      <c r="C98" s="54" t="s">
        <v>71</v>
      </c>
      <c r="D98" s="104">
        <v>0</v>
      </c>
      <c r="E98" s="104">
        <v>0</v>
      </c>
      <c r="F98" s="104">
        <v>0</v>
      </c>
      <c r="G98" s="104" t="e">
        <f t="shared" si="3"/>
        <v>#DIV/0!</v>
      </c>
      <c r="H98" s="104" t="e">
        <f t="shared" si="4"/>
        <v>#DIV/0!</v>
      </c>
      <c r="I98" s="113" t="e">
        <f t="shared" si="5"/>
        <v>#DIV/0!</v>
      </c>
    </row>
    <row r="99" spans="1:9" s="2" customFormat="1" ht="41.25" customHeight="1">
      <c r="A99" s="50" t="s">
        <v>23</v>
      </c>
      <c r="B99" s="30" t="s">
        <v>76</v>
      </c>
      <c r="C99" s="30" t="s">
        <v>51</v>
      </c>
      <c r="D99" s="76">
        <f>D100+D101+D102</f>
        <v>195256.032</v>
      </c>
      <c r="E99" s="76">
        <f>E100+E101+E102</f>
        <v>115244.90400000001</v>
      </c>
      <c r="F99" s="118">
        <f>F100+F101+F102</f>
        <v>109366.429</v>
      </c>
      <c r="G99" s="76">
        <f t="shared" si="3"/>
        <v>94.89914538867592</v>
      </c>
      <c r="H99" s="76">
        <f t="shared" si="4"/>
        <v>56.01180556613995</v>
      </c>
      <c r="I99" s="107">
        <f t="shared" si="5"/>
        <v>-0.10085461132408113</v>
      </c>
    </row>
    <row r="100" spans="1:9" s="7" customFormat="1" ht="16.5" customHeight="1">
      <c r="A100" s="122"/>
      <c r="B100" s="123"/>
      <c r="C100" s="54" t="s">
        <v>35</v>
      </c>
      <c r="D100" s="97">
        <v>193348.532</v>
      </c>
      <c r="E100" s="97">
        <v>114051.558</v>
      </c>
      <c r="F100" s="115">
        <v>108592.743</v>
      </c>
      <c r="G100" s="97">
        <f t="shared" si="3"/>
        <v>95.21373044285814</v>
      </c>
      <c r="H100" s="97">
        <f t="shared" si="4"/>
        <v>56.164244888086344</v>
      </c>
      <c r="I100" s="78">
        <f t="shared" si="5"/>
        <v>0.21373044285813592</v>
      </c>
    </row>
    <row r="101" spans="1:9" s="7" customFormat="1" ht="16.5" customHeight="1">
      <c r="A101" s="124"/>
      <c r="B101" s="125"/>
      <c r="C101" s="51" t="s">
        <v>36</v>
      </c>
      <c r="D101" s="97">
        <v>450.7</v>
      </c>
      <c r="E101" s="97">
        <v>435.996</v>
      </c>
      <c r="F101" s="115">
        <v>16.872</v>
      </c>
      <c r="G101" s="97">
        <f t="shared" si="3"/>
        <v>3.869760273030028</v>
      </c>
      <c r="H101" s="97">
        <f t="shared" si="4"/>
        <v>3.7435100954071445</v>
      </c>
      <c r="I101" s="78">
        <f t="shared" si="5"/>
        <v>-91.13023972696998</v>
      </c>
    </row>
    <row r="102" spans="1:12" s="7" customFormat="1" ht="27" customHeight="1">
      <c r="A102" s="124"/>
      <c r="B102" s="125"/>
      <c r="C102" s="51" t="s">
        <v>71</v>
      </c>
      <c r="D102" s="97">
        <v>1456.8</v>
      </c>
      <c r="E102" s="97">
        <v>757.35</v>
      </c>
      <c r="F102" s="115">
        <v>756.814</v>
      </c>
      <c r="G102" s="121">
        <f t="shared" si="3"/>
        <v>99.92922690961906</v>
      </c>
      <c r="H102" s="97">
        <f t="shared" si="4"/>
        <v>51.95043931905546</v>
      </c>
      <c r="I102" s="78">
        <f t="shared" si="5"/>
        <v>4.929226909619061</v>
      </c>
      <c r="L102" s="53"/>
    </row>
    <row r="103" spans="1:9" s="11" customFormat="1" ht="21" customHeight="1">
      <c r="A103" s="126"/>
      <c r="B103" s="127"/>
      <c r="C103" s="89" t="s">
        <v>96</v>
      </c>
      <c r="D103" s="100">
        <v>11217.644</v>
      </c>
      <c r="E103" s="100">
        <v>1657.987</v>
      </c>
      <c r="F103" s="100">
        <v>1212.665</v>
      </c>
      <c r="G103" s="100">
        <f t="shared" si="3"/>
        <v>73.14080267215604</v>
      </c>
      <c r="H103" s="100">
        <f t="shared" si="4"/>
        <v>10.810335931502193</v>
      </c>
      <c r="I103" s="90">
        <f t="shared" si="5"/>
        <v>-21.859197327843958</v>
      </c>
    </row>
    <row r="104" spans="1:9" s="2" customFormat="1" ht="28.5" customHeight="1">
      <c r="A104" s="50" t="s">
        <v>24</v>
      </c>
      <c r="B104" s="30" t="s">
        <v>25</v>
      </c>
      <c r="C104" s="30" t="s">
        <v>52</v>
      </c>
      <c r="D104" s="76">
        <f>D105+D106+D107</f>
        <v>682458.291</v>
      </c>
      <c r="E104" s="76">
        <f>E105+E106+E107</f>
        <v>400121.634</v>
      </c>
      <c r="F104" s="118">
        <f>F105+F106+F107</f>
        <v>396771.713</v>
      </c>
      <c r="G104" s="76">
        <f t="shared" si="3"/>
        <v>99.1627743377655</v>
      </c>
      <c r="H104" s="76">
        <f t="shared" si="4"/>
        <v>58.1386024951963</v>
      </c>
      <c r="I104" s="107">
        <f t="shared" si="5"/>
        <v>4.162774337765498</v>
      </c>
    </row>
    <row r="105" spans="1:9" s="7" customFormat="1" ht="17.25" customHeight="1">
      <c r="A105" s="122"/>
      <c r="B105" s="123"/>
      <c r="C105" s="54" t="s">
        <v>35</v>
      </c>
      <c r="D105" s="97">
        <v>682338.291</v>
      </c>
      <c r="E105" s="97">
        <v>400061.634</v>
      </c>
      <c r="F105" s="115">
        <v>396711.713</v>
      </c>
      <c r="G105" s="97">
        <f t="shared" si="3"/>
        <v>99.16264877326377</v>
      </c>
      <c r="H105" s="97">
        <f t="shared" si="4"/>
        <v>58.140033797399774</v>
      </c>
      <c r="I105" s="78">
        <f t="shared" si="5"/>
        <v>4.1626487732637685</v>
      </c>
    </row>
    <row r="106" spans="1:9" s="28" customFormat="1" ht="16.5" customHeight="1" hidden="1">
      <c r="A106" s="124"/>
      <c r="B106" s="125"/>
      <c r="C106" s="54" t="s">
        <v>36</v>
      </c>
      <c r="D106" s="97">
        <v>0</v>
      </c>
      <c r="E106" s="97">
        <v>0</v>
      </c>
      <c r="F106" s="104">
        <v>0</v>
      </c>
      <c r="G106" s="97" t="e">
        <f t="shared" si="3"/>
        <v>#DIV/0!</v>
      </c>
      <c r="H106" s="104" t="e">
        <f t="shared" si="4"/>
        <v>#DIV/0!</v>
      </c>
      <c r="I106" s="78" t="e">
        <f t="shared" si="5"/>
        <v>#DIV/0!</v>
      </c>
    </row>
    <row r="107" spans="1:9" s="2" customFormat="1" ht="27.75" customHeight="1">
      <c r="A107" s="126"/>
      <c r="B107" s="127"/>
      <c r="C107" s="54" t="s">
        <v>71</v>
      </c>
      <c r="D107" s="97">
        <v>120</v>
      </c>
      <c r="E107" s="97">
        <v>60</v>
      </c>
      <c r="F107" s="115">
        <v>60</v>
      </c>
      <c r="G107" s="97">
        <f t="shared" si="3"/>
        <v>100</v>
      </c>
      <c r="H107" s="97">
        <f t="shared" si="4"/>
        <v>50</v>
      </c>
      <c r="I107" s="78">
        <f t="shared" si="5"/>
        <v>5</v>
      </c>
    </row>
    <row r="108" spans="1:9" s="2" customFormat="1" ht="41.25" customHeight="1">
      <c r="A108" s="57" t="s">
        <v>26</v>
      </c>
      <c r="B108" s="58" t="s">
        <v>77</v>
      </c>
      <c r="C108" s="30" t="s">
        <v>53</v>
      </c>
      <c r="D108" s="76">
        <f>D109+D110+D111</f>
        <v>943717.913</v>
      </c>
      <c r="E108" s="76">
        <f>E109+E110+E111</f>
        <v>634898.299</v>
      </c>
      <c r="F108" s="118">
        <f>F109+F110+F111</f>
        <v>595848.768</v>
      </c>
      <c r="G108" s="76">
        <f t="shared" si="3"/>
        <v>93.84948249798352</v>
      </c>
      <c r="H108" s="76">
        <f t="shared" si="4"/>
        <v>63.13843997152146</v>
      </c>
      <c r="I108" s="107">
        <f t="shared" si="5"/>
        <v>-1.1505175020164842</v>
      </c>
    </row>
    <row r="109" spans="1:9" s="7" customFormat="1" ht="16.5" customHeight="1">
      <c r="A109" s="122"/>
      <c r="B109" s="123"/>
      <c r="C109" s="54" t="s">
        <v>35</v>
      </c>
      <c r="D109" s="97">
        <v>935277.955</v>
      </c>
      <c r="E109" s="97">
        <v>632921.479</v>
      </c>
      <c r="F109" s="115">
        <v>593882.476</v>
      </c>
      <c r="G109" s="97">
        <f t="shared" si="3"/>
        <v>93.8319358253285</v>
      </c>
      <c r="H109" s="97">
        <f t="shared" si="4"/>
        <v>63.49796579991026</v>
      </c>
      <c r="I109" s="78">
        <f t="shared" si="5"/>
        <v>-1.1680641746714997</v>
      </c>
    </row>
    <row r="110" spans="1:9" s="9" customFormat="1" ht="17.25" customHeight="1" hidden="1">
      <c r="A110" s="124"/>
      <c r="B110" s="125"/>
      <c r="C110" s="54" t="s">
        <v>36</v>
      </c>
      <c r="D110" s="97"/>
      <c r="E110" s="97"/>
      <c r="F110" s="104"/>
      <c r="G110" s="104" t="e">
        <f t="shared" si="3"/>
        <v>#DIV/0!</v>
      </c>
      <c r="H110" s="104" t="e">
        <f t="shared" si="4"/>
        <v>#DIV/0!</v>
      </c>
      <c r="I110" s="113" t="e">
        <f t="shared" si="5"/>
        <v>#DIV/0!</v>
      </c>
    </row>
    <row r="111" spans="1:9" s="2" customFormat="1" ht="27" customHeight="1">
      <c r="A111" s="124"/>
      <c r="B111" s="125"/>
      <c r="C111" s="54" t="s">
        <v>71</v>
      </c>
      <c r="D111" s="97">
        <v>8439.958</v>
      </c>
      <c r="E111" s="97">
        <v>1976.82</v>
      </c>
      <c r="F111" s="115">
        <v>1966.292</v>
      </c>
      <c r="G111" s="97">
        <f t="shared" si="3"/>
        <v>99.4674274845459</v>
      </c>
      <c r="H111" s="97">
        <f t="shared" si="4"/>
        <v>23.29741451320018</v>
      </c>
      <c r="I111" s="78">
        <f t="shared" si="5"/>
        <v>4.467427484545894</v>
      </c>
    </row>
    <row r="112" spans="1:12" s="2" customFormat="1" ht="21" customHeight="1">
      <c r="A112" s="126"/>
      <c r="B112" s="127"/>
      <c r="C112" s="91" t="s">
        <v>96</v>
      </c>
      <c r="D112" s="100">
        <v>4699.8</v>
      </c>
      <c r="E112" s="100">
        <v>4699.8</v>
      </c>
      <c r="F112" s="100">
        <v>4699.8</v>
      </c>
      <c r="G112" s="100">
        <f t="shared" si="3"/>
        <v>100</v>
      </c>
      <c r="H112" s="100">
        <f t="shared" si="4"/>
        <v>100</v>
      </c>
      <c r="I112" s="90">
        <f t="shared" si="5"/>
        <v>5</v>
      </c>
      <c r="J112" s="67"/>
      <c r="K112" s="67"/>
      <c r="L112" s="67"/>
    </row>
    <row r="113" spans="1:9" s="2" customFormat="1" ht="28.5" customHeight="1">
      <c r="A113" s="50" t="s">
        <v>27</v>
      </c>
      <c r="B113" s="30" t="s">
        <v>28</v>
      </c>
      <c r="C113" s="30" t="s">
        <v>54</v>
      </c>
      <c r="D113" s="76">
        <f>D114</f>
        <v>44237.8</v>
      </c>
      <c r="E113" s="76">
        <f>E114</f>
        <v>25540.78</v>
      </c>
      <c r="F113" s="118">
        <f>F114</f>
        <v>23883.075</v>
      </c>
      <c r="G113" s="158">
        <f t="shared" si="3"/>
        <v>93.50957566683556</v>
      </c>
      <c r="H113" s="76">
        <f t="shared" si="4"/>
        <v>53.98793565683646</v>
      </c>
      <c r="I113" s="107">
        <f t="shared" si="5"/>
        <v>-1.490424333164441</v>
      </c>
    </row>
    <row r="114" spans="1:9" s="7" customFormat="1" ht="18" customHeight="1">
      <c r="A114" s="122"/>
      <c r="B114" s="123"/>
      <c r="C114" s="54" t="s">
        <v>35</v>
      </c>
      <c r="D114" s="97">
        <v>44237.8</v>
      </c>
      <c r="E114" s="97">
        <v>25540.78</v>
      </c>
      <c r="F114" s="115">
        <v>23883.075</v>
      </c>
      <c r="G114" s="121">
        <f t="shared" si="3"/>
        <v>93.50957566683556</v>
      </c>
      <c r="H114" s="97">
        <f t="shared" si="4"/>
        <v>53.98793565683646</v>
      </c>
      <c r="I114" s="78">
        <f t="shared" si="5"/>
        <v>-1.490424333164441</v>
      </c>
    </row>
    <row r="115" spans="1:9" s="11" customFormat="1" ht="28.5" customHeight="1" hidden="1">
      <c r="A115" s="126"/>
      <c r="B115" s="127"/>
      <c r="C115" s="54" t="s">
        <v>71</v>
      </c>
      <c r="D115" s="97">
        <v>0</v>
      </c>
      <c r="E115" s="97">
        <v>0</v>
      </c>
      <c r="F115" s="115">
        <v>0</v>
      </c>
      <c r="G115" s="104" t="e">
        <f t="shared" si="3"/>
        <v>#DIV/0!</v>
      </c>
      <c r="H115" s="104" t="e">
        <f t="shared" si="4"/>
        <v>#DIV/0!</v>
      </c>
      <c r="I115" s="113" t="e">
        <f t="shared" si="5"/>
        <v>#DIV/0!</v>
      </c>
    </row>
    <row r="116" spans="1:9" s="2" customFormat="1" ht="29.25" customHeight="1">
      <c r="A116" s="50" t="s">
        <v>29</v>
      </c>
      <c r="B116" s="30" t="s">
        <v>30</v>
      </c>
      <c r="C116" s="30" t="s">
        <v>55</v>
      </c>
      <c r="D116" s="76">
        <f>D117</f>
        <v>74928</v>
      </c>
      <c r="E116" s="76">
        <f>E117</f>
        <v>71532.638</v>
      </c>
      <c r="F116" s="118">
        <f>F117</f>
        <v>70278.583</v>
      </c>
      <c r="G116" s="76">
        <f t="shared" si="3"/>
        <v>98.24687718073531</v>
      </c>
      <c r="H116" s="76">
        <f t="shared" si="4"/>
        <v>93.79482036087977</v>
      </c>
      <c r="I116" s="107">
        <f t="shared" si="5"/>
        <v>3.2468771807353107</v>
      </c>
    </row>
    <row r="117" spans="1:9" s="7" customFormat="1" ht="18" customHeight="1">
      <c r="A117" s="136"/>
      <c r="B117" s="137"/>
      <c r="C117" s="51" t="s">
        <v>35</v>
      </c>
      <c r="D117" s="97">
        <v>74928</v>
      </c>
      <c r="E117" s="97">
        <v>71532.638</v>
      </c>
      <c r="F117" s="115">
        <v>70278.583</v>
      </c>
      <c r="G117" s="121">
        <f t="shared" si="3"/>
        <v>98.24687718073531</v>
      </c>
      <c r="H117" s="97">
        <f t="shared" si="4"/>
        <v>93.79482036087977</v>
      </c>
      <c r="I117" s="78">
        <f t="shared" si="5"/>
        <v>3.2468771807353107</v>
      </c>
    </row>
    <row r="118" spans="1:9" s="2" customFormat="1" ht="25.5" customHeight="1">
      <c r="A118" s="50" t="s">
        <v>31</v>
      </c>
      <c r="B118" s="30" t="s">
        <v>32</v>
      </c>
      <c r="C118" s="30" t="s">
        <v>83</v>
      </c>
      <c r="D118" s="76">
        <f>D119+D120</f>
        <v>201890.12</v>
      </c>
      <c r="E118" s="76">
        <f>E119+E120</f>
        <v>117904.73</v>
      </c>
      <c r="F118" s="118">
        <f>F119+F120</f>
        <v>102944.859</v>
      </c>
      <c r="G118" s="76">
        <f t="shared" si="3"/>
        <v>87.31189919183055</v>
      </c>
      <c r="H118" s="76">
        <f t="shared" si="4"/>
        <v>50.99053831856656</v>
      </c>
      <c r="I118" s="107">
        <f t="shared" si="5"/>
        <v>-7.688100808169452</v>
      </c>
    </row>
    <row r="119" spans="1:9" s="7" customFormat="1" ht="18" customHeight="1">
      <c r="A119" s="122"/>
      <c r="B119" s="123"/>
      <c r="C119" s="51" t="s">
        <v>35</v>
      </c>
      <c r="D119" s="97">
        <v>201890.12</v>
      </c>
      <c r="E119" s="97">
        <v>117904.73</v>
      </c>
      <c r="F119" s="115">
        <v>102944.859</v>
      </c>
      <c r="G119" s="97">
        <f t="shared" si="3"/>
        <v>87.31189919183055</v>
      </c>
      <c r="H119" s="97">
        <f t="shared" si="4"/>
        <v>50.99053831856656</v>
      </c>
      <c r="I119" s="78">
        <f t="shared" si="5"/>
        <v>-7.688100808169452</v>
      </c>
    </row>
    <row r="120" spans="1:9" s="84" customFormat="1" ht="27" customHeight="1" hidden="1">
      <c r="A120" s="126"/>
      <c r="B120" s="127"/>
      <c r="C120" s="51" t="s">
        <v>71</v>
      </c>
      <c r="D120" s="104">
        <v>0</v>
      </c>
      <c r="E120" s="104">
        <v>0</v>
      </c>
      <c r="F120" s="104">
        <v>0</v>
      </c>
      <c r="G120" s="104" t="e">
        <f t="shared" si="3"/>
        <v>#DIV/0!</v>
      </c>
      <c r="H120" s="104" t="e">
        <f t="shared" si="4"/>
        <v>#DIV/0!</v>
      </c>
      <c r="I120" s="113" t="e">
        <f t="shared" si="5"/>
        <v>#DIV/0!</v>
      </c>
    </row>
    <row r="121" spans="1:9" s="3" customFormat="1" ht="42" customHeight="1">
      <c r="A121" s="50" t="s">
        <v>33</v>
      </c>
      <c r="B121" s="30" t="s">
        <v>78</v>
      </c>
      <c r="C121" s="30" t="s">
        <v>57</v>
      </c>
      <c r="D121" s="76">
        <f>D122+D123+D124</f>
        <v>3885667.448</v>
      </c>
      <c r="E121" s="76">
        <f>E122+E123+E124</f>
        <v>1490183.952</v>
      </c>
      <c r="F121" s="118">
        <f>F122+F123+F124</f>
        <v>1416801.5129999998</v>
      </c>
      <c r="G121" s="76">
        <f t="shared" si="3"/>
        <v>95.07561204765945</v>
      </c>
      <c r="H121" s="76">
        <f t="shared" si="4"/>
        <v>36.4622431528268</v>
      </c>
      <c r="I121" s="107">
        <f t="shared" si="5"/>
        <v>0.07561204765944751</v>
      </c>
    </row>
    <row r="122" spans="1:9" s="7" customFormat="1" ht="17.25" customHeight="1">
      <c r="A122" s="122"/>
      <c r="B122" s="123"/>
      <c r="C122" s="54" t="s">
        <v>35</v>
      </c>
      <c r="D122" s="97">
        <v>986296.161</v>
      </c>
      <c r="E122" s="97">
        <v>641131.974</v>
      </c>
      <c r="F122" s="115">
        <v>619734.84</v>
      </c>
      <c r="G122" s="97">
        <f t="shared" si="3"/>
        <v>96.6626007019266</v>
      </c>
      <c r="H122" s="97">
        <f t="shared" si="4"/>
        <v>62.83455867572824</v>
      </c>
      <c r="I122" s="78">
        <f t="shared" si="5"/>
        <v>1.662600701926607</v>
      </c>
    </row>
    <row r="123" spans="1:9" s="2" customFormat="1" ht="17.25" customHeight="1">
      <c r="A123" s="124"/>
      <c r="B123" s="125"/>
      <c r="C123" s="54" t="s">
        <v>36</v>
      </c>
      <c r="D123" s="97">
        <v>330646.068</v>
      </c>
      <c r="E123" s="97">
        <v>75280.339</v>
      </c>
      <c r="F123" s="115">
        <v>59287.73</v>
      </c>
      <c r="G123" s="97">
        <f t="shared" si="3"/>
        <v>78.75592855659164</v>
      </c>
      <c r="H123" s="97">
        <f t="shared" si="4"/>
        <v>17.93087404868217</v>
      </c>
      <c r="I123" s="78">
        <f t="shared" si="5"/>
        <v>-16.24407144340836</v>
      </c>
    </row>
    <row r="124" spans="1:9" s="2" customFormat="1" ht="27" customHeight="1">
      <c r="A124" s="124"/>
      <c r="B124" s="125"/>
      <c r="C124" s="54" t="s">
        <v>71</v>
      </c>
      <c r="D124" s="97">
        <v>2568725.219</v>
      </c>
      <c r="E124" s="97">
        <v>773771.639</v>
      </c>
      <c r="F124" s="115">
        <v>737778.943</v>
      </c>
      <c r="G124" s="97">
        <f t="shared" si="3"/>
        <v>95.34840847274837</v>
      </c>
      <c r="H124" s="97">
        <f t="shared" si="4"/>
        <v>28.721598462260435</v>
      </c>
      <c r="I124" s="78">
        <f t="shared" si="5"/>
        <v>0.3484084727483747</v>
      </c>
    </row>
    <row r="125" spans="1:10" s="2" customFormat="1" ht="21" customHeight="1">
      <c r="A125" s="126"/>
      <c r="B125" s="127"/>
      <c r="C125" s="91" t="s">
        <v>96</v>
      </c>
      <c r="D125" s="100">
        <v>3501839.546</v>
      </c>
      <c r="E125" s="100">
        <v>1276958.199</v>
      </c>
      <c r="F125" s="100">
        <v>1209732.851</v>
      </c>
      <c r="G125" s="100">
        <f t="shared" si="3"/>
        <v>94.73550911434337</v>
      </c>
      <c r="H125" s="100">
        <f t="shared" si="4"/>
        <v>34.545639087942384</v>
      </c>
      <c r="I125" s="90">
        <f t="shared" si="5"/>
        <v>-0.2644908856566275</v>
      </c>
      <c r="J125" s="67"/>
    </row>
    <row r="126" spans="1:9" s="2" customFormat="1" ht="41.25" customHeight="1">
      <c r="A126" s="57" t="s">
        <v>34</v>
      </c>
      <c r="B126" s="58" t="s">
        <v>79</v>
      </c>
      <c r="C126" s="30" t="s">
        <v>56</v>
      </c>
      <c r="D126" s="76">
        <f>D127+D128</f>
        <v>852421.223</v>
      </c>
      <c r="E126" s="76">
        <f>E127+E128</f>
        <v>95552.444</v>
      </c>
      <c r="F126" s="118">
        <f>F127+F128</f>
        <v>78764.123</v>
      </c>
      <c r="G126" s="98">
        <f t="shared" si="3"/>
        <v>82.43025474052762</v>
      </c>
      <c r="H126" s="98">
        <f t="shared" si="4"/>
        <v>9.24004715917309</v>
      </c>
      <c r="I126" s="108">
        <f t="shared" si="5"/>
        <v>-12.569745259472384</v>
      </c>
    </row>
    <row r="127" spans="1:9" s="7" customFormat="1" ht="18" customHeight="1">
      <c r="A127" s="122"/>
      <c r="B127" s="123"/>
      <c r="C127" s="54" t="s">
        <v>35</v>
      </c>
      <c r="D127" s="97">
        <v>206102.378</v>
      </c>
      <c r="E127" s="97">
        <v>95552.444</v>
      </c>
      <c r="F127" s="115">
        <v>78764.123</v>
      </c>
      <c r="G127" s="97">
        <f t="shared" si="3"/>
        <v>82.43025474052762</v>
      </c>
      <c r="H127" s="97">
        <f t="shared" si="4"/>
        <v>38.21601854588985</v>
      </c>
      <c r="I127" s="78">
        <f t="shared" si="5"/>
        <v>-12.569745259472384</v>
      </c>
    </row>
    <row r="128" spans="1:9" s="7" customFormat="1" ht="27.75" customHeight="1">
      <c r="A128" s="124"/>
      <c r="B128" s="125"/>
      <c r="C128" s="54" t="s">
        <v>71</v>
      </c>
      <c r="D128" s="97">
        <v>646318.845</v>
      </c>
      <c r="E128" s="97">
        <v>0</v>
      </c>
      <c r="F128" s="115">
        <v>0</v>
      </c>
      <c r="G128" s="97"/>
      <c r="H128" s="97">
        <f t="shared" si="4"/>
        <v>0</v>
      </c>
      <c r="I128" s="78"/>
    </row>
    <row r="129" spans="1:9" s="7" customFormat="1" ht="21" customHeight="1">
      <c r="A129" s="126"/>
      <c r="B129" s="127"/>
      <c r="C129" s="91" t="s">
        <v>96</v>
      </c>
      <c r="D129" s="100">
        <v>300000</v>
      </c>
      <c r="E129" s="100">
        <v>0</v>
      </c>
      <c r="F129" s="100">
        <v>0</v>
      </c>
      <c r="G129" s="100"/>
      <c r="H129" s="100">
        <f t="shared" si="4"/>
        <v>0</v>
      </c>
      <c r="I129" s="90"/>
    </row>
    <row r="130" spans="1:9" s="72" customFormat="1" ht="18" customHeight="1" hidden="1">
      <c r="A130" s="126" t="s">
        <v>72</v>
      </c>
      <c r="B130" s="144"/>
      <c r="C130" s="137"/>
      <c r="D130" s="106">
        <v>0</v>
      </c>
      <c r="E130" s="106" t="s">
        <v>67</v>
      </c>
      <c r="F130" s="106" t="s">
        <v>67</v>
      </c>
      <c r="G130" s="97"/>
      <c r="H130" s="97"/>
      <c r="I130" s="78"/>
    </row>
    <row r="131" spans="1:9" s="72" customFormat="1" ht="27.75" customHeight="1" hidden="1">
      <c r="A131" s="126" t="s">
        <v>106</v>
      </c>
      <c r="B131" s="144"/>
      <c r="C131" s="137"/>
      <c r="D131" s="106">
        <v>0</v>
      </c>
      <c r="E131" s="106">
        <v>0</v>
      </c>
      <c r="F131" s="106">
        <v>0</v>
      </c>
      <c r="G131" s="97"/>
      <c r="H131" s="97"/>
      <c r="I131" s="78"/>
    </row>
    <row r="132" spans="1:11" s="1" customFormat="1" ht="26.25" customHeight="1">
      <c r="A132" s="131" t="s">
        <v>65</v>
      </c>
      <c r="B132" s="132"/>
      <c r="C132" s="133"/>
      <c r="D132" s="76">
        <f>D134+D135+D136</f>
        <v>50245135.578</v>
      </c>
      <c r="E132" s="76">
        <f>E134+E135+E136</f>
        <v>25813715.593999997</v>
      </c>
      <c r="F132" s="76">
        <f>F134+F135+F136</f>
        <v>24750955.257000003</v>
      </c>
      <c r="G132" s="76">
        <f t="shared" si="3"/>
        <v>95.88296255480937</v>
      </c>
      <c r="H132" s="76">
        <f t="shared" si="4"/>
        <v>49.260400976681396</v>
      </c>
      <c r="I132" s="107">
        <f t="shared" si="5"/>
        <v>0.8829625548093674</v>
      </c>
      <c r="J132" s="63"/>
      <c r="K132" s="63"/>
    </row>
    <row r="133" spans="1:9" s="1" customFormat="1" ht="15.75" customHeight="1">
      <c r="A133" s="145"/>
      <c r="B133" s="145"/>
      <c r="C133" s="30" t="s">
        <v>63</v>
      </c>
      <c r="D133" s="98"/>
      <c r="E133" s="98"/>
      <c r="F133" s="98"/>
      <c r="G133" s="97"/>
      <c r="H133" s="97"/>
      <c r="I133" s="78"/>
    </row>
    <row r="134" spans="1:9" s="1" customFormat="1" ht="20.25" customHeight="1">
      <c r="A134" s="145"/>
      <c r="B134" s="145"/>
      <c r="C134" s="30" t="s">
        <v>35</v>
      </c>
      <c r="D134" s="98">
        <f>D7+D11+D22+D27+D32+D35+D40+D44+D48+D52+D56+D60+D64+D68+D72+D77+D81+D90+D86+D93+D96+D100+D105+D109+D114+D117+D119+D122+D127</f>
        <v>25228792.22</v>
      </c>
      <c r="E134" s="98">
        <f>E7+E11+E22+E27+E32+E35+E40+E44+E48+E52+E56+E60+E64+E68+E72+E77+E81+E86+E90+E93+E96+E100+E105+E109+E114+E117+E119+E122+E127</f>
        <v>15175863.916000001</v>
      </c>
      <c r="F134" s="98">
        <f>F7+F11+F22+F27+F32+F35+F40+F44+F48+F52+F56+F60+F64+F68+F72+F77+F81+F86+F90+F93+F96+F100+F105+F109+F114+F117+F119+F122+F127</f>
        <v>14463169.808</v>
      </c>
      <c r="G134" s="98">
        <f t="shared" si="3"/>
        <v>95.30376582219742</v>
      </c>
      <c r="H134" s="98">
        <f t="shared" si="4"/>
        <v>57.32803093338092</v>
      </c>
      <c r="I134" s="108">
        <f t="shared" si="5"/>
        <v>0.30376582219741977</v>
      </c>
    </row>
    <row r="135" spans="1:9" s="1" customFormat="1" ht="20.25" customHeight="1">
      <c r="A135" s="145"/>
      <c r="B135" s="145"/>
      <c r="C135" s="30" t="s">
        <v>36</v>
      </c>
      <c r="D135" s="98">
        <f>D25+D28+D36+D41+D45+D49+D53+D57+D61+D65+D69+D73+D82+D87+D97+D101+D123+D91</f>
        <v>11215745.589</v>
      </c>
      <c r="E135" s="98">
        <f>E25+E28+E36+E41+E45+E49+E53+E57+E61+E65+E69+E73+E82+E87+E97+E101+E123+E91</f>
        <v>7213970.832999999</v>
      </c>
      <c r="F135" s="98">
        <f>F25+F28+F36+F41+F45+F49+F53+F57+F61+F65+F69+F73+F82+F87+F97+F101+F123+F91</f>
        <v>7095803.960000002</v>
      </c>
      <c r="G135" s="98">
        <f t="shared" si="3"/>
        <v>98.36197184968579</v>
      </c>
      <c r="H135" s="98">
        <f t="shared" si="4"/>
        <v>63.266448972944886</v>
      </c>
      <c r="I135" s="108">
        <f t="shared" si="5"/>
        <v>3.361971849685787</v>
      </c>
    </row>
    <row r="136" spans="1:9" s="1" customFormat="1" ht="30" customHeight="1">
      <c r="A136" s="145"/>
      <c r="B136" s="145"/>
      <c r="C136" s="31" t="s">
        <v>71</v>
      </c>
      <c r="D136" s="98">
        <f>D8+D29+D33+D37+D42+D46+D50+D54+D58+D62+D66+D70+D74+D78+D83+D88+D102+D107+D111+D120+D124+D128+D130</f>
        <v>13800597.769000003</v>
      </c>
      <c r="E136" s="98">
        <f>E8+E29+E33+E37+E42+E46+E50+E54+E58+E62+E66+E70+E74+E78+E83+E88+E102+E107+E111+E120+E124+E128</f>
        <v>3423880.845</v>
      </c>
      <c r="F136" s="98">
        <f>F8+F29+F33+F37+F42+F46+F50+F54+F58+F62+F66+F70+F74+F78+F83+F88+F102+F111+F120+F124+F128+F107</f>
        <v>3191981.4889999996</v>
      </c>
      <c r="G136" s="98">
        <f aca="true" t="shared" si="6" ref="G136:G142">F136/E136*100</f>
        <v>93.22700273467021</v>
      </c>
      <c r="H136" s="98">
        <f aca="true" t="shared" si="7" ref="H136:H142">F136/D136*100</f>
        <v>23.129298762478836</v>
      </c>
      <c r="I136" s="108">
        <f aca="true" t="shared" si="8" ref="I136:I142">G136-95</f>
        <v>-1.772997265329792</v>
      </c>
    </row>
    <row r="137" spans="1:13" s="1" customFormat="1" ht="26.25" customHeight="1">
      <c r="A137" s="142" t="s">
        <v>64</v>
      </c>
      <c r="B137" s="142"/>
      <c r="C137" s="142"/>
      <c r="D137" s="99">
        <f>D139+D140+D141</f>
        <v>50286508.017</v>
      </c>
      <c r="E137" s="99">
        <f>E139+E140+E141</f>
        <v>25813715.595</v>
      </c>
      <c r="F137" s="99">
        <f>F139+F140+F141</f>
        <v>24750955.257000003</v>
      </c>
      <c r="G137" s="99">
        <f t="shared" si="6"/>
        <v>95.88296255109495</v>
      </c>
      <c r="H137" s="99">
        <f t="shared" si="7"/>
        <v>49.21987275122112</v>
      </c>
      <c r="I137" s="109">
        <f t="shared" si="8"/>
        <v>0.8829625510949484</v>
      </c>
      <c r="K137" s="94"/>
      <c r="L137" s="94"/>
      <c r="M137" s="94"/>
    </row>
    <row r="138" spans="1:9" s="1" customFormat="1" ht="15.75" customHeight="1">
      <c r="A138" s="143"/>
      <c r="B138" s="143"/>
      <c r="C138" s="49" t="s">
        <v>63</v>
      </c>
      <c r="D138" s="120"/>
      <c r="E138" s="120"/>
      <c r="F138" s="114"/>
      <c r="G138" s="97"/>
      <c r="H138" s="97"/>
      <c r="I138" s="78"/>
    </row>
    <row r="139" spans="1:13" s="1" customFormat="1" ht="30.75" customHeight="1">
      <c r="A139" s="143"/>
      <c r="B139" s="143"/>
      <c r="C139" s="32" t="s">
        <v>70</v>
      </c>
      <c r="D139" s="99">
        <f>D134+D17</f>
        <v>25270164.658999998</v>
      </c>
      <c r="E139" s="99">
        <f>E134+E17</f>
        <v>15175863.917000001</v>
      </c>
      <c r="F139" s="117">
        <f>F134+F17</f>
        <v>14463169.808</v>
      </c>
      <c r="G139" s="99">
        <f t="shared" si="6"/>
        <v>95.30376581591746</v>
      </c>
      <c r="H139" s="99">
        <f t="shared" si="7"/>
        <v>57.234173196607664</v>
      </c>
      <c r="I139" s="109">
        <f t="shared" si="8"/>
        <v>0.3037658159174583</v>
      </c>
      <c r="K139" s="94"/>
      <c r="L139" s="94"/>
      <c r="M139" s="94"/>
    </row>
    <row r="140" spans="1:13" s="1" customFormat="1" ht="20.25" customHeight="1">
      <c r="A140" s="143"/>
      <c r="B140" s="143"/>
      <c r="C140" s="32" t="s">
        <v>36</v>
      </c>
      <c r="D140" s="99">
        <f aca="true" t="shared" si="9" ref="D140:F141">D135</f>
        <v>11215745.589</v>
      </c>
      <c r="E140" s="99">
        <f>E135</f>
        <v>7213970.832999999</v>
      </c>
      <c r="F140" s="117">
        <f t="shared" si="9"/>
        <v>7095803.960000002</v>
      </c>
      <c r="G140" s="99">
        <f t="shared" si="6"/>
        <v>98.36197184968579</v>
      </c>
      <c r="H140" s="99">
        <f t="shared" si="7"/>
        <v>63.266448972944886</v>
      </c>
      <c r="I140" s="109">
        <f t="shared" si="8"/>
        <v>3.361971849685787</v>
      </c>
      <c r="K140" s="94"/>
      <c r="L140" s="94"/>
      <c r="M140" s="94"/>
    </row>
    <row r="141" spans="1:13" s="1" customFormat="1" ht="31.5" customHeight="1">
      <c r="A141" s="143"/>
      <c r="B141" s="143"/>
      <c r="C141" s="33" t="s">
        <v>71</v>
      </c>
      <c r="D141" s="99">
        <f t="shared" si="9"/>
        <v>13800597.769000003</v>
      </c>
      <c r="E141" s="99">
        <f t="shared" si="9"/>
        <v>3423880.845</v>
      </c>
      <c r="F141" s="117">
        <f t="shared" si="9"/>
        <v>3191981.4889999996</v>
      </c>
      <c r="G141" s="99">
        <f t="shared" si="6"/>
        <v>93.22700273467021</v>
      </c>
      <c r="H141" s="99">
        <f t="shared" si="7"/>
        <v>23.129298762478836</v>
      </c>
      <c r="I141" s="109">
        <f t="shared" si="8"/>
        <v>-1.772997265329792</v>
      </c>
      <c r="K141" s="94"/>
      <c r="L141" s="94"/>
      <c r="M141" s="94"/>
    </row>
    <row r="142" spans="1:13" s="2" customFormat="1" ht="21.75" customHeight="1">
      <c r="A142" s="143"/>
      <c r="B142" s="143"/>
      <c r="C142" s="93" t="s">
        <v>96</v>
      </c>
      <c r="D142" s="101">
        <f>D9+D30+D38+D75+D79+D84+D103+D112+D125+D129</f>
        <v>11815745.74</v>
      </c>
      <c r="E142" s="101">
        <f>E9+E30+E38+E75+E79+E84+E103+E112+E125+E129</f>
        <v>3496633.51</v>
      </c>
      <c r="F142" s="101">
        <f>F9+F30+F38+F75+F79+F84+F103+F112+F125+F129</f>
        <v>3279845.787</v>
      </c>
      <c r="G142" s="101">
        <f t="shared" si="6"/>
        <v>93.80010165835195</v>
      </c>
      <c r="H142" s="101">
        <f t="shared" si="7"/>
        <v>27.75826307684241</v>
      </c>
      <c r="I142" s="110">
        <f t="shared" si="8"/>
        <v>-1.1998983416480513</v>
      </c>
      <c r="K142" s="94"/>
      <c r="L142" s="94"/>
      <c r="M142" s="94"/>
    </row>
    <row r="143" spans="1:8" ht="12" customHeight="1">
      <c r="A143" s="47"/>
      <c r="B143" s="48" t="s">
        <v>99</v>
      </c>
      <c r="C143" s="48"/>
      <c r="D143" s="102"/>
      <c r="E143" s="19"/>
      <c r="F143" s="26"/>
      <c r="G143" s="19"/>
      <c r="H143" s="19"/>
    </row>
    <row r="144" spans="1:9" s="13" customFormat="1" ht="27.75" customHeight="1" hidden="1">
      <c r="A144" s="134" t="s">
        <v>119</v>
      </c>
      <c r="B144" s="135"/>
      <c r="C144" s="135"/>
      <c r="D144" s="135"/>
      <c r="E144" s="135"/>
      <c r="F144" s="135"/>
      <c r="G144" s="135"/>
      <c r="H144" s="135"/>
      <c r="I144" s="3"/>
    </row>
    <row r="145" spans="1:8" s="6" customFormat="1" ht="17.25" customHeight="1">
      <c r="A145" s="129" t="s">
        <v>124</v>
      </c>
      <c r="B145" s="130"/>
      <c r="C145" s="130"/>
      <c r="D145" s="130"/>
      <c r="E145" s="130"/>
      <c r="F145" s="130"/>
      <c r="G145" s="130"/>
      <c r="H145" s="130"/>
    </row>
    <row r="146" spans="1:9" s="4" customFormat="1" ht="12.75">
      <c r="A146" s="21"/>
      <c r="B146" s="22"/>
      <c r="C146" s="22"/>
      <c r="D146" s="20"/>
      <c r="E146" s="20"/>
      <c r="F146" s="27"/>
      <c r="G146" s="20"/>
      <c r="H146" s="20"/>
      <c r="I146" s="71"/>
    </row>
    <row r="147" spans="1:9" s="4" customFormat="1" ht="12.75" hidden="1">
      <c r="A147" s="21"/>
      <c r="B147" s="22"/>
      <c r="C147" s="22"/>
      <c r="D147" s="20"/>
      <c r="E147" s="20"/>
      <c r="F147" s="27"/>
      <c r="G147" s="20"/>
      <c r="H147" s="20"/>
      <c r="I147" s="71"/>
    </row>
    <row r="148" spans="1:9" s="4" customFormat="1" ht="12.75" hidden="1">
      <c r="A148" s="42"/>
      <c r="B148" s="43"/>
      <c r="C148" s="43"/>
      <c r="D148" s="44"/>
      <c r="E148" s="46"/>
      <c r="F148" s="45"/>
      <c r="G148" s="46"/>
      <c r="H148" s="46"/>
      <c r="I148" s="71"/>
    </row>
    <row r="149" spans="1:9" s="4" customFormat="1" ht="32.25" customHeight="1" hidden="1">
      <c r="A149" s="18" t="s">
        <v>0</v>
      </c>
      <c r="B149" s="18" t="s">
        <v>62</v>
      </c>
      <c r="C149" s="18" t="s">
        <v>69</v>
      </c>
      <c r="D149" s="46"/>
      <c r="E149" s="44"/>
      <c r="F149" s="45"/>
      <c r="G149" s="46"/>
      <c r="H149" s="46"/>
      <c r="I149" s="71"/>
    </row>
    <row r="150" spans="1:9" s="4" customFormat="1" ht="15.75" hidden="1">
      <c r="A150" s="139" t="s">
        <v>64</v>
      </c>
      <c r="B150" s="140"/>
      <c r="C150" s="141"/>
      <c r="D150" s="34">
        <f>D152+D153+D154</f>
        <v>24525968.417999998</v>
      </c>
      <c r="E150" s="34">
        <f>E152+E153+E154</f>
        <v>21619356.084</v>
      </c>
      <c r="F150" s="73">
        <f>F152+F153+F154</f>
        <v>20841969.650000002</v>
      </c>
      <c r="G150" s="35">
        <f>F150/E150*100</f>
        <v>96.40421097196635</v>
      </c>
      <c r="H150" s="35">
        <f>F150/D150*100</f>
        <v>84.97919142187165</v>
      </c>
      <c r="I150" s="71"/>
    </row>
    <row r="151" spans="1:9" s="4" customFormat="1" ht="13.5" hidden="1">
      <c r="A151" s="128"/>
      <c r="B151" s="128"/>
      <c r="C151" s="36" t="s">
        <v>63</v>
      </c>
      <c r="D151" s="37"/>
      <c r="E151" s="37"/>
      <c r="F151" s="74"/>
      <c r="G151" s="38"/>
      <c r="H151" s="38"/>
      <c r="I151" s="71"/>
    </row>
    <row r="152" spans="1:9" s="4" customFormat="1" ht="27" hidden="1">
      <c r="A152" s="128"/>
      <c r="B152" s="128"/>
      <c r="C152" s="39" t="s">
        <v>70</v>
      </c>
      <c r="D152" s="40">
        <v>14805057.912999997</v>
      </c>
      <c r="E152" s="40">
        <v>13268979.204</v>
      </c>
      <c r="F152" s="75">
        <v>12716245.471</v>
      </c>
      <c r="G152" s="35">
        <v>95.83439144411821</v>
      </c>
      <c r="H152" s="35">
        <v>85.89122410547374</v>
      </c>
      <c r="I152" s="71"/>
    </row>
    <row r="153" spans="1:9" s="4" customFormat="1" ht="13.5" hidden="1">
      <c r="A153" s="128"/>
      <c r="B153" s="128"/>
      <c r="C153" s="39" t="s">
        <v>36</v>
      </c>
      <c r="D153" s="40">
        <v>7926615.303999999</v>
      </c>
      <c r="E153" s="40">
        <v>7092166.329999999</v>
      </c>
      <c r="F153" s="75">
        <v>6886598.409</v>
      </c>
      <c r="G153" s="35">
        <v>97.10147913296332</v>
      </c>
      <c r="H153" s="35">
        <v>86.87943270723412</v>
      </c>
      <c r="I153" s="71"/>
    </row>
    <row r="154" spans="1:9" s="4" customFormat="1" ht="27" hidden="1">
      <c r="A154" s="128"/>
      <c r="B154" s="128"/>
      <c r="C154" s="41" t="s">
        <v>71</v>
      </c>
      <c r="D154" s="40">
        <v>1794295.2010000001</v>
      </c>
      <c r="E154" s="40">
        <v>1258210.55</v>
      </c>
      <c r="F154" s="75">
        <v>1239125.77</v>
      </c>
      <c r="G154" s="35">
        <v>98.4831807363243</v>
      </c>
      <c r="H154" s="35">
        <v>69.05919211673798</v>
      </c>
      <c r="I154" s="71"/>
    </row>
    <row r="155" spans="1:9" s="4" customFormat="1" ht="12.75" hidden="1">
      <c r="A155" s="21"/>
      <c r="B155" s="22"/>
      <c r="C155" s="22"/>
      <c r="D155" s="20"/>
      <c r="E155" s="20"/>
      <c r="F155" s="27"/>
      <c r="G155" s="20"/>
      <c r="H155" s="20"/>
      <c r="I155" s="71"/>
    </row>
    <row r="156" spans="1:9" s="4" customFormat="1" ht="12.75" hidden="1">
      <c r="A156" s="21"/>
      <c r="B156" s="22"/>
      <c r="C156" s="22"/>
      <c r="D156" s="20"/>
      <c r="E156" s="20"/>
      <c r="F156" s="27"/>
      <c r="G156" s="20"/>
      <c r="H156" s="20"/>
      <c r="I156" s="71"/>
    </row>
    <row r="157" spans="1:9" s="4" customFormat="1" ht="12.75" hidden="1">
      <c r="A157" s="21"/>
      <c r="B157" s="22"/>
      <c r="C157" s="22"/>
      <c r="D157" s="20"/>
      <c r="E157" s="20"/>
      <c r="F157" s="27"/>
      <c r="G157" s="20"/>
      <c r="H157" s="20"/>
      <c r="I157" s="71"/>
    </row>
    <row r="158" spans="1:9" s="4" customFormat="1" ht="12.75" hidden="1">
      <c r="A158" s="21"/>
      <c r="B158" s="22"/>
      <c r="C158" s="22"/>
      <c r="D158" s="20"/>
      <c r="E158" s="20"/>
      <c r="F158" s="27"/>
      <c r="G158" s="20"/>
      <c r="H158" s="20"/>
      <c r="I158" s="71"/>
    </row>
    <row r="159" spans="1:9" s="4" customFormat="1" ht="12.75">
      <c r="A159" s="21"/>
      <c r="B159" s="22"/>
      <c r="C159" s="22"/>
      <c r="D159" s="103"/>
      <c r="E159" s="103"/>
      <c r="F159" s="103"/>
      <c r="G159" s="20"/>
      <c r="H159" s="20"/>
      <c r="I159" s="71"/>
    </row>
    <row r="160" spans="1:9" s="4" customFormat="1" ht="12.75">
      <c r="A160" s="21"/>
      <c r="B160" s="22"/>
      <c r="C160" s="22"/>
      <c r="D160" s="20"/>
      <c r="E160" s="20"/>
      <c r="F160" s="27"/>
      <c r="G160" s="20"/>
      <c r="H160" s="20"/>
      <c r="I160" s="71"/>
    </row>
    <row r="161" spans="1:9" s="4" customFormat="1" ht="12.75">
      <c r="A161" s="21"/>
      <c r="B161" s="22"/>
      <c r="C161" s="22"/>
      <c r="D161" s="20"/>
      <c r="E161" s="20"/>
      <c r="F161" s="27"/>
      <c r="G161" s="20"/>
      <c r="H161" s="20"/>
      <c r="I161" s="71"/>
    </row>
    <row r="162" spans="1:9" s="4" customFormat="1" ht="12.75">
      <c r="A162" s="21"/>
      <c r="B162" s="22"/>
      <c r="C162" s="22"/>
      <c r="D162" s="20"/>
      <c r="E162" s="20"/>
      <c r="F162" s="27"/>
      <c r="G162" s="20"/>
      <c r="H162" s="20"/>
      <c r="I162" s="71"/>
    </row>
    <row r="163" spans="1:9" s="4" customFormat="1" ht="12.75">
      <c r="A163" s="21"/>
      <c r="B163" s="22"/>
      <c r="C163" s="22"/>
      <c r="D163" s="20"/>
      <c r="E163" s="20"/>
      <c r="F163" s="27"/>
      <c r="G163" s="20"/>
      <c r="H163" s="20"/>
      <c r="I163" s="71"/>
    </row>
    <row r="164" spans="1:9" s="4" customFormat="1" ht="12.75">
      <c r="A164" s="21"/>
      <c r="B164" s="22"/>
      <c r="C164" s="22"/>
      <c r="D164" s="20"/>
      <c r="E164" s="20"/>
      <c r="F164" s="27"/>
      <c r="G164" s="20"/>
      <c r="H164" s="20"/>
      <c r="I164" s="71"/>
    </row>
    <row r="165" spans="1:9" s="4" customFormat="1" ht="12.75">
      <c r="A165" s="21"/>
      <c r="B165" s="22"/>
      <c r="C165" s="22"/>
      <c r="D165" s="20"/>
      <c r="E165" s="20"/>
      <c r="F165" s="27"/>
      <c r="G165" s="20"/>
      <c r="H165" s="20"/>
      <c r="I165" s="71"/>
    </row>
    <row r="166" spans="1:9" s="4" customFormat="1" ht="12.75">
      <c r="A166" s="21"/>
      <c r="B166" s="22"/>
      <c r="C166" s="22"/>
      <c r="D166" s="20"/>
      <c r="E166" s="20"/>
      <c r="F166" s="27"/>
      <c r="G166" s="20"/>
      <c r="H166" s="20"/>
      <c r="I166" s="71"/>
    </row>
    <row r="167" spans="1:9" s="4" customFormat="1" ht="12.75">
      <c r="A167" s="21"/>
      <c r="B167" s="22"/>
      <c r="C167" s="22"/>
      <c r="D167" s="20"/>
      <c r="E167" s="20"/>
      <c r="F167" s="27"/>
      <c r="G167" s="20"/>
      <c r="H167" s="20"/>
      <c r="I167" s="71"/>
    </row>
    <row r="168" spans="1:9" s="4" customFormat="1" ht="12.75">
      <c r="A168" s="21"/>
      <c r="B168" s="22"/>
      <c r="C168" s="22"/>
      <c r="D168" s="20"/>
      <c r="E168" s="20"/>
      <c r="F168" s="27"/>
      <c r="G168" s="20"/>
      <c r="H168" s="20"/>
      <c r="I168" s="71"/>
    </row>
    <row r="169" spans="1:9" s="4" customFormat="1" ht="12.75">
      <c r="A169" s="21"/>
      <c r="B169" s="22"/>
      <c r="C169" s="22"/>
      <c r="D169" s="20"/>
      <c r="E169" s="20"/>
      <c r="F169" s="27"/>
      <c r="G169" s="20"/>
      <c r="H169" s="20"/>
      <c r="I169" s="71"/>
    </row>
    <row r="170" spans="1:9" s="4" customFormat="1" ht="12.75">
      <c r="A170" s="21"/>
      <c r="B170" s="22"/>
      <c r="C170" s="22"/>
      <c r="D170" s="20"/>
      <c r="E170" s="20"/>
      <c r="F170" s="27"/>
      <c r="G170" s="20"/>
      <c r="H170" s="20"/>
      <c r="I170" s="71"/>
    </row>
    <row r="171" spans="1:9" s="4" customFormat="1" ht="12.75">
      <c r="A171" s="21"/>
      <c r="B171" s="22"/>
      <c r="C171" s="22"/>
      <c r="D171" s="20"/>
      <c r="E171" s="20"/>
      <c r="F171" s="27"/>
      <c r="G171" s="20"/>
      <c r="H171" s="20"/>
      <c r="I171" s="71"/>
    </row>
    <row r="172" spans="1:9" s="4" customFormat="1" ht="12.75">
      <c r="A172" s="21"/>
      <c r="B172" s="22"/>
      <c r="C172" s="22"/>
      <c r="D172" s="20"/>
      <c r="E172" s="20"/>
      <c r="F172" s="27"/>
      <c r="G172" s="20"/>
      <c r="H172" s="20"/>
      <c r="I172" s="71"/>
    </row>
    <row r="173" spans="1:9" s="4" customFormat="1" ht="12.75">
      <c r="A173" s="21"/>
      <c r="B173" s="22"/>
      <c r="C173" s="22"/>
      <c r="D173" s="20"/>
      <c r="E173" s="20"/>
      <c r="F173" s="27"/>
      <c r="G173" s="20"/>
      <c r="H173" s="20"/>
      <c r="I173" s="71"/>
    </row>
    <row r="174" spans="1:9" s="4" customFormat="1" ht="12.75">
      <c r="A174" s="21"/>
      <c r="B174" s="22"/>
      <c r="C174" s="22"/>
      <c r="D174" s="20"/>
      <c r="E174" s="20"/>
      <c r="F174" s="27"/>
      <c r="G174" s="20"/>
      <c r="H174" s="20"/>
      <c r="I174" s="71"/>
    </row>
    <row r="175" spans="1:9" s="4" customFormat="1" ht="12.75">
      <c r="A175" s="21"/>
      <c r="B175" s="22"/>
      <c r="C175" s="22"/>
      <c r="D175" s="20"/>
      <c r="E175" s="20"/>
      <c r="F175" s="27"/>
      <c r="G175" s="20"/>
      <c r="H175" s="20"/>
      <c r="I175" s="71"/>
    </row>
    <row r="176" spans="1:9" s="4" customFormat="1" ht="12.75">
      <c r="A176" s="21"/>
      <c r="B176" s="22"/>
      <c r="C176" s="22"/>
      <c r="D176" s="20"/>
      <c r="E176" s="20"/>
      <c r="F176" s="27"/>
      <c r="G176" s="20"/>
      <c r="H176" s="20"/>
      <c r="I176" s="71"/>
    </row>
    <row r="177" spans="1:9" s="4" customFormat="1" ht="12.75">
      <c r="A177" s="21"/>
      <c r="B177" s="22"/>
      <c r="C177" s="22"/>
      <c r="D177" s="20"/>
      <c r="E177" s="20"/>
      <c r="F177" s="27"/>
      <c r="G177" s="20"/>
      <c r="H177" s="20"/>
      <c r="I177" s="71"/>
    </row>
    <row r="178" spans="1:9" s="4" customFormat="1" ht="12.75">
      <c r="A178" s="21"/>
      <c r="B178" s="22"/>
      <c r="C178" s="22"/>
      <c r="D178" s="20"/>
      <c r="E178" s="20"/>
      <c r="F178" s="27"/>
      <c r="G178" s="20"/>
      <c r="H178" s="20"/>
      <c r="I178" s="71"/>
    </row>
    <row r="179" spans="1:9" s="4" customFormat="1" ht="12.75">
      <c r="A179" s="21"/>
      <c r="B179" s="22"/>
      <c r="C179" s="22"/>
      <c r="D179" s="20"/>
      <c r="E179" s="20"/>
      <c r="F179" s="27"/>
      <c r="G179" s="20"/>
      <c r="H179" s="20"/>
      <c r="I179" s="71"/>
    </row>
    <row r="180" spans="1:9" s="4" customFormat="1" ht="12.75">
      <c r="A180" s="21"/>
      <c r="B180" s="22"/>
      <c r="C180" s="22"/>
      <c r="D180" s="20"/>
      <c r="E180" s="20"/>
      <c r="F180" s="27"/>
      <c r="G180" s="20"/>
      <c r="H180" s="20"/>
      <c r="I180" s="71"/>
    </row>
    <row r="181" spans="1:9" s="4" customFormat="1" ht="12.75">
      <c r="A181" s="21"/>
      <c r="B181" s="22"/>
      <c r="C181" s="22"/>
      <c r="D181" s="20"/>
      <c r="E181" s="20"/>
      <c r="F181" s="27"/>
      <c r="G181" s="20"/>
      <c r="H181" s="20"/>
      <c r="I181" s="71"/>
    </row>
    <row r="182" spans="1:9" s="4" customFormat="1" ht="12.75">
      <c r="A182" s="21"/>
      <c r="B182" s="22"/>
      <c r="C182" s="22"/>
      <c r="D182" s="20"/>
      <c r="E182" s="20"/>
      <c r="F182" s="27"/>
      <c r="G182" s="20"/>
      <c r="H182" s="20"/>
      <c r="I182" s="71"/>
    </row>
    <row r="183" spans="1:9" s="4" customFormat="1" ht="12.75">
      <c r="A183" s="21"/>
      <c r="B183" s="22"/>
      <c r="C183" s="22"/>
      <c r="D183" s="20"/>
      <c r="E183" s="20"/>
      <c r="F183" s="27"/>
      <c r="G183" s="20"/>
      <c r="H183" s="20"/>
      <c r="I183" s="71"/>
    </row>
    <row r="184" spans="1:9" s="4" customFormat="1" ht="12.75">
      <c r="A184" s="21"/>
      <c r="B184" s="22"/>
      <c r="C184" s="22"/>
      <c r="D184" s="20"/>
      <c r="E184" s="20"/>
      <c r="F184" s="27"/>
      <c r="G184" s="20"/>
      <c r="H184" s="20"/>
      <c r="I184" s="71"/>
    </row>
    <row r="185" spans="1:9" s="4" customFormat="1" ht="12.75">
      <c r="A185" s="21"/>
      <c r="B185" s="22"/>
      <c r="C185" s="22"/>
      <c r="D185" s="20"/>
      <c r="E185" s="20"/>
      <c r="F185" s="27"/>
      <c r="G185" s="20"/>
      <c r="H185" s="20"/>
      <c r="I185" s="71"/>
    </row>
    <row r="186" spans="1:9" s="4" customFormat="1" ht="12.75">
      <c r="A186" s="21"/>
      <c r="B186" s="22"/>
      <c r="C186" s="22"/>
      <c r="D186" s="20"/>
      <c r="E186" s="20"/>
      <c r="F186" s="27"/>
      <c r="G186" s="20"/>
      <c r="H186" s="20"/>
      <c r="I186" s="71"/>
    </row>
    <row r="187" spans="1:9" s="4" customFormat="1" ht="12.75">
      <c r="A187" s="21"/>
      <c r="B187" s="22"/>
      <c r="C187" s="22"/>
      <c r="D187" s="20"/>
      <c r="E187" s="20"/>
      <c r="F187" s="27"/>
      <c r="G187" s="20"/>
      <c r="H187" s="20"/>
      <c r="I187" s="71"/>
    </row>
    <row r="188" spans="1:9" s="4" customFormat="1" ht="12.75">
      <c r="A188" s="21"/>
      <c r="B188" s="22"/>
      <c r="C188" s="22"/>
      <c r="D188" s="20"/>
      <c r="E188" s="20"/>
      <c r="F188" s="27"/>
      <c r="G188" s="20"/>
      <c r="H188" s="20"/>
      <c r="I188" s="71"/>
    </row>
    <row r="189" spans="1:9" s="4" customFormat="1" ht="12.75">
      <c r="A189" s="21"/>
      <c r="B189" s="22"/>
      <c r="C189" s="22"/>
      <c r="D189" s="20"/>
      <c r="E189" s="20"/>
      <c r="F189" s="27"/>
      <c r="G189" s="20"/>
      <c r="H189" s="20"/>
      <c r="I189" s="71"/>
    </row>
    <row r="190" spans="1:9" s="4" customFormat="1" ht="12.75">
      <c r="A190" s="21"/>
      <c r="B190" s="22"/>
      <c r="C190" s="22"/>
      <c r="D190" s="20"/>
      <c r="E190" s="20"/>
      <c r="F190" s="27"/>
      <c r="G190" s="20"/>
      <c r="H190" s="20"/>
      <c r="I190" s="71"/>
    </row>
    <row r="191" spans="1:9" s="4" customFormat="1" ht="12.75">
      <c r="A191" s="21"/>
      <c r="B191" s="22"/>
      <c r="C191" s="22"/>
      <c r="D191" s="20"/>
      <c r="E191" s="20"/>
      <c r="F191" s="27"/>
      <c r="G191" s="20"/>
      <c r="H191" s="20"/>
      <c r="I191" s="71"/>
    </row>
    <row r="192" spans="1:9" s="4" customFormat="1" ht="12.75">
      <c r="A192" s="21"/>
      <c r="B192" s="22"/>
      <c r="C192" s="22"/>
      <c r="D192" s="20"/>
      <c r="E192" s="20"/>
      <c r="F192" s="27"/>
      <c r="G192" s="20"/>
      <c r="H192" s="20"/>
      <c r="I192" s="71"/>
    </row>
    <row r="193" spans="1:9" s="4" customFormat="1" ht="12.75">
      <c r="A193" s="21"/>
      <c r="B193" s="22"/>
      <c r="C193" s="22"/>
      <c r="D193" s="20"/>
      <c r="E193" s="20"/>
      <c r="F193" s="27"/>
      <c r="G193" s="20"/>
      <c r="H193" s="20"/>
      <c r="I193" s="71"/>
    </row>
    <row r="194" spans="1:9" s="4" customFormat="1" ht="12.75">
      <c r="A194" s="21"/>
      <c r="B194" s="22"/>
      <c r="C194" s="22"/>
      <c r="D194" s="20"/>
      <c r="E194" s="20"/>
      <c r="F194" s="27"/>
      <c r="G194" s="20"/>
      <c r="H194" s="20"/>
      <c r="I194" s="71"/>
    </row>
    <row r="195" spans="1:9" s="4" customFormat="1" ht="12.75">
      <c r="A195" s="21"/>
      <c r="B195" s="22"/>
      <c r="C195" s="22"/>
      <c r="D195" s="20"/>
      <c r="E195" s="20"/>
      <c r="F195" s="27"/>
      <c r="G195" s="20"/>
      <c r="H195" s="20"/>
      <c r="I195" s="71"/>
    </row>
    <row r="196" spans="1:9" s="4" customFormat="1" ht="12.75">
      <c r="A196" s="21"/>
      <c r="B196" s="22"/>
      <c r="C196" s="22"/>
      <c r="D196" s="20"/>
      <c r="E196" s="20"/>
      <c r="F196" s="27"/>
      <c r="G196" s="20"/>
      <c r="H196" s="20"/>
      <c r="I196" s="71"/>
    </row>
    <row r="197" spans="1:9" s="4" customFormat="1" ht="12.75">
      <c r="A197" s="21"/>
      <c r="B197" s="22"/>
      <c r="C197" s="22"/>
      <c r="D197" s="20"/>
      <c r="E197" s="20"/>
      <c r="F197" s="27"/>
      <c r="G197" s="20"/>
      <c r="H197" s="20"/>
      <c r="I197" s="71"/>
    </row>
    <row r="198" spans="1:9" s="4" customFormat="1" ht="12.75">
      <c r="A198" s="21"/>
      <c r="B198" s="22"/>
      <c r="C198" s="22"/>
      <c r="D198" s="20"/>
      <c r="E198" s="20"/>
      <c r="F198" s="27"/>
      <c r="G198" s="20"/>
      <c r="H198" s="20"/>
      <c r="I198" s="71"/>
    </row>
    <row r="199" spans="1:9" s="4" customFormat="1" ht="12.75">
      <c r="A199" s="21"/>
      <c r="B199" s="22"/>
      <c r="C199" s="22"/>
      <c r="D199" s="20"/>
      <c r="E199" s="20"/>
      <c r="F199" s="27"/>
      <c r="G199" s="20"/>
      <c r="H199" s="20"/>
      <c r="I199" s="71"/>
    </row>
    <row r="200" spans="1:9" s="4" customFormat="1" ht="12.75">
      <c r="A200" s="21"/>
      <c r="B200" s="22"/>
      <c r="C200" s="22"/>
      <c r="D200" s="20"/>
      <c r="E200" s="20"/>
      <c r="F200" s="27"/>
      <c r="G200" s="20"/>
      <c r="H200" s="20"/>
      <c r="I200" s="71"/>
    </row>
    <row r="201" spans="1:9" s="4" customFormat="1" ht="12.75">
      <c r="A201" s="21"/>
      <c r="B201" s="22"/>
      <c r="C201" s="22"/>
      <c r="D201" s="20"/>
      <c r="E201" s="20"/>
      <c r="F201" s="27"/>
      <c r="G201" s="20"/>
      <c r="H201" s="20"/>
      <c r="I201" s="71"/>
    </row>
    <row r="202" spans="4:8" ht="12.75">
      <c r="D202" s="20"/>
      <c r="E202" s="20"/>
      <c r="F202" s="27"/>
      <c r="G202" s="20"/>
      <c r="H202" s="20"/>
    </row>
    <row r="203" spans="1:8" ht="12.75">
      <c r="A203" s="23"/>
      <c r="B203" s="23"/>
      <c r="C203" s="23"/>
      <c r="D203" s="20"/>
      <c r="E203" s="20"/>
      <c r="F203" s="27"/>
      <c r="G203" s="20"/>
      <c r="H203" s="20"/>
    </row>
    <row r="204" spans="1:8" ht="12.75">
      <c r="A204" s="23"/>
      <c r="B204" s="23"/>
      <c r="C204" s="23"/>
      <c r="D204" s="20"/>
      <c r="E204" s="20"/>
      <c r="F204" s="27"/>
      <c r="G204" s="20"/>
      <c r="H204" s="20"/>
    </row>
    <row r="205" spans="1:8" ht="12.75">
      <c r="A205" s="23"/>
      <c r="B205" s="23"/>
      <c r="C205" s="23"/>
      <c r="D205" s="20"/>
      <c r="E205" s="20"/>
      <c r="F205" s="27"/>
      <c r="G205" s="20"/>
      <c r="H205" s="20"/>
    </row>
    <row r="206" spans="1:8" ht="12.75">
      <c r="A206" s="23"/>
      <c r="B206" s="23"/>
      <c r="C206" s="23"/>
      <c r="D206" s="20"/>
      <c r="E206" s="20"/>
      <c r="F206" s="27"/>
      <c r="G206" s="20"/>
      <c r="H206" s="20"/>
    </row>
    <row r="207" spans="1:8" ht="12.75">
      <c r="A207" s="23"/>
      <c r="B207" s="23"/>
      <c r="C207" s="23"/>
      <c r="D207" s="20"/>
      <c r="E207" s="20"/>
      <c r="F207" s="27"/>
      <c r="G207" s="20"/>
      <c r="H207" s="20"/>
    </row>
    <row r="208" spans="1:8" ht="12.75">
      <c r="A208" s="23"/>
      <c r="B208" s="23"/>
      <c r="C208" s="23"/>
      <c r="D208" s="20"/>
      <c r="E208" s="20"/>
      <c r="F208" s="27"/>
      <c r="G208" s="20"/>
      <c r="H208" s="20"/>
    </row>
  </sheetData>
  <sheetProtection/>
  <autoFilter ref="A5:I5"/>
  <mergeCells count="41">
    <mergeCell ref="A48:B50"/>
    <mergeCell ref="A11:B20"/>
    <mergeCell ref="A7:B9"/>
    <mergeCell ref="A44:B46"/>
    <mergeCell ref="A40:B42"/>
    <mergeCell ref="A35:B38"/>
    <mergeCell ref="A32:B33"/>
    <mergeCell ref="A27:B30"/>
    <mergeCell ref="A22:B23"/>
    <mergeCell ref="A72:B75"/>
    <mergeCell ref="A68:B70"/>
    <mergeCell ref="A64:B66"/>
    <mergeCell ref="A60:B62"/>
    <mergeCell ref="A56:B58"/>
    <mergeCell ref="A52:B54"/>
    <mergeCell ref="A96:B98"/>
    <mergeCell ref="A93:B94"/>
    <mergeCell ref="A90:B91"/>
    <mergeCell ref="A86:B88"/>
    <mergeCell ref="A81:B84"/>
    <mergeCell ref="A100:B103"/>
    <mergeCell ref="A3:I3"/>
    <mergeCell ref="A150:C150"/>
    <mergeCell ref="A137:C137"/>
    <mergeCell ref="A138:B142"/>
    <mergeCell ref="A130:C130"/>
    <mergeCell ref="A133:B136"/>
    <mergeCell ref="A131:C131"/>
    <mergeCell ref="A25:B25"/>
    <mergeCell ref="A77:B79"/>
    <mergeCell ref="A105:B107"/>
    <mergeCell ref="A109:B112"/>
    <mergeCell ref="A127:B129"/>
    <mergeCell ref="A122:B125"/>
    <mergeCell ref="A151:B154"/>
    <mergeCell ref="A145:H145"/>
    <mergeCell ref="A132:C132"/>
    <mergeCell ref="A144:H144"/>
    <mergeCell ref="A117:B117"/>
    <mergeCell ref="A119:B120"/>
    <mergeCell ref="A114:B115"/>
  </mergeCells>
  <printOptions/>
  <pageMargins left="0.3937007874015748" right="0.2755905511811024" top="0.2755905511811024" bottom="0.1968503937007874" header="0.1968503937007874" footer="0.196850393700787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Негодаева Татьяна Сергеевна</cp:lastModifiedBy>
  <cp:lastPrinted>2021-09-09T04:44:33Z</cp:lastPrinted>
  <dcterms:created xsi:type="dcterms:W3CDTF">2002-03-11T10:22:12Z</dcterms:created>
  <dcterms:modified xsi:type="dcterms:W3CDTF">2021-09-09T05:42:34Z</dcterms:modified>
  <cp:category/>
  <cp:version/>
  <cp:contentType/>
  <cp:contentStatus/>
</cp:coreProperties>
</file>