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tabRatio="607" activeTab="0"/>
  </bookViews>
  <sheets>
    <sheet name="По ГРБС и источникам" sheetId="1" r:id="rId1"/>
  </sheets>
  <definedNames>
    <definedName name="_xlnm._FilterDatabase" localSheetId="0" hidden="1">'По ГРБС и источникам'!$A$5:$I$5</definedName>
    <definedName name="_xlnm.Print_Titles" localSheetId="0">'По ГРБС и источникам'!$5:$5</definedName>
    <definedName name="_xlnm.Print_Area" localSheetId="0">'По ГРБС и источникам'!$A$1:$I$155</definedName>
  </definedNames>
  <calcPr fullCalcOnLoad="1"/>
</workbook>
</file>

<file path=xl/sharedStrings.xml><?xml version="1.0" encoding="utf-8"?>
<sst xmlns="http://schemas.openxmlformats.org/spreadsheetml/2006/main" count="231" uniqueCount="131">
  <si>
    <t>КВСР</t>
  </si>
  <si>
    <t>915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</si>
  <si>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</si>
  <si>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</si>
  <si>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</si>
  <si>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</si>
  <si>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</si>
  <si>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</si>
  <si>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</si>
  <si>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</si>
  <si>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</si>
  <si>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</si>
  <si>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</si>
  <si>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</si>
  <si>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</si>
  <si>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</si>
  <si>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</si>
  <si>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</si>
  <si>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</si>
  <si>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</si>
  <si>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</si>
  <si>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</si>
  <si>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</si>
  <si>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</si>
  <si>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</si>
  <si>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</si>
  <si>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</si>
  <si>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</si>
  <si>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</si>
  <si>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</si>
  <si>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</si>
  <si>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</si>
  <si>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</si>
  <si>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</si>
  <si>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</si>
  <si>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</si>
  <si>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</si>
  <si>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</si>
  <si>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</si>
  <si>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</si>
  <si>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</si>
  <si>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</si>
  <si>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</si>
  <si>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</si>
  <si>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</si>
  <si>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</si>
  <si>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</si>
  <si>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</si>
  <si>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</si>
  <si>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</si>
  <si>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</si>
  <si>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</si>
  <si>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</si>
  <si>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</si>
  <si>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</si>
  <si>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</si>
  <si>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</si>
  <si>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</si>
  <si>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</si>
  <si>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</si>
  <si>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</si>
  <si>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</si>
  <si>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</si>
  <si>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</si>
  <si>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</si>
  <si>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</si>
  <si>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</si>
  <si>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</si>
  <si>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</si>
  <si>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</si>
  <si>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</si>
  <si>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</si>
  <si>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 xml:space="preserve">Нераспределенные МБТ </t>
  </si>
  <si>
    <t>Департамент имущественных отношений администрации г.Перми</t>
  </si>
  <si>
    <t>Департамент финансов администрации г. Перми</t>
  </si>
  <si>
    <t>Департамент образования администрации г.Перми</t>
  </si>
  <si>
    <t>Департамент общественной безопасности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</si>
  <si>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</si>
  <si>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</si>
  <si>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</si>
  <si>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>903</t>
  </si>
  <si>
    <t>Итого по КВСР 903 в т.ч.:</t>
  </si>
  <si>
    <t>расходы местного бюджета по зарезервированным средствам</t>
  </si>
  <si>
    <t>Итого по КВСР 985 в т.ч.: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</si>
  <si>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</si>
  <si>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</si>
  <si>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</si>
  <si>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</si>
  <si>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</si>
  <si>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Итого по КВСР 910 в т.ч.:</t>
  </si>
  <si>
    <t>Управление записи актов гражданского состояния администрации города Перми</t>
  </si>
  <si>
    <t>Итого по КВСР 942 в т.ч.:</t>
  </si>
  <si>
    <t>942</t>
  </si>
  <si>
    <t>Управление капитального строительства администрации г.Перми</t>
  </si>
  <si>
    <t>Департамент социальной политики администрации г.Перми</t>
  </si>
  <si>
    <t>Расходы, переданные из краевого бюджета на выполнение полномочий городского округа</t>
  </si>
  <si>
    <t>справочно: бюджетные инвестиции</t>
  </si>
  <si>
    <t>Приложение 2</t>
  </si>
  <si>
    <t>к пояснительной записке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</si>
  <si>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</si>
  <si>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обязательств по обслуживанию муниципального долга</t>
  </si>
  <si>
    <t>Функциональные органы администрации города Перми</t>
  </si>
  <si>
    <t>Мероприятия в сфере применения информационных технологий</t>
  </si>
  <si>
    <t>Резервный фонд администрации города Перми</t>
  </si>
  <si>
    <t>Средства на исполнение судебных актов, вступивших в законную силу</t>
  </si>
  <si>
    <t>Обеспечение деятельности (оказание услуг, выполнение работ) муницип.учреждений (организаций)- МКУ ЦБ</t>
  </si>
  <si>
    <t>Cофинансирование проекта инициативного бюджетирования                                                                                                                         (расходы за счет безвозмездных поступлений от физических лиц)</t>
  </si>
  <si>
    <t>950</t>
  </si>
  <si>
    <t>Итого по КВСР 950 в т.ч.:</t>
  </si>
  <si>
    <t>Контрольный департамент администрации г.Перми</t>
  </si>
  <si>
    <t>Отклонение от установ-ленного уровня выполнения плана (95%)*</t>
  </si>
  <si>
    <t>Департамент дорог                        и благоустройства администрации г.Перми</t>
  </si>
  <si>
    <t>Департамент транспорта администрации г.Перми</t>
  </si>
  <si>
    <t>% выпол-нения годовых  ассигно-ваний</t>
  </si>
  <si>
    <t>Мероприятия, связанные с профилактикой распространения коронавирусной инфекции</t>
  </si>
  <si>
    <t>Управление по экологии и природопользованию администрации г. Перми</t>
  </si>
  <si>
    <t>Департамент градостроительства и архитектуры администрации города Перми</t>
  </si>
  <si>
    <t xml:space="preserve">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</si>
  <si>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Департамент экономики и промышленной политики администрации г.Перми</t>
  </si>
  <si>
    <t xml:space="preserve">Всего расходов без учета зарезервированных средств (без учета средств на строительство трамвайных путей между станциями Пермь II и Пермь I) </t>
  </si>
  <si>
    <t xml:space="preserve">ВСЕГО РАСХОДОВ (без учета средств на строительство трамвайных путей между станциями Пермь II и Пермь I) </t>
  </si>
  <si>
    <t xml:space="preserve">расходы, переданные из краевого бюджета на выполнение полномочий городского округа (без учета средств на строительство трамвайных путей между станциями Пермь II и Пермь I) </t>
  </si>
  <si>
    <t xml:space="preserve">справочно: бюджетные инвестиции (без учета средств на строительство трамвайных путей между станциями Пермь II и Пермь I) </t>
  </si>
  <si>
    <t>Итого по КВСР 944 (без учета средств на строительство трамвайных путей между станциями Пермь II и Пермь I) в т.ч.:</t>
  </si>
  <si>
    <t xml:space="preserve">расходы, переданные из краевого бюджета на выполнение полномочий городского округа (без учета средств на строительство трамв.путей между станц.ПермьII и ПермьI) </t>
  </si>
  <si>
    <t>Ассигнования 2022 года</t>
  </si>
  <si>
    <t>Кассовый расход на 01.09.2022</t>
  </si>
  <si>
    <t>Кассовый план января-августа 2022 года</t>
  </si>
  <si>
    <t>% выпол-нения кассового плана января-августа 2022 года</t>
  </si>
  <si>
    <t>Оперативный анализ исполнения бюджета города Перми по расходам на 1 сентября 2022 года</t>
  </si>
  <si>
    <t xml:space="preserve"> *   расчётный уровень установлен исходя из 95,0 % исполнения кассового плана по расходам за январь-август 2022 года.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</si>
</sst>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#,##0.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"/>
    <numFmt numFmtId="185" formatCode="#,##0.00000"/>
    <numFmt numFmtId="186" formatCode="0.000%"/>
    <numFmt numFmtId="187" formatCode="0.0000%"/>
    <numFmt numFmtId="188" formatCode="0.00000%"/>
    <numFmt numFmtId="189" formatCode="_-* #,##0.000&quot;р.&quot;_-;\-* #,##0.000&quot;р.&quot;_-;_-* &quot;-&quot;??&quot;р.&quot;_-;_-@_-"/>
    <numFmt numFmtId="190" formatCode="_-* #,##0.0000&quot;р.&quot;_-;\-* #,##0.0000&quot;р.&quot;_-;_-* &quot;-&quot;??&quot;р.&quot;_-;_-@_-"/>
    <numFmt numFmtId="191" formatCode="#,##0.00_ ;\-#,##0.00\ "/>
    <numFmt numFmtId="192" formatCode="#,##0.000_ ;\-#,##0.000\ "/>
    <numFmt numFmtId="193" formatCode="#,##0.0_ ;\-#,##0.0\ "/>
    <numFmt numFmtId="194" formatCode="0.0%"/>
    <numFmt numFmtId="195" formatCode="_-* #,##0.0&quot;р.&quot;_-;\-* #,##0.0&quot;р.&quot;_-;_-* &quot;-&quot;??&quot;р.&quot;_-;_-@_-"/>
    <numFmt numFmtId="196" formatCode="_-* #,##0.00[$р.-419]_-;\-* #,##0.00[$р.-419]_-;_-* &quot;-&quot;??[$р.-419]_-;_-@_-"/>
    <numFmt numFmtId="197" formatCode="_-* #,##0.0[$р.-419]_-;\-* #,##0.0[$р.-419]_-;_-* &quot;-&quot;??[$р.-419]_-;_-@_-"/>
    <numFmt numFmtId="198" formatCode="_-* #,##0[$р.-419]_-;\-* #,##0[$р.-419]_-;_-* &quot;-&quot;??[$р.-419]_-;_-@_-"/>
    <numFmt numFmtId="199" formatCode="0.000000%"/>
    <numFmt numFmtId="200" formatCode="#,##0.000000"/>
    <numFmt numFmtId="201" formatCode="#,##0.0000000"/>
    <numFmt numFmtId="202" formatCode="#,##0.00000000"/>
    <numFmt numFmtId="203" formatCode="#,##0.000000000"/>
    <numFmt numFmtId="204" formatCode="#,##0.0000000000"/>
    <numFmt numFmtId="205" formatCode="0.00000000"/>
    <numFmt numFmtId="206" formatCode="_-* #,##0.0_р_._-;\-* #,##0.0_р_._-;_-* &quot;-&quot;??_р_._-;_-@_-"/>
    <numFmt numFmtId="207" formatCode="_-* #,##0.000_р_._-;\-* #,##0.000_р_._-;_-* &quot;-&quot;??_р_._-;_-@_-"/>
    <numFmt numFmtId="208" formatCode="_-* #,##0.0000_р_._-;\-* #,##0.0000_р_._-;_-* &quot;-&quot;??_р_._-;_-@_-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color indexed="36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  <font>
      <sz val="10"/>
      <color rgb="FF7030A0"/>
      <name val="Arial"/>
      <family val="2"/>
    </font>
    <font>
      <sz val="10"/>
      <color rgb="FF7030A0"/>
      <name val="Times New Roman"/>
      <family val="1"/>
    </font>
    <font>
      <b/>
      <i/>
      <sz val="11"/>
      <color rgb="FFFF0000"/>
      <name val="Times New Roman"/>
      <family val="1"/>
    </font>
    <font>
      <b/>
      <sz val="10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4" fillId="0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179" fontId="3" fillId="33" borderId="0" xfId="0" applyNumberFormat="1" applyFont="1" applyFill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 applyProtection="1">
      <alignment/>
      <protection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79" fontId="0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left"/>
    </xf>
    <xf numFmtId="179" fontId="0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/>
    </xf>
    <xf numFmtId="179" fontId="7" fillId="34" borderId="10" xfId="0" applyNumberFormat="1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/>
    </xf>
    <xf numFmtId="179" fontId="0" fillId="34" borderId="13" xfId="0" applyNumberFormat="1" applyFont="1" applyFill="1" applyBorder="1" applyAlignment="1">
      <alignment horizontal="left"/>
    </xf>
    <xf numFmtId="179" fontId="4" fillId="34" borderId="10" xfId="0" applyNumberFormat="1" applyFont="1" applyFill="1" applyBorder="1" applyAlignment="1">
      <alignment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79" fontId="7" fillId="34" borderId="10" xfId="0" applyNumberFormat="1" applyFont="1" applyFill="1" applyBorder="1" applyAlignment="1">
      <alignment horizontal="righ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ont="1" applyFill="1" applyBorder="1" applyAlignment="1" applyProtection="1">
      <alignment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179" fontId="0" fillId="0" borderId="0" xfId="0" applyNumberFormat="1" applyFill="1" applyAlignment="1">
      <alignment/>
    </xf>
    <xf numFmtId="179" fontId="11" fillId="0" borderId="0" xfId="0" applyNumberFormat="1" applyFont="1" applyFill="1" applyAlignment="1">
      <alignment/>
    </xf>
    <xf numFmtId="49" fontId="3" fillId="0" borderId="14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174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4" fontId="2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179" fontId="7" fillId="0" borderId="10" xfId="0" applyNumberFormat="1" applyFont="1" applyFill="1" applyBorder="1" applyAlignment="1">
      <alignment horizontal="right" vertical="center"/>
    </xf>
    <xf numFmtId="179" fontId="0" fillId="0" borderId="13" xfId="0" applyNumberFormat="1" applyFont="1" applyFill="1" applyBorder="1" applyAlignment="1">
      <alignment horizontal="left"/>
    </xf>
    <xf numFmtId="179" fontId="7" fillId="0" borderId="10" xfId="0" applyNumberFormat="1" applyFont="1" applyFill="1" applyBorder="1" applyAlignment="1">
      <alignment horizontal="right" vertical="center" wrapText="1"/>
    </xf>
    <xf numFmtId="179" fontId="23" fillId="0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33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179" fontId="20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49" fontId="8" fillId="0" borderId="14" xfId="0" applyNumberFormat="1" applyFont="1" applyFill="1" applyBorder="1" applyAlignment="1">
      <alignment horizontal="left" vertical="center" wrapText="1"/>
    </xf>
    <xf numFmtId="49" fontId="8" fillId="35" borderId="10" xfId="0" applyNumberFormat="1" applyFont="1" applyFill="1" applyBorder="1" applyAlignment="1">
      <alignment horizontal="left" vertical="center" wrapText="1"/>
    </xf>
    <xf numFmtId="179" fontId="8" fillId="35" borderId="10" xfId="0" applyNumberFormat="1" applyFont="1" applyFill="1" applyBorder="1" applyAlignment="1">
      <alignment vertical="center"/>
    </xf>
    <xf numFmtId="49" fontId="8" fillId="35" borderId="14" xfId="0" applyNumberFormat="1" applyFont="1" applyFill="1" applyBorder="1" applyAlignment="1">
      <alignment horizontal="left" vertical="center" wrapText="1"/>
    </xf>
    <xf numFmtId="49" fontId="8" fillId="35" borderId="16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179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0" xfId="0" applyNumberFormat="1" applyFont="1" applyFill="1" applyBorder="1" applyAlignment="1" applyProtection="1">
      <alignment horizontal="center" vertical="center" wrapText="1"/>
      <protection/>
    </xf>
    <xf numFmtId="179" fontId="24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5" borderId="10" xfId="0" applyNumberFormat="1" applyFont="1" applyFill="1" applyBorder="1" applyAlignment="1" applyProtection="1">
      <alignment horizontal="center" vertical="center" wrapText="1"/>
      <protection/>
    </xf>
    <xf numFmtId="179" fontId="3" fillId="33" borderId="11" xfId="0" applyNumberFormat="1" applyFont="1" applyFill="1" applyBorder="1" applyAlignment="1">
      <alignment horizontal="left"/>
    </xf>
    <xf numFmtId="179" fontId="0" fillId="33" borderId="0" xfId="0" applyNumberFormat="1" applyFont="1" applyFill="1" applyBorder="1" applyAlignment="1" applyProtection="1">
      <alignment/>
      <protection/>
    </xf>
    <xf numFmtId="179" fontId="65" fillId="0" borderId="10" xfId="0" applyNumberFormat="1" applyFont="1" applyFill="1" applyBorder="1" applyAlignment="1" applyProtection="1">
      <alignment horizontal="center" vertical="center" wrapText="1"/>
      <protection/>
    </xf>
    <xf numFmtId="179" fontId="23" fillId="33" borderId="10" xfId="0" applyNumberFormat="1" applyFont="1" applyFill="1" applyBorder="1" applyAlignment="1">
      <alignment horizontal="center" vertical="center"/>
    </xf>
    <xf numFmtId="179" fontId="4" fillId="33" borderId="10" xfId="0" applyNumberFormat="1" applyFont="1" applyFill="1" applyBorder="1" applyAlignment="1">
      <alignment horizontal="center" vertical="center"/>
    </xf>
    <xf numFmtId="179" fontId="24" fillId="33" borderId="10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 applyProtection="1">
      <alignment horizontal="center" vertical="center" wrapText="1"/>
      <protection/>
    </xf>
    <xf numFmtId="179" fontId="8" fillId="33" borderId="10" xfId="0" applyNumberFormat="1" applyFont="1" applyFill="1" applyBorder="1" applyAlignment="1">
      <alignment vertical="center"/>
    </xf>
    <xf numFmtId="179" fontId="65" fillId="33" borderId="10" xfId="0" applyNumberFormat="1" applyFont="1" applyFill="1" applyBorder="1" applyAlignment="1">
      <alignment vertical="center"/>
    </xf>
    <xf numFmtId="0" fontId="6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179" fontId="65" fillId="35" borderId="10" xfId="0" applyNumberFormat="1" applyFont="1" applyFill="1" applyBorder="1" applyAlignment="1" applyProtection="1">
      <alignment horizontal="center" vertical="center" wrapText="1"/>
      <protection/>
    </xf>
    <xf numFmtId="179" fontId="65" fillId="35" borderId="10" xfId="0" applyNumberFormat="1" applyFont="1" applyFill="1" applyBorder="1" applyAlignment="1">
      <alignment vertical="center"/>
    </xf>
    <xf numFmtId="49" fontId="67" fillId="0" borderId="10" xfId="0" applyNumberFormat="1" applyFont="1" applyFill="1" applyBorder="1" applyAlignment="1">
      <alignment horizontal="left" vertical="center" wrapText="1"/>
    </xf>
    <xf numFmtId="4" fontId="23" fillId="33" borderId="10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179" fontId="24" fillId="35" borderId="17" xfId="0" applyNumberFormat="1" applyFont="1" applyFill="1" applyBorder="1" applyAlignment="1" applyProtection="1">
      <alignment horizontal="center" vertical="center" wrapText="1"/>
      <protection/>
    </xf>
    <xf numFmtId="179" fontId="24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left" vertical="center" wrapText="1"/>
    </xf>
    <xf numFmtId="178" fontId="68" fillId="35" borderId="17" xfId="0" applyNumberFormat="1" applyFont="1" applyFill="1" applyBorder="1" applyAlignment="1" applyProtection="1">
      <alignment horizontal="center" vertical="center" wrapText="1"/>
      <protection/>
    </xf>
    <xf numFmtId="179" fontId="3" fillId="0" borderId="15" xfId="0" applyNumberFormat="1" applyFont="1" applyFill="1" applyBorder="1" applyAlignment="1" applyProtection="1">
      <alignment horizontal="center" vertical="center" wrapText="1"/>
      <protection/>
    </xf>
    <xf numFmtId="179" fontId="3" fillId="33" borderId="15" xfId="0" applyNumberFormat="1" applyFont="1" applyFill="1" applyBorder="1" applyAlignment="1">
      <alignment vertical="center"/>
    </xf>
    <xf numFmtId="179" fontId="24" fillId="35" borderId="10" xfId="0" applyNumberFormat="1" applyFont="1" applyFill="1" applyBorder="1" applyAlignment="1" applyProtection="1">
      <alignment horizontal="center" vertical="center" wrapText="1"/>
      <protection/>
    </xf>
    <xf numFmtId="179" fontId="24" fillId="35" borderId="10" xfId="0" applyNumberFormat="1" applyFont="1" applyFill="1" applyBorder="1" applyAlignment="1">
      <alignment horizontal="center" vertical="center"/>
    </xf>
    <xf numFmtId="179" fontId="24" fillId="0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9" fontId="69" fillId="0" borderId="15" xfId="0" applyNumberFormat="1" applyFont="1" applyFill="1" applyBorder="1" applyAlignment="1">
      <alignment horizontal="left" vertical="center" wrapText="1"/>
    </xf>
    <xf numFmtId="179" fontId="69" fillId="0" borderId="15" xfId="0" applyNumberFormat="1" applyFont="1" applyFill="1" applyBorder="1" applyAlignment="1" applyProtection="1">
      <alignment horizontal="center" vertical="center" wrapText="1"/>
      <protection/>
    </xf>
    <xf numFmtId="179" fontId="69" fillId="0" borderId="15" xfId="0" applyNumberFormat="1" applyFont="1" applyFill="1" applyBorder="1" applyAlignment="1">
      <alignment horizontal="center" vertical="center"/>
    </xf>
    <xf numFmtId="179" fontId="24" fillId="0" borderId="20" xfId="0" applyNumberFormat="1" applyFont="1" applyFill="1" applyBorder="1" applyAlignment="1" applyProtection="1">
      <alignment horizontal="center" vertical="center" wrapText="1"/>
      <protection/>
    </xf>
    <xf numFmtId="179" fontId="24" fillId="33" borderId="21" xfId="0" applyNumberFormat="1" applyFont="1" applyFill="1" applyBorder="1" applyAlignment="1">
      <alignment horizontal="center" vertical="center"/>
    </xf>
    <xf numFmtId="179" fontId="23" fillId="35" borderId="17" xfId="0" applyNumberFormat="1" applyFont="1" applyFill="1" applyBorder="1" applyAlignment="1" applyProtection="1">
      <alignment horizontal="center" vertical="center" wrapText="1"/>
      <protection/>
    </xf>
    <xf numFmtId="179" fontId="23" fillId="35" borderId="17" xfId="0" applyNumberFormat="1" applyFont="1" applyFill="1" applyBorder="1" applyAlignment="1">
      <alignment horizontal="center" vertical="center"/>
    </xf>
    <xf numFmtId="179" fontId="23" fillId="0" borderId="20" xfId="0" applyNumberFormat="1" applyFont="1" applyFill="1" applyBorder="1" applyAlignment="1" applyProtection="1">
      <alignment horizontal="center" vertical="center" wrapText="1"/>
      <protection/>
    </xf>
    <xf numFmtId="179" fontId="23" fillId="33" borderId="2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9" fontId="4" fillId="0" borderId="15" xfId="0" applyNumberFormat="1" applyFont="1" applyFill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center" vertical="center" wrapText="1"/>
      <protection/>
    </xf>
    <xf numFmtId="178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35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10" fillId="35" borderId="17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3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49" fontId="10" fillId="0" borderId="25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left" wrapText="1"/>
    </xf>
    <xf numFmtId="0" fontId="12" fillId="0" borderId="0" xfId="0" applyFont="1" applyAlignment="1">
      <alignment horizontal="left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35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8"/>
  <sheetViews>
    <sheetView tabSelected="1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7.28125" style="15" customWidth="1"/>
    <col min="2" max="2" width="25.7109375" style="5" customWidth="1"/>
    <col min="3" max="3" width="47.140625" style="5" customWidth="1"/>
    <col min="4" max="4" width="14.28125" style="5" customWidth="1"/>
    <col min="5" max="5" width="13.28125" style="5" customWidth="1"/>
    <col min="6" max="6" width="13.28125" style="24" customWidth="1"/>
    <col min="7" max="8" width="9.00390625" style="5" customWidth="1"/>
    <col min="9" max="9" width="10.28125" style="3" customWidth="1"/>
    <col min="11" max="12" width="12.7109375" style="0" bestFit="1" customWidth="1"/>
    <col min="13" max="13" width="14.8515625" style="0" customWidth="1"/>
  </cols>
  <sheetData>
    <row r="1" ht="13.5" customHeight="1">
      <c r="I1" s="62" t="s">
        <v>97</v>
      </c>
    </row>
    <row r="2" ht="13.5" customHeight="1">
      <c r="I2" s="62" t="s">
        <v>98</v>
      </c>
    </row>
    <row r="3" spans="1:9" s="1" customFormat="1" ht="20.25" customHeight="1">
      <c r="A3" s="162" t="s">
        <v>129</v>
      </c>
      <c r="B3" s="162"/>
      <c r="C3" s="162"/>
      <c r="D3" s="162"/>
      <c r="E3" s="162"/>
      <c r="F3" s="162"/>
      <c r="G3" s="162"/>
      <c r="H3" s="162"/>
      <c r="I3" s="162"/>
    </row>
    <row r="4" spans="1:9" s="1" customFormat="1" ht="15" customHeight="1">
      <c r="A4" s="15"/>
      <c r="B4" s="80"/>
      <c r="C4" s="16"/>
      <c r="D4" s="17"/>
      <c r="E4" s="17"/>
      <c r="F4" s="25"/>
      <c r="G4" s="2"/>
      <c r="H4" s="2"/>
      <c r="I4" s="69" t="s">
        <v>58</v>
      </c>
    </row>
    <row r="5" spans="1:9" s="1" customFormat="1" ht="86.25" customHeight="1">
      <c r="A5" s="64" t="s">
        <v>0</v>
      </c>
      <c r="B5" s="64" t="s">
        <v>62</v>
      </c>
      <c r="C5" s="64" t="s">
        <v>69</v>
      </c>
      <c r="D5" s="84" t="s">
        <v>125</v>
      </c>
      <c r="E5" s="78" t="s">
        <v>127</v>
      </c>
      <c r="F5" s="70" t="s">
        <v>126</v>
      </c>
      <c r="G5" s="70" t="s">
        <v>128</v>
      </c>
      <c r="H5" s="65" t="s">
        <v>113</v>
      </c>
      <c r="I5" s="66" t="s">
        <v>110</v>
      </c>
    </row>
    <row r="6" spans="1:11" s="2" customFormat="1" ht="48.75" customHeight="1">
      <c r="A6" s="50" t="s">
        <v>59</v>
      </c>
      <c r="B6" s="30" t="s">
        <v>73</v>
      </c>
      <c r="C6" s="30" t="s">
        <v>37</v>
      </c>
      <c r="D6" s="76">
        <f>D7+D8</f>
        <v>265664.199</v>
      </c>
      <c r="E6" s="76">
        <f>E7+E8</f>
        <v>191185.58299999998</v>
      </c>
      <c r="F6" s="76">
        <f>F7+F8</f>
        <v>102234.869</v>
      </c>
      <c r="G6" s="76">
        <f>F6/E6*100</f>
        <v>53.474151866357</v>
      </c>
      <c r="H6" s="76">
        <f>F6/D6*100</f>
        <v>38.482742268181944</v>
      </c>
      <c r="I6" s="101">
        <f>G6-95</f>
        <v>-41.525848133643</v>
      </c>
      <c r="J6" s="63"/>
      <c r="K6" s="63"/>
    </row>
    <row r="7" spans="1:9" s="7" customFormat="1" ht="18" customHeight="1">
      <c r="A7" s="145"/>
      <c r="B7" s="146"/>
      <c r="C7" s="54" t="s">
        <v>35</v>
      </c>
      <c r="D7" s="94">
        <v>265121.353</v>
      </c>
      <c r="E7" s="94">
        <v>190642.737</v>
      </c>
      <c r="F7" s="94">
        <v>101692.023</v>
      </c>
      <c r="G7" s="94">
        <f>F7/E7*100</f>
        <v>53.34167175747167</v>
      </c>
      <c r="H7" s="94">
        <f>F7/D7*100</f>
        <v>38.356783355733704</v>
      </c>
      <c r="I7" s="77">
        <f>G7-95</f>
        <v>-41.65832824252833</v>
      </c>
    </row>
    <row r="8" spans="1:9" s="12" customFormat="1" ht="27" customHeight="1">
      <c r="A8" s="147"/>
      <c r="B8" s="148"/>
      <c r="C8" s="54" t="s">
        <v>71</v>
      </c>
      <c r="D8" s="94">
        <v>542.846</v>
      </c>
      <c r="E8" s="94">
        <v>542.846</v>
      </c>
      <c r="F8" s="94">
        <v>542.846</v>
      </c>
      <c r="G8" s="94">
        <f>F8/E8*100</f>
        <v>100</v>
      </c>
      <c r="H8" s="94">
        <f aca="true" t="shared" si="0" ref="H8:H73">F8/D8*100</f>
        <v>100</v>
      </c>
      <c r="I8" s="77">
        <f>G8-95</f>
        <v>5</v>
      </c>
    </row>
    <row r="9" spans="1:9" s="108" customFormat="1" ht="21.75" customHeight="1">
      <c r="A9" s="149"/>
      <c r="B9" s="150"/>
      <c r="C9" s="87" t="s">
        <v>96</v>
      </c>
      <c r="D9" s="97">
        <v>80350</v>
      </c>
      <c r="E9" s="97">
        <v>80350</v>
      </c>
      <c r="F9" s="97">
        <v>0</v>
      </c>
      <c r="G9" s="97">
        <f>F9/E9*100</f>
        <v>0</v>
      </c>
      <c r="H9" s="97">
        <f t="shared" si="0"/>
        <v>0</v>
      </c>
      <c r="I9" s="88">
        <f>G9-95</f>
        <v>-95</v>
      </c>
    </row>
    <row r="10" spans="1:10" s="1" customFormat="1" ht="30" customHeight="1">
      <c r="A10" s="50" t="s">
        <v>60</v>
      </c>
      <c r="B10" s="30" t="s">
        <v>74</v>
      </c>
      <c r="C10" s="30" t="s">
        <v>61</v>
      </c>
      <c r="D10" s="76">
        <f>D11+D18+D21</f>
        <v>331270.9089999999</v>
      </c>
      <c r="E10" s="76">
        <f>E11+E18+E21</f>
        <v>153325.61000000002</v>
      </c>
      <c r="F10" s="76">
        <f>F11+F18+F21</f>
        <v>149440.503</v>
      </c>
      <c r="G10" s="76">
        <f aca="true" t="shared" si="1" ref="G10:G73">F10/E10*100</f>
        <v>97.46610693412534</v>
      </c>
      <c r="H10" s="76">
        <f t="shared" si="0"/>
        <v>45.1112666219659</v>
      </c>
      <c r="I10" s="101">
        <f aca="true" t="shared" si="2" ref="I10:I73">G10-95</f>
        <v>2.466106934125335</v>
      </c>
      <c r="J10" s="63"/>
    </row>
    <row r="11" spans="1:10" s="1" customFormat="1" ht="27.75" customHeight="1">
      <c r="A11" s="151"/>
      <c r="B11" s="152"/>
      <c r="C11" s="86" t="s">
        <v>66</v>
      </c>
      <c r="D11" s="104">
        <f>D12+D13+D14+D15+D16+D17</f>
        <v>290798.99999999994</v>
      </c>
      <c r="E11" s="104">
        <f>E12+E13+E14+E15+E16+E17</f>
        <v>153325.61000000002</v>
      </c>
      <c r="F11" s="104">
        <f>F12+F13+F14+F15+F16+F17</f>
        <v>149440.503</v>
      </c>
      <c r="G11" s="104">
        <f t="shared" si="1"/>
        <v>97.46610693412534</v>
      </c>
      <c r="H11" s="104">
        <f t="shared" si="0"/>
        <v>51.389620665820736</v>
      </c>
      <c r="I11" s="105">
        <f t="shared" si="2"/>
        <v>2.466106934125335</v>
      </c>
      <c r="J11" s="67"/>
    </row>
    <row r="12" spans="1:9" s="1" customFormat="1" ht="20.25" customHeight="1" hidden="1">
      <c r="A12" s="156"/>
      <c r="B12" s="157"/>
      <c r="C12" s="54" t="s">
        <v>101</v>
      </c>
      <c r="D12" s="94">
        <f>129712.877+5970.823</f>
        <v>135683.69999999998</v>
      </c>
      <c r="E12" s="94">
        <f>71537.226+3541.793</f>
        <v>75079.019</v>
      </c>
      <c r="F12" s="94">
        <f>69276.821+2864.335</f>
        <v>72141.156</v>
      </c>
      <c r="G12" s="94">
        <f t="shared" si="1"/>
        <v>96.08697204741048</v>
      </c>
      <c r="H12" s="94">
        <f t="shared" si="0"/>
        <v>53.16862379195144</v>
      </c>
      <c r="I12" s="77">
        <f t="shared" si="2"/>
        <v>1.0869720474104838</v>
      </c>
    </row>
    <row r="13" spans="1:9" s="1" customFormat="1" ht="26.25" customHeight="1" hidden="1">
      <c r="A13" s="156"/>
      <c r="B13" s="157"/>
      <c r="C13" s="54" t="s">
        <v>105</v>
      </c>
      <c r="D13" s="94">
        <v>113333.7</v>
      </c>
      <c r="E13" s="94">
        <v>69936.565</v>
      </c>
      <c r="F13" s="94">
        <v>68989.322</v>
      </c>
      <c r="G13" s="94">
        <f t="shared" si="1"/>
        <v>98.64556830893825</v>
      </c>
      <c r="H13" s="94">
        <f>F13/D13*100</f>
        <v>60.872734235271594</v>
      </c>
      <c r="I13" s="77">
        <f>G13-95</f>
        <v>3.645568308938252</v>
      </c>
    </row>
    <row r="14" spans="1:9" s="81" customFormat="1" ht="27" customHeight="1" hidden="1">
      <c r="A14" s="156"/>
      <c r="B14" s="157"/>
      <c r="C14" s="54" t="s">
        <v>114</v>
      </c>
      <c r="D14" s="94">
        <v>0</v>
      </c>
      <c r="E14" s="94">
        <v>0</v>
      </c>
      <c r="F14" s="94">
        <v>0</v>
      </c>
      <c r="G14" s="94" t="e">
        <f t="shared" si="1"/>
        <v>#DIV/0!</v>
      </c>
      <c r="H14" s="94"/>
      <c r="I14" s="77"/>
    </row>
    <row r="15" spans="1:9" s="1" customFormat="1" ht="27" customHeight="1" hidden="1">
      <c r="A15" s="156"/>
      <c r="B15" s="157"/>
      <c r="C15" s="54" t="s">
        <v>102</v>
      </c>
      <c r="D15" s="94">
        <v>2580</v>
      </c>
      <c r="E15" s="94">
        <v>1290</v>
      </c>
      <c r="F15" s="94">
        <v>1290</v>
      </c>
      <c r="G15" s="94">
        <f t="shared" si="1"/>
        <v>100</v>
      </c>
      <c r="H15" s="94">
        <f t="shared" si="0"/>
        <v>50</v>
      </c>
      <c r="I15" s="77">
        <f t="shared" si="2"/>
        <v>5</v>
      </c>
    </row>
    <row r="16" spans="1:9" s="1" customFormat="1" ht="27" customHeight="1" hidden="1">
      <c r="A16" s="156"/>
      <c r="B16" s="157"/>
      <c r="C16" s="54" t="s">
        <v>100</v>
      </c>
      <c r="D16" s="94">
        <v>39176.6</v>
      </c>
      <c r="E16" s="94">
        <v>6995.026</v>
      </c>
      <c r="F16" s="94">
        <v>6995.025</v>
      </c>
      <c r="G16" s="94">
        <f t="shared" si="1"/>
        <v>99.99998570412747</v>
      </c>
      <c r="H16" s="94">
        <f t="shared" si="0"/>
        <v>17.855109938075277</v>
      </c>
      <c r="I16" s="77">
        <f t="shared" si="2"/>
        <v>4.999985704127468</v>
      </c>
    </row>
    <row r="17" spans="1:9" s="1" customFormat="1" ht="27" customHeight="1" hidden="1">
      <c r="A17" s="156"/>
      <c r="B17" s="157"/>
      <c r="C17" s="54" t="s">
        <v>104</v>
      </c>
      <c r="D17" s="94">
        <v>25</v>
      </c>
      <c r="E17" s="94">
        <v>25</v>
      </c>
      <c r="F17" s="94">
        <v>25</v>
      </c>
      <c r="G17" s="94">
        <f t="shared" si="1"/>
        <v>100</v>
      </c>
      <c r="H17" s="94">
        <f>F17/D17*100</f>
        <v>100</v>
      </c>
      <c r="I17" s="77">
        <v>-95</v>
      </c>
    </row>
    <row r="18" spans="1:13" s="1" customFormat="1" ht="27.75" customHeight="1">
      <c r="A18" s="156"/>
      <c r="B18" s="157"/>
      <c r="C18" s="86" t="s">
        <v>82</v>
      </c>
      <c r="D18" s="104">
        <f>D19+D20</f>
        <v>40471.909</v>
      </c>
      <c r="E18" s="104">
        <f>E19+E20</f>
        <v>0</v>
      </c>
      <c r="F18" s="104">
        <f>F19+F20</f>
        <v>0</v>
      </c>
      <c r="G18" s="104"/>
      <c r="H18" s="104">
        <f t="shared" si="0"/>
        <v>0</v>
      </c>
      <c r="I18" s="105">
        <f t="shared" si="2"/>
        <v>-95</v>
      </c>
      <c r="M18" s="52"/>
    </row>
    <row r="19" spans="1:9" s="2" customFormat="1" ht="27.75" customHeight="1" hidden="1">
      <c r="A19" s="156"/>
      <c r="B19" s="157"/>
      <c r="C19" s="54" t="s">
        <v>104</v>
      </c>
      <c r="D19" s="94">
        <v>0</v>
      </c>
      <c r="E19" s="94">
        <v>0</v>
      </c>
      <c r="F19" s="94">
        <v>0</v>
      </c>
      <c r="G19" s="94" t="e">
        <f t="shared" si="1"/>
        <v>#DIV/0!</v>
      </c>
      <c r="H19" s="94"/>
      <c r="I19" s="77" t="e">
        <f t="shared" si="2"/>
        <v>#DIV/0!</v>
      </c>
    </row>
    <row r="20" spans="1:9" s="2" customFormat="1" ht="18" customHeight="1" hidden="1">
      <c r="A20" s="156"/>
      <c r="B20" s="157"/>
      <c r="C20" s="54" t="s">
        <v>103</v>
      </c>
      <c r="D20" s="94">
        <v>40471.909</v>
      </c>
      <c r="E20" s="94">
        <v>0</v>
      </c>
      <c r="F20" s="94">
        <v>0</v>
      </c>
      <c r="G20" s="94"/>
      <c r="H20" s="94">
        <f t="shared" si="0"/>
        <v>0</v>
      </c>
      <c r="I20" s="77">
        <f t="shared" si="2"/>
        <v>-95</v>
      </c>
    </row>
    <row r="21" spans="1:9" s="72" customFormat="1" ht="30" customHeight="1" hidden="1">
      <c r="A21" s="153"/>
      <c r="B21" s="154"/>
      <c r="C21" s="54" t="s">
        <v>95</v>
      </c>
      <c r="D21" s="94">
        <v>0</v>
      </c>
      <c r="E21" s="94">
        <v>0</v>
      </c>
      <c r="F21" s="94">
        <v>0</v>
      </c>
      <c r="G21" s="94" t="e">
        <f t="shared" si="1"/>
        <v>#DIV/0!</v>
      </c>
      <c r="H21" s="94"/>
      <c r="I21" s="77"/>
    </row>
    <row r="22" spans="1:9" s="5" customFormat="1" ht="62.25" customHeight="1">
      <c r="A22" s="50" t="s">
        <v>80</v>
      </c>
      <c r="B22" s="30" t="s">
        <v>116</v>
      </c>
      <c r="C22" s="30" t="s">
        <v>81</v>
      </c>
      <c r="D22" s="76">
        <f>D23+D24</f>
        <v>131649.252</v>
      </c>
      <c r="E22" s="76">
        <f>E23+E24</f>
        <v>80501.236</v>
      </c>
      <c r="F22" s="76">
        <f>F23+F24</f>
        <v>77723.31</v>
      </c>
      <c r="G22" s="76">
        <f t="shared" si="1"/>
        <v>96.54921323195583</v>
      </c>
      <c r="H22" s="76">
        <f t="shared" si="0"/>
        <v>59.03817060806391</v>
      </c>
      <c r="I22" s="101">
        <f t="shared" si="2"/>
        <v>1.5492132319558323</v>
      </c>
    </row>
    <row r="23" spans="1:9" s="2" customFormat="1" ht="17.25" customHeight="1">
      <c r="A23" s="151"/>
      <c r="B23" s="152"/>
      <c r="C23" s="51" t="s">
        <v>35</v>
      </c>
      <c r="D23" s="94">
        <v>131649.252</v>
      </c>
      <c r="E23" s="94">
        <v>80501.236</v>
      </c>
      <c r="F23" s="94">
        <v>77723.31</v>
      </c>
      <c r="G23" s="94">
        <f t="shared" si="1"/>
        <v>96.54921323195583</v>
      </c>
      <c r="H23" s="94">
        <f t="shared" si="0"/>
        <v>59.03817060806391</v>
      </c>
      <c r="I23" s="77">
        <f t="shared" si="2"/>
        <v>1.5492132319558323</v>
      </c>
    </row>
    <row r="24" spans="1:9" s="8" customFormat="1" ht="17.25" customHeight="1" hidden="1">
      <c r="A24" s="153"/>
      <c r="B24" s="154"/>
      <c r="C24" s="51" t="s">
        <v>36</v>
      </c>
      <c r="D24" s="94">
        <v>0</v>
      </c>
      <c r="E24" s="94">
        <v>0</v>
      </c>
      <c r="F24" s="94">
        <v>0</v>
      </c>
      <c r="G24" s="94" t="e">
        <f t="shared" si="1"/>
        <v>#DIV/0!</v>
      </c>
      <c r="H24" s="94" t="e">
        <f t="shared" si="0"/>
        <v>#DIV/0!</v>
      </c>
      <c r="I24" s="77" t="e">
        <f t="shared" si="2"/>
        <v>#DIV/0!</v>
      </c>
    </row>
    <row r="25" spans="1:9" s="8" customFormat="1" ht="48" customHeight="1">
      <c r="A25" s="55">
        <v>910</v>
      </c>
      <c r="B25" s="56" t="s">
        <v>90</v>
      </c>
      <c r="C25" s="30" t="s">
        <v>89</v>
      </c>
      <c r="D25" s="76">
        <f>D26</f>
        <v>51587.6</v>
      </c>
      <c r="E25" s="76">
        <f>E26</f>
        <v>29764.498</v>
      </c>
      <c r="F25" s="76">
        <f>F26</f>
        <v>29354.923</v>
      </c>
      <c r="G25" s="76">
        <f t="shared" si="1"/>
        <v>98.62394789927248</v>
      </c>
      <c r="H25" s="76">
        <f t="shared" si="0"/>
        <v>56.903060037683474</v>
      </c>
      <c r="I25" s="101">
        <f t="shared" si="2"/>
        <v>3.62394789927248</v>
      </c>
    </row>
    <row r="26" spans="1:9" s="8" customFormat="1" ht="18" customHeight="1">
      <c r="A26" s="171"/>
      <c r="B26" s="172"/>
      <c r="C26" s="51" t="s">
        <v>36</v>
      </c>
      <c r="D26" s="94">
        <v>51587.6</v>
      </c>
      <c r="E26" s="94">
        <v>29764.498</v>
      </c>
      <c r="F26" s="94">
        <v>29354.923</v>
      </c>
      <c r="G26" s="94">
        <f t="shared" si="1"/>
        <v>98.62394789927248</v>
      </c>
      <c r="H26" s="94">
        <f t="shared" si="0"/>
        <v>56.903060037683474</v>
      </c>
      <c r="I26" s="77">
        <f t="shared" si="2"/>
        <v>3.62394789927248</v>
      </c>
    </row>
    <row r="27" spans="1:9" s="2" customFormat="1" ht="44.25" customHeight="1">
      <c r="A27" s="57" t="s">
        <v>1</v>
      </c>
      <c r="B27" s="58" t="s">
        <v>115</v>
      </c>
      <c r="C27" s="30" t="s">
        <v>38</v>
      </c>
      <c r="D27" s="76">
        <f>D28+D29+D30</f>
        <v>258889.095</v>
      </c>
      <c r="E27" s="76">
        <f>E28+E29+E30</f>
        <v>89433.831</v>
      </c>
      <c r="F27" s="76">
        <f>F28+F29+F30</f>
        <v>77873.96399999999</v>
      </c>
      <c r="G27" s="142">
        <f t="shared" si="1"/>
        <v>87.07439134526172</v>
      </c>
      <c r="H27" s="76">
        <f t="shared" si="0"/>
        <v>30.080047983481105</v>
      </c>
      <c r="I27" s="101">
        <f t="shared" si="2"/>
        <v>-7.925608654738284</v>
      </c>
    </row>
    <row r="28" spans="1:9" s="7" customFormat="1" ht="17.25" customHeight="1">
      <c r="A28" s="145"/>
      <c r="B28" s="146"/>
      <c r="C28" s="54" t="s">
        <v>35</v>
      </c>
      <c r="D28" s="94">
        <v>136131.795</v>
      </c>
      <c r="E28" s="94">
        <v>73982.091</v>
      </c>
      <c r="F28" s="94">
        <v>64953.185</v>
      </c>
      <c r="G28" s="94">
        <f t="shared" si="1"/>
        <v>87.79582209970248</v>
      </c>
      <c r="H28" s="94">
        <f t="shared" si="0"/>
        <v>47.713456654266544</v>
      </c>
      <c r="I28" s="77">
        <f t="shared" si="2"/>
        <v>-7.204177900297523</v>
      </c>
    </row>
    <row r="29" spans="1:9" s="29" customFormat="1" ht="17.25" customHeight="1">
      <c r="A29" s="147"/>
      <c r="B29" s="148"/>
      <c r="C29" s="54" t="s">
        <v>36</v>
      </c>
      <c r="D29" s="94">
        <v>21124.4</v>
      </c>
      <c r="E29" s="94">
        <v>15451.74</v>
      </c>
      <c r="F29" s="94">
        <v>12920.779</v>
      </c>
      <c r="G29" s="138">
        <f t="shared" si="1"/>
        <v>83.62022011760489</v>
      </c>
      <c r="H29" s="94">
        <f t="shared" si="0"/>
        <v>61.165188123686356</v>
      </c>
      <c r="I29" s="77">
        <f t="shared" si="2"/>
        <v>-11.379779882395113</v>
      </c>
    </row>
    <row r="30" spans="1:9" s="82" customFormat="1" ht="28.5" customHeight="1">
      <c r="A30" s="147"/>
      <c r="B30" s="148"/>
      <c r="C30" s="54" t="s">
        <v>71</v>
      </c>
      <c r="D30" s="94">
        <v>101632.9</v>
      </c>
      <c r="E30" s="94">
        <v>0</v>
      </c>
      <c r="F30" s="94">
        <v>0</v>
      </c>
      <c r="G30" s="94"/>
      <c r="H30" s="94">
        <f t="shared" si="0"/>
        <v>0</v>
      </c>
      <c r="I30" s="77">
        <f>G30-95</f>
        <v>-95</v>
      </c>
    </row>
    <row r="31" spans="1:9" s="82" customFormat="1" ht="21.75" customHeight="1" hidden="1">
      <c r="A31" s="149"/>
      <c r="B31" s="150"/>
      <c r="C31" s="87" t="s">
        <v>96</v>
      </c>
      <c r="D31" s="97"/>
      <c r="E31" s="97"/>
      <c r="F31" s="97"/>
      <c r="G31" s="94" t="e">
        <f t="shared" si="1"/>
        <v>#DIV/0!</v>
      </c>
      <c r="H31" s="111" t="e">
        <f t="shared" si="0"/>
        <v>#DIV/0!</v>
      </c>
      <c r="I31" s="112" t="e">
        <f t="shared" si="2"/>
        <v>#DIV/0!</v>
      </c>
    </row>
    <row r="32" spans="1:9" s="2" customFormat="1" ht="48" customHeight="1">
      <c r="A32" s="109">
        <v>924</v>
      </c>
      <c r="B32" s="110" t="s">
        <v>85</v>
      </c>
      <c r="C32" s="30" t="s">
        <v>84</v>
      </c>
      <c r="D32" s="76">
        <f>D33+D34</f>
        <v>2106970.166</v>
      </c>
      <c r="E32" s="76">
        <f>E33+E34</f>
        <v>1406830.876</v>
      </c>
      <c r="F32" s="76">
        <f>F33+F34</f>
        <v>1338766.5580000002</v>
      </c>
      <c r="G32" s="76">
        <f t="shared" si="1"/>
        <v>95.1618691940054</v>
      </c>
      <c r="H32" s="76">
        <f t="shared" si="0"/>
        <v>63.53989152782338</v>
      </c>
      <c r="I32" s="101">
        <f t="shared" si="2"/>
        <v>0.1618691940054049</v>
      </c>
    </row>
    <row r="33" spans="1:9" s="2" customFormat="1" ht="16.5" customHeight="1">
      <c r="A33" s="158"/>
      <c r="B33" s="158"/>
      <c r="C33" s="54" t="s">
        <v>35</v>
      </c>
      <c r="D33" s="94">
        <v>1812565.411</v>
      </c>
      <c r="E33" s="94">
        <v>1133448.559</v>
      </c>
      <c r="F33" s="94">
        <v>1071952.249</v>
      </c>
      <c r="G33" s="94">
        <f t="shared" si="1"/>
        <v>94.57440661848335</v>
      </c>
      <c r="H33" s="94">
        <f t="shared" si="0"/>
        <v>59.14005875289209</v>
      </c>
      <c r="I33" s="77">
        <f t="shared" si="2"/>
        <v>-0.4255933815166486</v>
      </c>
    </row>
    <row r="34" spans="1:9" s="2" customFormat="1" ht="27.75" customHeight="1">
      <c r="A34" s="158"/>
      <c r="B34" s="158"/>
      <c r="C34" s="59" t="s">
        <v>71</v>
      </c>
      <c r="D34" s="94">
        <v>294404.755</v>
      </c>
      <c r="E34" s="94">
        <v>273382.317</v>
      </c>
      <c r="F34" s="94">
        <v>266814.309</v>
      </c>
      <c r="G34" s="94">
        <f t="shared" si="1"/>
        <v>97.59750079226961</v>
      </c>
      <c r="H34" s="94">
        <f t="shared" si="0"/>
        <v>90.62839660996644</v>
      </c>
      <c r="I34" s="77">
        <f t="shared" si="2"/>
        <v>2.5975007922696136</v>
      </c>
    </row>
    <row r="35" spans="1:9" s="2" customFormat="1" ht="21.75" customHeight="1" hidden="1">
      <c r="A35" s="136"/>
      <c r="B35" s="137"/>
      <c r="C35" s="89" t="s">
        <v>96</v>
      </c>
      <c r="D35" s="97">
        <v>0</v>
      </c>
      <c r="E35" s="97">
        <v>0</v>
      </c>
      <c r="F35" s="97">
        <v>0</v>
      </c>
      <c r="G35" s="97" t="e">
        <f>F35/E35*100</f>
        <v>#DIV/0!</v>
      </c>
      <c r="H35" s="97" t="e">
        <f>F35/D35*100</f>
        <v>#DIV/0!</v>
      </c>
      <c r="I35" s="88" t="e">
        <f>G35-95</f>
        <v>#DIV/0!</v>
      </c>
    </row>
    <row r="36" spans="1:9" s="2" customFormat="1" ht="30" customHeight="1">
      <c r="A36" s="92" t="s">
        <v>2</v>
      </c>
      <c r="B36" s="93" t="s">
        <v>75</v>
      </c>
      <c r="C36" s="30" t="s">
        <v>39</v>
      </c>
      <c r="D36" s="76">
        <f>D37+D38+D39</f>
        <v>17125278.91</v>
      </c>
      <c r="E36" s="76">
        <f>E37+E38+E39</f>
        <v>10583756.292</v>
      </c>
      <c r="F36" s="76">
        <f>F37+F38+F39</f>
        <v>10583535.610000001</v>
      </c>
      <c r="G36" s="143">
        <f t="shared" si="1"/>
        <v>99.99791489907827</v>
      </c>
      <c r="H36" s="76">
        <f t="shared" si="0"/>
        <v>61.800661265843296</v>
      </c>
      <c r="I36" s="101">
        <f t="shared" si="2"/>
        <v>4.997914899078268</v>
      </c>
    </row>
    <row r="37" spans="1:9" s="7" customFormat="1" ht="16.5" customHeight="1">
      <c r="A37" s="145"/>
      <c r="B37" s="146"/>
      <c r="C37" s="51" t="s">
        <v>35</v>
      </c>
      <c r="D37" s="94">
        <v>4061716.208</v>
      </c>
      <c r="E37" s="94">
        <v>2492304.57</v>
      </c>
      <c r="F37" s="94">
        <v>2492251.701</v>
      </c>
      <c r="G37" s="94">
        <f>F37/E37*100</f>
        <v>99.99787871030547</v>
      </c>
      <c r="H37" s="94">
        <f t="shared" si="0"/>
        <v>61.35957249034863</v>
      </c>
      <c r="I37" s="77">
        <f t="shared" si="2"/>
        <v>4.997878710305471</v>
      </c>
    </row>
    <row r="38" spans="1:9" s="2" customFormat="1" ht="18.75" customHeight="1">
      <c r="A38" s="147"/>
      <c r="B38" s="148"/>
      <c r="C38" s="51" t="s">
        <v>36</v>
      </c>
      <c r="D38" s="94">
        <v>11009010.81</v>
      </c>
      <c r="E38" s="94">
        <v>6978604.37</v>
      </c>
      <c r="F38" s="94">
        <v>6978527.201</v>
      </c>
      <c r="G38" s="94">
        <f t="shared" si="1"/>
        <v>99.99889420583389</v>
      </c>
      <c r="H38" s="94">
        <f t="shared" si="0"/>
        <v>63.389230162814236</v>
      </c>
      <c r="I38" s="77">
        <f t="shared" si="2"/>
        <v>4.998894205833892</v>
      </c>
    </row>
    <row r="39" spans="1:9" s="2" customFormat="1" ht="27" customHeight="1">
      <c r="A39" s="147"/>
      <c r="B39" s="148"/>
      <c r="C39" s="51" t="s">
        <v>71</v>
      </c>
      <c r="D39" s="94">
        <v>2054551.892</v>
      </c>
      <c r="E39" s="94">
        <v>1112847.352</v>
      </c>
      <c r="F39" s="94">
        <v>1112756.708</v>
      </c>
      <c r="G39" s="139">
        <f t="shared" si="1"/>
        <v>99.99185476787656</v>
      </c>
      <c r="H39" s="94">
        <f t="shared" si="0"/>
        <v>54.160555025786614</v>
      </c>
      <c r="I39" s="77">
        <f t="shared" si="2"/>
        <v>4.991854767876561</v>
      </c>
    </row>
    <row r="40" spans="1:9" s="2" customFormat="1" ht="21.75" customHeight="1">
      <c r="A40" s="149"/>
      <c r="B40" s="150"/>
      <c r="C40" s="87" t="s">
        <v>96</v>
      </c>
      <c r="D40" s="97">
        <v>467666.719</v>
      </c>
      <c r="E40" s="97">
        <v>382594.571</v>
      </c>
      <c r="F40" s="97">
        <v>382559.571</v>
      </c>
      <c r="G40" s="144">
        <f t="shared" si="1"/>
        <v>99.99085193501087</v>
      </c>
      <c r="H40" s="97">
        <f t="shared" si="0"/>
        <v>81.80175228590512</v>
      </c>
      <c r="I40" s="88">
        <f t="shared" si="2"/>
        <v>4.990851935010866</v>
      </c>
    </row>
    <row r="41" spans="1:9" s="2" customFormat="1" ht="30" customHeight="1">
      <c r="A41" s="50" t="s">
        <v>3</v>
      </c>
      <c r="B41" s="30" t="s">
        <v>4</v>
      </c>
      <c r="C41" s="30" t="s">
        <v>40</v>
      </c>
      <c r="D41" s="76">
        <f>D42+D43+D44</f>
        <v>1494533.444</v>
      </c>
      <c r="E41" s="76">
        <f>E42+E43+E44</f>
        <v>782491.247</v>
      </c>
      <c r="F41" s="76">
        <f>F42+F43+F44</f>
        <v>773299.6980000001</v>
      </c>
      <c r="G41" s="76">
        <f t="shared" si="1"/>
        <v>98.82534801057015</v>
      </c>
      <c r="H41" s="76">
        <f t="shared" si="0"/>
        <v>51.74187978894101</v>
      </c>
      <c r="I41" s="101">
        <f t="shared" si="2"/>
        <v>3.8253480105701527</v>
      </c>
    </row>
    <row r="42" spans="1:9" s="7" customFormat="1" ht="16.5" customHeight="1">
      <c r="A42" s="145"/>
      <c r="B42" s="146"/>
      <c r="C42" s="60" t="s">
        <v>35</v>
      </c>
      <c r="D42" s="94">
        <v>989846.913</v>
      </c>
      <c r="E42" s="94">
        <v>690495.439</v>
      </c>
      <c r="F42" s="94">
        <v>681593.447</v>
      </c>
      <c r="G42" s="94">
        <f t="shared" si="1"/>
        <v>98.71078192596143</v>
      </c>
      <c r="H42" s="94">
        <f t="shared" si="0"/>
        <v>68.85847074415234</v>
      </c>
      <c r="I42" s="77">
        <f t="shared" si="2"/>
        <v>3.7107819259614274</v>
      </c>
    </row>
    <row r="43" spans="1:9" s="2" customFormat="1" ht="16.5" customHeight="1">
      <c r="A43" s="147"/>
      <c r="B43" s="148"/>
      <c r="C43" s="51" t="s">
        <v>36</v>
      </c>
      <c r="D43" s="94">
        <v>2608.1</v>
      </c>
      <c r="E43" s="94">
        <v>1580.345</v>
      </c>
      <c r="F43" s="94">
        <v>1290.787</v>
      </c>
      <c r="G43" s="94">
        <f t="shared" si="1"/>
        <v>81.67754509300184</v>
      </c>
      <c r="H43" s="94">
        <f t="shared" si="0"/>
        <v>49.4914688853955</v>
      </c>
      <c r="I43" s="77">
        <f t="shared" si="2"/>
        <v>-13.32245490699816</v>
      </c>
    </row>
    <row r="44" spans="1:9" s="28" customFormat="1" ht="27" customHeight="1">
      <c r="A44" s="149"/>
      <c r="B44" s="150"/>
      <c r="C44" s="54" t="s">
        <v>71</v>
      </c>
      <c r="D44" s="94">
        <v>502078.431</v>
      </c>
      <c r="E44" s="94">
        <v>90415.463</v>
      </c>
      <c r="F44" s="94">
        <v>90415.464</v>
      </c>
      <c r="G44" s="94">
        <f t="shared" si="1"/>
        <v>100.00000110600551</v>
      </c>
      <c r="H44" s="94">
        <f t="shared" si="0"/>
        <v>18.00823505202517</v>
      </c>
      <c r="I44" s="77">
        <f t="shared" si="2"/>
        <v>5.000001106005513</v>
      </c>
    </row>
    <row r="45" spans="1:10" s="2" customFormat="1" ht="30" customHeight="1">
      <c r="A45" s="50" t="s">
        <v>5</v>
      </c>
      <c r="B45" s="30" t="s">
        <v>6</v>
      </c>
      <c r="C45" s="30" t="s">
        <v>41</v>
      </c>
      <c r="D45" s="76">
        <f>D46+D47+D48</f>
        <v>1011610.5160000001</v>
      </c>
      <c r="E45" s="76">
        <f>E46+E47+E48</f>
        <v>580606.988</v>
      </c>
      <c r="F45" s="76">
        <f>F46+F47+F48</f>
        <v>570794.3940000001</v>
      </c>
      <c r="G45" s="76">
        <f>F45/E45*100</f>
        <v>98.30994214626988</v>
      </c>
      <c r="H45" s="76">
        <f t="shared" si="0"/>
        <v>56.42432388474696</v>
      </c>
      <c r="I45" s="114">
        <f>G45-95</f>
        <v>3.3099421462698757</v>
      </c>
      <c r="J45" s="63"/>
    </row>
    <row r="46" spans="1:9" s="7" customFormat="1" ht="16.5" customHeight="1">
      <c r="A46" s="145"/>
      <c r="B46" s="146"/>
      <c r="C46" s="51" t="s">
        <v>35</v>
      </c>
      <c r="D46" s="94">
        <v>680590.98</v>
      </c>
      <c r="E46" s="94">
        <v>408872.846</v>
      </c>
      <c r="F46" s="94">
        <v>406436.093</v>
      </c>
      <c r="G46" s="94">
        <f>F46/E46*100</f>
        <v>99.40403158981117</v>
      </c>
      <c r="H46" s="94">
        <f t="shared" si="0"/>
        <v>59.71811336670962</v>
      </c>
      <c r="I46" s="77">
        <f t="shared" si="2"/>
        <v>4.404031589811169</v>
      </c>
    </row>
    <row r="47" spans="1:9" s="2" customFormat="1" ht="16.5" customHeight="1">
      <c r="A47" s="147"/>
      <c r="B47" s="148"/>
      <c r="C47" s="51" t="s">
        <v>36</v>
      </c>
      <c r="D47" s="94">
        <v>8781</v>
      </c>
      <c r="E47" s="94">
        <v>4898.504</v>
      </c>
      <c r="F47" s="94">
        <v>4876.313</v>
      </c>
      <c r="G47" s="94">
        <f t="shared" si="1"/>
        <v>99.54698414046412</v>
      </c>
      <c r="H47" s="94">
        <f t="shared" si="0"/>
        <v>55.53254754583761</v>
      </c>
      <c r="I47" s="77">
        <f t="shared" si="2"/>
        <v>4.546984140464119</v>
      </c>
    </row>
    <row r="48" spans="1:9" s="28" customFormat="1" ht="27" customHeight="1">
      <c r="A48" s="149"/>
      <c r="B48" s="150"/>
      <c r="C48" s="54" t="s">
        <v>71</v>
      </c>
      <c r="D48" s="94">
        <v>322238.536</v>
      </c>
      <c r="E48" s="94">
        <v>166835.638</v>
      </c>
      <c r="F48" s="94">
        <v>159481.988</v>
      </c>
      <c r="G48" s="94">
        <f t="shared" si="1"/>
        <v>95.59227867129924</v>
      </c>
      <c r="H48" s="94">
        <f t="shared" si="0"/>
        <v>49.49190434504705</v>
      </c>
      <c r="I48" s="77">
        <f t="shared" si="2"/>
        <v>0.5922786712992405</v>
      </c>
    </row>
    <row r="49" spans="1:9" s="2" customFormat="1" ht="30" customHeight="1">
      <c r="A49" s="50" t="s">
        <v>7</v>
      </c>
      <c r="B49" s="30" t="s">
        <v>8</v>
      </c>
      <c r="C49" s="30" t="s">
        <v>42</v>
      </c>
      <c r="D49" s="76">
        <f>D50+D51+D52</f>
        <v>645714.0129999999</v>
      </c>
      <c r="E49" s="76">
        <f>E50+E51+E52</f>
        <v>393425.28800000006</v>
      </c>
      <c r="F49" s="76">
        <f>F50+F51+F52</f>
        <v>327918.237</v>
      </c>
      <c r="G49" s="76">
        <f t="shared" si="1"/>
        <v>83.34955759122428</v>
      </c>
      <c r="H49" s="76">
        <f t="shared" si="0"/>
        <v>50.783819213785605</v>
      </c>
      <c r="I49" s="101">
        <f>G49-95</f>
        <v>-11.650442408775717</v>
      </c>
    </row>
    <row r="50" spans="1:9" s="7" customFormat="1" ht="16.5" customHeight="1">
      <c r="A50" s="145"/>
      <c r="B50" s="146"/>
      <c r="C50" s="51" t="s">
        <v>35</v>
      </c>
      <c r="D50" s="94">
        <v>557634.061</v>
      </c>
      <c r="E50" s="94">
        <v>353013.634</v>
      </c>
      <c r="F50" s="94">
        <v>293928.75</v>
      </c>
      <c r="G50" s="94">
        <f t="shared" si="1"/>
        <v>83.26271896909228</v>
      </c>
      <c r="H50" s="94">
        <f t="shared" si="0"/>
        <v>52.709970670173966</v>
      </c>
      <c r="I50" s="77">
        <f t="shared" si="2"/>
        <v>-11.737281030907724</v>
      </c>
    </row>
    <row r="51" spans="1:9" s="2" customFormat="1" ht="16.5" customHeight="1">
      <c r="A51" s="147"/>
      <c r="B51" s="148"/>
      <c r="C51" s="51" t="s">
        <v>36</v>
      </c>
      <c r="D51" s="94">
        <v>8689.6</v>
      </c>
      <c r="E51" s="94">
        <v>5017.585</v>
      </c>
      <c r="F51" s="94">
        <v>4255.728</v>
      </c>
      <c r="G51" s="94">
        <f t="shared" si="1"/>
        <v>84.8162612093268</v>
      </c>
      <c r="H51" s="94">
        <f t="shared" si="0"/>
        <v>48.97495857116553</v>
      </c>
      <c r="I51" s="77">
        <f t="shared" si="2"/>
        <v>-10.183738790673203</v>
      </c>
    </row>
    <row r="52" spans="1:9" s="28" customFormat="1" ht="27.75" customHeight="1">
      <c r="A52" s="149"/>
      <c r="B52" s="150"/>
      <c r="C52" s="54" t="s">
        <v>71</v>
      </c>
      <c r="D52" s="94">
        <v>79390.352</v>
      </c>
      <c r="E52" s="94">
        <v>35394.069</v>
      </c>
      <c r="F52" s="94">
        <v>29733.759</v>
      </c>
      <c r="G52" s="94">
        <f t="shared" si="1"/>
        <v>84.00774434835394</v>
      </c>
      <c r="H52" s="94">
        <f t="shared" si="0"/>
        <v>37.4526101106089</v>
      </c>
      <c r="I52" s="77">
        <f t="shared" si="2"/>
        <v>-10.992255651646062</v>
      </c>
    </row>
    <row r="53" spans="1:10" s="2" customFormat="1" ht="30" customHeight="1">
      <c r="A53" s="50" t="s">
        <v>9</v>
      </c>
      <c r="B53" s="30" t="s">
        <v>10</v>
      </c>
      <c r="C53" s="30" t="s">
        <v>46</v>
      </c>
      <c r="D53" s="76">
        <f>D54+D55+D56</f>
        <v>910898.108</v>
      </c>
      <c r="E53" s="76">
        <f>E54+E55+E56</f>
        <v>569881.1359999999</v>
      </c>
      <c r="F53" s="76">
        <f>F54+F55+F56</f>
        <v>554229.269</v>
      </c>
      <c r="G53" s="142">
        <f>F53/E53*100</f>
        <v>97.25348568126671</v>
      </c>
      <c r="H53" s="76">
        <f t="shared" si="0"/>
        <v>60.84426612948898</v>
      </c>
      <c r="I53" s="101">
        <f t="shared" si="2"/>
        <v>2.25348568126671</v>
      </c>
      <c r="J53" s="63"/>
    </row>
    <row r="54" spans="1:9" s="7" customFormat="1" ht="16.5" customHeight="1">
      <c r="A54" s="145"/>
      <c r="B54" s="146"/>
      <c r="C54" s="51" t="s">
        <v>35</v>
      </c>
      <c r="D54" s="94">
        <v>467469.646</v>
      </c>
      <c r="E54" s="94">
        <v>317028.267</v>
      </c>
      <c r="F54" s="94">
        <v>307956.253</v>
      </c>
      <c r="G54" s="94">
        <f t="shared" si="1"/>
        <v>97.138421098583</v>
      </c>
      <c r="H54" s="94">
        <f t="shared" si="0"/>
        <v>65.87727259621902</v>
      </c>
      <c r="I54" s="77">
        <f t="shared" si="2"/>
        <v>2.1384210985829952</v>
      </c>
    </row>
    <row r="55" spans="1:9" s="2" customFormat="1" ht="16.5" customHeight="1">
      <c r="A55" s="147"/>
      <c r="B55" s="148"/>
      <c r="C55" s="51" t="s">
        <v>36</v>
      </c>
      <c r="D55" s="94">
        <v>7270.5</v>
      </c>
      <c r="E55" s="94">
        <v>4274.246</v>
      </c>
      <c r="F55" s="94">
        <v>3644.387</v>
      </c>
      <c r="G55" s="94">
        <f t="shared" si="1"/>
        <v>85.26385706391257</v>
      </c>
      <c r="H55" s="94">
        <f t="shared" si="0"/>
        <v>50.12567223712262</v>
      </c>
      <c r="I55" s="77">
        <f t="shared" si="2"/>
        <v>-9.736142936087433</v>
      </c>
    </row>
    <row r="56" spans="1:9" s="28" customFormat="1" ht="27.75" customHeight="1">
      <c r="A56" s="149"/>
      <c r="B56" s="150"/>
      <c r="C56" s="54" t="s">
        <v>71</v>
      </c>
      <c r="D56" s="94">
        <v>436157.962</v>
      </c>
      <c r="E56" s="94">
        <v>248578.623</v>
      </c>
      <c r="F56" s="94">
        <v>242628.629</v>
      </c>
      <c r="G56" s="138">
        <f t="shared" si="1"/>
        <v>97.6063935312732</v>
      </c>
      <c r="H56" s="94">
        <f t="shared" si="0"/>
        <v>55.628613974493945</v>
      </c>
      <c r="I56" s="77">
        <f t="shared" si="2"/>
        <v>2.6063935312731985</v>
      </c>
    </row>
    <row r="57" spans="1:10" s="2" customFormat="1" ht="30" customHeight="1">
      <c r="A57" s="50" t="s">
        <v>11</v>
      </c>
      <c r="B57" s="30" t="s">
        <v>12</v>
      </c>
      <c r="C57" s="30" t="s">
        <v>45</v>
      </c>
      <c r="D57" s="76">
        <f>D58+D59+D60</f>
        <v>609380.8150000001</v>
      </c>
      <c r="E57" s="76">
        <f>E58+E59+E60</f>
        <v>383030.16</v>
      </c>
      <c r="F57" s="76">
        <f>F58+F59+F60</f>
        <v>360003.031</v>
      </c>
      <c r="G57" s="76">
        <f t="shared" si="1"/>
        <v>93.98816819020206</v>
      </c>
      <c r="H57" s="76">
        <f t="shared" si="0"/>
        <v>59.076856727102566</v>
      </c>
      <c r="I57" s="101">
        <f t="shared" si="2"/>
        <v>-1.0118318097979397</v>
      </c>
      <c r="J57" s="63"/>
    </row>
    <row r="58" spans="1:9" s="7" customFormat="1" ht="16.5" customHeight="1">
      <c r="A58" s="145"/>
      <c r="B58" s="146"/>
      <c r="C58" s="51" t="s">
        <v>35</v>
      </c>
      <c r="D58" s="94">
        <v>545719.197</v>
      </c>
      <c r="E58" s="94">
        <v>342525.289</v>
      </c>
      <c r="F58" s="94">
        <v>324645.273</v>
      </c>
      <c r="G58" s="94">
        <f t="shared" si="1"/>
        <v>94.77994280299696</v>
      </c>
      <c r="H58" s="94">
        <f t="shared" si="0"/>
        <v>59.48943610279481</v>
      </c>
      <c r="I58" s="77">
        <f t="shared" si="2"/>
        <v>-0.22005719700304383</v>
      </c>
    </row>
    <row r="59" spans="1:9" s="2" customFormat="1" ht="16.5" customHeight="1">
      <c r="A59" s="147"/>
      <c r="B59" s="148"/>
      <c r="C59" s="51" t="s">
        <v>36</v>
      </c>
      <c r="D59" s="94">
        <v>7326.1</v>
      </c>
      <c r="E59" s="94">
        <v>4756.209</v>
      </c>
      <c r="F59" s="94">
        <v>4060.206</v>
      </c>
      <c r="G59" s="94">
        <f t="shared" si="1"/>
        <v>85.36643364494707</v>
      </c>
      <c r="H59" s="94">
        <f t="shared" si="0"/>
        <v>55.421110822948094</v>
      </c>
      <c r="I59" s="77">
        <f t="shared" si="2"/>
        <v>-9.633566355052935</v>
      </c>
    </row>
    <row r="60" spans="1:9" s="28" customFormat="1" ht="27" customHeight="1">
      <c r="A60" s="149"/>
      <c r="B60" s="150"/>
      <c r="C60" s="54" t="s">
        <v>71</v>
      </c>
      <c r="D60" s="94">
        <v>56335.518</v>
      </c>
      <c r="E60" s="94">
        <v>35748.662</v>
      </c>
      <c r="F60" s="94">
        <v>31297.552</v>
      </c>
      <c r="G60" s="94">
        <f t="shared" si="1"/>
        <v>87.54887665446053</v>
      </c>
      <c r="H60" s="94">
        <f t="shared" si="0"/>
        <v>55.55563010887732</v>
      </c>
      <c r="I60" s="77">
        <f t="shared" si="2"/>
        <v>-7.451123345539472</v>
      </c>
    </row>
    <row r="61" spans="1:10" s="2" customFormat="1" ht="30" customHeight="1">
      <c r="A61" s="50" t="s">
        <v>13</v>
      </c>
      <c r="B61" s="30" t="s">
        <v>14</v>
      </c>
      <c r="C61" s="30" t="s">
        <v>44</v>
      </c>
      <c r="D61" s="76">
        <f>D62+D63+D64</f>
        <v>438570.063</v>
      </c>
      <c r="E61" s="76">
        <f>E62+E63+E64</f>
        <v>287321.025</v>
      </c>
      <c r="F61" s="76">
        <f>F62+F63+F64</f>
        <v>279702.211</v>
      </c>
      <c r="G61" s="142">
        <f t="shared" si="1"/>
        <v>97.34832701505223</v>
      </c>
      <c r="H61" s="76">
        <f t="shared" si="0"/>
        <v>63.77594701442264</v>
      </c>
      <c r="I61" s="101">
        <f t="shared" si="2"/>
        <v>2.3483270150522344</v>
      </c>
      <c r="J61" s="63"/>
    </row>
    <row r="62" spans="1:9" s="7" customFormat="1" ht="16.5" customHeight="1">
      <c r="A62" s="145"/>
      <c r="B62" s="146"/>
      <c r="C62" s="51" t="s">
        <v>35</v>
      </c>
      <c r="D62" s="94">
        <v>340837.89</v>
      </c>
      <c r="E62" s="94">
        <v>228445.831</v>
      </c>
      <c r="F62" s="94">
        <v>223798.554</v>
      </c>
      <c r="G62" s="94">
        <f t="shared" si="1"/>
        <v>97.9656984854322</v>
      </c>
      <c r="H62" s="94">
        <f t="shared" si="0"/>
        <v>65.6612895942995</v>
      </c>
      <c r="I62" s="77">
        <f t="shared" si="2"/>
        <v>2.965698485432199</v>
      </c>
    </row>
    <row r="63" spans="1:9" s="2" customFormat="1" ht="16.5" customHeight="1">
      <c r="A63" s="147"/>
      <c r="B63" s="148"/>
      <c r="C63" s="51" t="s">
        <v>36</v>
      </c>
      <c r="D63" s="94">
        <v>6786.5</v>
      </c>
      <c r="E63" s="94">
        <v>4384.817</v>
      </c>
      <c r="F63" s="94">
        <v>3754.48</v>
      </c>
      <c r="G63" s="94">
        <f t="shared" si="1"/>
        <v>85.6245540007713</v>
      </c>
      <c r="H63" s="94">
        <f t="shared" si="0"/>
        <v>55.32277315258233</v>
      </c>
      <c r="I63" s="77">
        <f t="shared" si="2"/>
        <v>-9.375445999228702</v>
      </c>
    </row>
    <row r="64" spans="1:9" s="28" customFormat="1" ht="27" customHeight="1">
      <c r="A64" s="149"/>
      <c r="B64" s="150"/>
      <c r="C64" s="54" t="s">
        <v>71</v>
      </c>
      <c r="D64" s="94">
        <v>90945.673</v>
      </c>
      <c r="E64" s="94">
        <v>54490.377</v>
      </c>
      <c r="F64" s="94">
        <v>52149.177</v>
      </c>
      <c r="G64" s="94">
        <f t="shared" si="1"/>
        <v>95.70346154881622</v>
      </c>
      <c r="H64" s="94">
        <f t="shared" si="0"/>
        <v>57.34102050132721</v>
      </c>
      <c r="I64" s="77">
        <f t="shared" si="2"/>
        <v>0.7034615488162217</v>
      </c>
    </row>
    <row r="65" spans="1:10" s="2" customFormat="1" ht="37.5" customHeight="1">
      <c r="A65" s="50" t="s">
        <v>15</v>
      </c>
      <c r="B65" s="30" t="s">
        <v>16</v>
      </c>
      <c r="C65" s="30" t="s">
        <v>68</v>
      </c>
      <c r="D65" s="76">
        <f>D66+D67+D68</f>
        <v>618196.073</v>
      </c>
      <c r="E65" s="76">
        <f>E66+E67+E68</f>
        <v>426241.189</v>
      </c>
      <c r="F65" s="76">
        <f>F66+F67+F68</f>
        <v>417433.05700000003</v>
      </c>
      <c r="G65" s="76">
        <f t="shared" si="1"/>
        <v>97.93353335451587</v>
      </c>
      <c r="H65" s="76">
        <f t="shared" si="0"/>
        <v>67.52437862865558</v>
      </c>
      <c r="I65" s="101">
        <f t="shared" si="2"/>
        <v>2.9335333545158733</v>
      </c>
      <c r="J65" s="63"/>
    </row>
    <row r="66" spans="1:9" s="7" customFormat="1" ht="16.5" customHeight="1">
      <c r="A66" s="145"/>
      <c r="B66" s="146"/>
      <c r="C66" s="51" t="s">
        <v>35</v>
      </c>
      <c r="D66" s="94">
        <v>444602.749</v>
      </c>
      <c r="E66" s="94">
        <v>281891.426</v>
      </c>
      <c r="F66" s="94">
        <v>273137.912</v>
      </c>
      <c r="G66" s="94">
        <f t="shared" si="1"/>
        <v>96.89472144498642</v>
      </c>
      <c r="H66" s="94">
        <f t="shared" si="0"/>
        <v>61.434148262542564</v>
      </c>
      <c r="I66" s="77">
        <f t="shared" si="2"/>
        <v>1.8947214449864163</v>
      </c>
    </row>
    <row r="67" spans="1:9" s="2" customFormat="1" ht="16.5" customHeight="1">
      <c r="A67" s="147"/>
      <c r="B67" s="148"/>
      <c r="C67" s="51" t="s">
        <v>36</v>
      </c>
      <c r="D67" s="94">
        <v>5838.3</v>
      </c>
      <c r="E67" s="94">
        <v>3418.647</v>
      </c>
      <c r="F67" s="94">
        <v>3373.955</v>
      </c>
      <c r="G67" s="94">
        <f t="shared" si="1"/>
        <v>98.6926991877196</v>
      </c>
      <c r="H67" s="94">
        <f t="shared" si="0"/>
        <v>57.790024493431304</v>
      </c>
      <c r="I67" s="77">
        <f t="shared" si="2"/>
        <v>3.6926991877195974</v>
      </c>
    </row>
    <row r="68" spans="1:9" s="2" customFormat="1" ht="27.75" customHeight="1">
      <c r="A68" s="149"/>
      <c r="B68" s="150"/>
      <c r="C68" s="54" t="s">
        <v>71</v>
      </c>
      <c r="D68" s="94">
        <v>167755.024</v>
      </c>
      <c r="E68" s="94">
        <v>140931.116</v>
      </c>
      <c r="F68" s="94">
        <v>140921.19</v>
      </c>
      <c r="G68" s="139">
        <f t="shared" si="1"/>
        <v>99.99295684283092</v>
      </c>
      <c r="H68" s="94">
        <f t="shared" si="0"/>
        <v>84.00415477273575</v>
      </c>
      <c r="I68" s="77">
        <f t="shared" si="2"/>
        <v>4.992956842830921</v>
      </c>
    </row>
    <row r="69" spans="1:9" s="2" customFormat="1" ht="30" customHeight="1">
      <c r="A69" s="50" t="s">
        <v>17</v>
      </c>
      <c r="B69" s="30" t="s">
        <v>18</v>
      </c>
      <c r="C69" s="30" t="s">
        <v>43</v>
      </c>
      <c r="D69" s="76">
        <f>D70+D71+D72</f>
        <v>96970.872</v>
      </c>
      <c r="E69" s="76">
        <f>E70+E71+E72</f>
        <v>51547.898</v>
      </c>
      <c r="F69" s="76">
        <f>F70+F71+F72</f>
        <v>42588.310999999994</v>
      </c>
      <c r="G69" s="76">
        <f t="shared" si="1"/>
        <v>82.61890911633292</v>
      </c>
      <c r="H69" s="76">
        <f t="shared" si="0"/>
        <v>43.91866353434462</v>
      </c>
      <c r="I69" s="101">
        <f t="shared" si="2"/>
        <v>-12.381090883667085</v>
      </c>
    </row>
    <row r="70" spans="1:9" s="7" customFormat="1" ht="16.5" customHeight="1">
      <c r="A70" s="145"/>
      <c r="B70" s="146"/>
      <c r="C70" s="51" t="s">
        <v>35</v>
      </c>
      <c r="D70" s="94">
        <v>77918.477</v>
      </c>
      <c r="E70" s="94">
        <v>48567.177</v>
      </c>
      <c r="F70" s="94">
        <v>39983.712</v>
      </c>
      <c r="G70" s="94">
        <f t="shared" si="1"/>
        <v>82.32661330099543</v>
      </c>
      <c r="H70" s="94">
        <f t="shared" si="0"/>
        <v>51.31480175106605</v>
      </c>
      <c r="I70" s="77">
        <f t="shared" si="2"/>
        <v>-12.673386699004567</v>
      </c>
    </row>
    <row r="71" spans="1:9" s="2" customFormat="1" ht="16.5" customHeight="1">
      <c r="A71" s="147"/>
      <c r="B71" s="148"/>
      <c r="C71" s="51" t="s">
        <v>36</v>
      </c>
      <c r="D71" s="94">
        <v>659.3</v>
      </c>
      <c r="E71" s="94">
        <v>378.86</v>
      </c>
      <c r="F71" s="94">
        <v>316.736</v>
      </c>
      <c r="G71" s="94">
        <f>F71/E71*100</f>
        <v>83.60238610568547</v>
      </c>
      <c r="H71" s="94">
        <f t="shared" si="0"/>
        <v>48.04125587744578</v>
      </c>
      <c r="I71" s="77">
        <f t="shared" si="2"/>
        <v>-11.397613894314532</v>
      </c>
    </row>
    <row r="72" spans="1:9" s="2" customFormat="1" ht="27.75" customHeight="1">
      <c r="A72" s="149"/>
      <c r="B72" s="150"/>
      <c r="C72" s="54" t="s">
        <v>71</v>
      </c>
      <c r="D72" s="94">
        <v>18393.095</v>
      </c>
      <c r="E72" s="94">
        <v>2601.861</v>
      </c>
      <c r="F72" s="94">
        <v>2287.863</v>
      </c>
      <c r="G72" s="94">
        <f>F72/E72*100</f>
        <v>87.93179189818365</v>
      </c>
      <c r="H72" s="94">
        <f t="shared" si="0"/>
        <v>12.438705938288253</v>
      </c>
      <c r="I72" s="77">
        <f t="shared" si="2"/>
        <v>-7.068208101816353</v>
      </c>
    </row>
    <row r="73" spans="1:9" s="2" customFormat="1" ht="51" customHeight="1">
      <c r="A73" s="50" t="s">
        <v>86</v>
      </c>
      <c r="B73" s="30" t="s">
        <v>88</v>
      </c>
      <c r="C73" s="30" t="s">
        <v>87</v>
      </c>
      <c r="D73" s="76">
        <f>D74+D75+D76</f>
        <v>1819868.574</v>
      </c>
      <c r="E73" s="76">
        <f>E74+E75+E76</f>
        <v>708488.465</v>
      </c>
      <c r="F73" s="76">
        <f>F74+F75+F76</f>
        <v>596059.832</v>
      </c>
      <c r="G73" s="76">
        <f t="shared" si="1"/>
        <v>84.1311978170315</v>
      </c>
      <c r="H73" s="76">
        <f t="shared" si="0"/>
        <v>32.75290537546257</v>
      </c>
      <c r="I73" s="101">
        <f t="shared" si="2"/>
        <v>-10.868802182968494</v>
      </c>
    </row>
    <row r="74" spans="1:9" s="2" customFormat="1" ht="16.5" customHeight="1">
      <c r="A74" s="151"/>
      <c r="B74" s="152"/>
      <c r="C74" s="54" t="s">
        <v>35</v>
      </c>
      <c r="D74" s="94">
        <v>1208857.72</v>
      </c>
      <c r="E74" s="94">
        <v>619595.812</v>
      </c>
      <c r="F74" s="94">
        <v>507429.436</v>
      </c>
      <c r="G74" s="94">
        <f aca="true" t="shared" si="3" ref="G74:G141">F74/E74*100</f>
        <v>81.89684729502335</v>
      </c>
      <c r="H74" s="94">
        <f aca="true" t="shared" si="4" ref="H74:H141">F74/D74*100</f>
        <v>41.97594370328379</v>
      </c>
      <c r="I74" s="77">
        <f aca="true" t="shared" si="5" ref="I74:I141">G74-95</f>
        <v>-13.103152704976651</v>
      </c>
    </row>
    <row r="75" spans="1:9" s="10" customFormat="1" ht="16.5" customHeight="1">
      <c r="A75" s="156"/>
      <c r="B75" s="157"/>
      <c r="C75" s="54" t="s">
        <v>36</v>
      </c>
      <c r="D75" s="94">
        <v>1063.433</v>
      </c>
      <c r="E75" s="94">
        <v>656.504</v>
      </c>
      <c r="F75" s="94">
        <v>452.362</v>
      </c>
      <c r="G75" s="94">
        <f t="shared" si="3"/>
        <v>68.90468298746086</v>
      </c>
      <c r="H75" s="94">
        <f t="shared" si="4"/>
        <v>42.53789378362342</v>
      </c>
      <c r="I75" s="77">
        <f t="shared" si="5"/>
        <v>-26.09531701253914</v>
      </c>
    </row>
    <row r="76" spans="1:9" s="85" customFormat="1" ht="27.75" customHeight="1">
      <c r="A76" s="156"/>
      <c r="B76" s="157"/>
      <c r="C76" s="54" t="s">
        <v>71</v>
      </c>
      <c r="D76" s="94">
        <v>609947.421</v>
      </c>
      <c r="E76" s="94">
        <v>88236.149</v>
      </c>
      <c r="F76" s="94">
        <v>88178.034</v>
      </c>
      <c r="G76" s="94">
        <f t="shared" si="3"/>
        <v>99.93413697145826</v>
      </c>
      <c r="H76" s="94">
        <f t="shared" si="4"/>
        <v>14.456661502959287</v>
      </c>
      <c r="I76" s="77">
        <f t="shared" si="5"/>
        <v>4.934136971458258</v>
      </c>
    </row>
    <row r="77" spans="1:10" s="28" customFormat="1" ht="21" customHeight="1">
      <c r="A77" s="153"/>
      <c r="B77" s="154"/>
      <c r="C77" s="89" t="s">
        <v>96</v>
      </c>
      <c r="D77" s="97">
        <v>53990</v>
      </c>
      <c r="E77" s="97">
        <v>9000</v>
      </c>
      <c r="F77" s="97">
        <v>0</v>
      </c>
      <c r="G77" s="97">
        <f>F77/E77*100</f>
        <v>0</v>
      </c>
      <c r="H77" s="97">
        <f t="shared" si="4"/>
        <v>0</v>
      </c>
      <c r="I77" s="88">
        <f t="shared" si="5"/>
        <v>-95</v>
      </c>
      <c r="J77" s="67"/>
    </row>
    <row r="78" spans="1:9" s="2" customFormat="1" ht="44.25" customHeight="1">
      <c r="A78" s="57" t="s">
        <v>92</v>
      </c>
      <c r="B78" s="58" t="s">
        <v>93</v>
      </c>
      <c r="C78" s="30" t="s">
        <v>91</v>
      </c>
      <c r="D78" s="76">
        <f>D79+D80</f>
        <v>2768416.349</v>
      </c>
      <c r="E78" s="76">
        <f>E79+E80</f>
        <v>906611.989</v>
      </c>
      <c r="F78" s="76">
        <f>F79+F80</f>
        <v>898393.4700000001</v>
      </c>
      <c r="G78" s="142">
        <f t="shared" si="3"/>
        <v>99.09349103037289</v>
      </c>
      <c r="H78" s="76">
        <f t="shared" si="4"/>
        <v>32.451530288228334</v>
      </c>
      <c r="I78" s="101">
        <f t="shared" si="5"/>
        <v>4.093491030372888</v>
      </c>
    </row>
    <row r="79" spans="1:9" s="2" customFormat="1" ht="16.5" customHeight="1">
      <c r="A79" s="151"/>
      <c r="B79" s="152"/>
      <c r="C79" s="54" t="s">
        <v>35</v>
      </c>
      <c r="D79" s="94">
        <v>1916246.238</v>
      </c>
      <c r="E79" s="94">
        <v>873471.227</v>
      </c>
      <c r="F79" s="94">
        <v>871615.165</v>
      </c>
      <c r="G79" s="94">
        <f t="shared" si="3"/>
        <v>99.78750736800173</v>
      </c>
      <c r="H79" s="94">
        <f t="shared" si="4"/>
        <v>45.48555126765499</v>
      </c>
      <c r="I79" s="77">
        <f t="shared" si="5"/>
        <v>4.787507368001727</v>
      </c>
    </row>
    <row r="80" spans="1:9" s="28" customFormat="1" ht="27" customHeight="1">
      <c r="A80" s="156"/>
      <c r="B80" s="157"/>
      <c r="C80" s="54" t="s">
        <v>71</v>
      </c>
      <c r="D80" s="94">
        <v>852170.111</v>
      </c>
      <c r="E80" s="94">
        <v>33140.762</v>
      </c>
      <c r="F80" s="94">
        <v>26778.305</v>
      </c>
      <c r="G80" s="94">
        <f t="shared" si="3"/>
        <v>80.8017178361801</v>
      </c>
      <c r="H80" s="94">
        <f t="shared" si="4"/>
        <v>3.14236613726998</v>
      </c>
      <c r="I80" s="77">
        <f t="shared" si="5"/>
        <v>-14.198282163819897</v>
      </c>
    </row>
    <row r="81" spans="1:10" s="28" customFormat="1" ht="21" customHeight="1">
      <c r="A81" s="156"/>
      <c r="B81" s="157"/>
      <c r="C81" s="90" t="s">
        <v>96</v>
      </c>
      <c r="D81" s="97">
        <v>2685676.313</v>
      </c>
      <c r="E81" s="97">
        <v>865283.433</v>
      </c>
      <c r="F81" s="97">
        <v>857335.283</v>
      </c>
      <c r="G81" s="97">
        <f t="shared" si="3"/>
        <v>99.08143971132752</v>
      </c>
      <c r="H81" s="97">
        <f t="shared" si="4"/>
        <v>31.92250975480827</v>
      </c>
      <c r="I81" s="88">
        <f t="shared" si="5"/>
        <v>4.081439711327519</v>
      </c>
      <c r="J81" s="68"/>
    </row>
    <row r="82" spans="1:9" s="2" customFormat="1" ht="45" customHeight="1">
      <c r="A82" s="50" t="s">
        <v>19</v>
      </c>
      <c r="B82" s="30" t="s">
        <v>111</v>
      </c>
      <c r="C82" s="30" t="s">
        <v>47</v>
      </c>
      <c r="D82" s="76">
        <f>D84+D85+D86</f>
        <v>8039351.857</v>
      </c>
      <c r="E82" s="76">
        <f>E84+E85+E86</f>
        <v>2980898.686</v>
      </c>
      <c r="F82" s="76">
        <f>F84+F85+F86</f>
        <v>2613847.4850000003</v>
      </c>
      <c r="G82" s="76">
        <f t="shared" si="3"/>
        <v>87.68655899900652</v>
      </c>
      <c r="H82" s="76">
        <f t="shared" si="4"/>
        <v>32.51316190028527</v>
      </c>
      <c r="I82" s="101">
        <f t="shared" si="5"/>
        <v>-7.313441000993478</v>
      </c>
    </row>
    <row r="83" spans="1:9" s="2" customFormat="1" ht="45" customHeight="1" hidden="1">
      <c r="A83" s="145"/>
      <c r="B83" s="146"/>
      <c r="C83" s="30" t="s">
        <v>123</v>
      </c>
      <c r="D83" s="76">
        <f>D84+D85+D87</f>
        <v>3740276.785</v>
      </c>
      <c r="E83" s="76">
        <f>E84+E85+E87</f>
        <v>2049419.931</v>
      </c>
      <c r="F83" s="76">
        <f>F84+F85+F87</f>
        <v>1713617.4130000002</v>
      </c>
      <c r="G83" s="76">
        <f>F83/E83*100</f>
        <v>83.61475298836645</v>
      </c>
      <c r="H83" s="76">
        <f>F83/D83*100</f>
        <v>45.81525677116433</v>
      </c>
      <c r="I83" s="101">
        <f t="shared" si="5"/>
        <v>-11.385247011633552</v>
      </c>
    </row>
    <row r="84" spans="1:9" s="7" customFormat="1" ht="16.5" customHeight="1">
      <c r="A84" s="147"/>
      <c r="B84" s="148"/>
      <c r="C84" s="51" t="s">
        <v>35</v>
      </c>
      <c r="D84" s="94">
        <v>3731756.585</v>
      </c>
      <c r="E84" s="94">
        <v>2043672.931</v>
      </c>
      <c r="F84" s="94">
        <v>1711107.85</v>
      </c>
      <c r="G84" s="94">
        <f t="shared" si="3"/>
        <v>83.72708881370411</v>
      </c>
      <c r="H84" s="94">
        <f t="shared" si="4"/>
        <v>45.852611525571945</v>
      </c>
      <c r="I84" s="77">
        <f t="shared" si="5"/>
        <v>-11.272911186295886</v>
      </c>
    </row>
    <row r="85" spans="1:9" s="7" customFormat="1" ht="16.5" customHeight="1">
      <c r="A85" s="147"/>
      <c r="B85" s="148"/>
      <c r="C85" s="51" t="s">
        <v>36</v>
      </c>
      <c r="D85" s="94">
        <v>8520.2</v>
      </c>
      <c r="E85" s="94">
        <v>5747</v>
      </c>
      <c r="F85" s="94">
        <v>2509.563</v>
      </c>
      <c r="G85" s="94">
        <f t="shared" si="3"/>
        <v>43.667356881851404</v>
      </c>
      <c r="H85" s="94">
        <f t="shared" si="4"/>
        <v>29.454273373864464</v>
      </c>
      <c r="I85" s="77">
        <f t="shared" si="5"/>
        <v>-51.332643118148596</v>
      </c>
    </row>
    <row r="86" spans="1:9" s="2" customFormat="1" ht="27" customHeight="1">
      <c r="A86" s="147"/>
      <c r="B86" s="148"/>
      <c r="C86" s="51" t="s">
        <v>71</v>
      </c>
      <c r="D86" s="94">
        <v>4299075.072</v>
      </c>
      <c r="E86" s="94">
        <v>931478.755</v>
      </c>
      <c r="F86" s="94">
        <v>900230.072</v>
      </c>
      <c r="G86" s="94">
        <f t="shared" si="3"/>
        <v>96.64526079287768</v>
      </c>
      <c r="H86" s="94">
        <f t="shared" si="4"/>
        <v>20.94008727280025</v>
      </c>
      <c r="I86" s="77">
        <f t="shared" si="5"/>
        <v>1.6452607928776786</v>
      </c>
    </row>
    <row r="87" spans="1:9" s="2" customFormat="1" ht="44.25" customHeight="1" hidden="1">
      <c r="A87" s="147"/>
      <c r="B87" s="148"/>
      <c r="C87" s="113" t="s">
        <v>124</v>
      </c>
      <c r="D87" s="94"/>
      <c r="E87" s="94"/>
      <c r="F87" s="94"/>
      <c r="G87" s="94" t="e">
        <f>F87/E87*100</f>
        <v>#DIV/0!</v>
      </c>
      <c r="H87" s="94" t="e">
        <f>F87/D87*100</f>
        <v>#DIV/0!</v>
      </c>
      <c r="I87" s="77" t="e">
        <f t="shared" si="5"/>
        <v>#DIV/0!</v>
      </c>
    </row>
    <row r="88" spans="1:10" s="2" customFormat="1" ht="21" customHeight="1">
      <c r="A88" s="147"/>
      <c r="B88" s="148"/>
      <c r="C88" s="87" t="s">
        <v>96</v>
      </c>
      <c r="D88" s="97">
        <v>2003144.99</v>
      </c>
      <c r="E88" s="97">
        <v>288712.166</v>
      </c>
      <c r="F88" s="97">
        <v>263491.879</v>
      </c>
      <c r="G88" s="97">
        <f t="shared" si="3"/>
        <v>91.26455689435686</v>
      </c>
      <c r="H88" s="97">
        <f t="shared" si="4"/>
        <v>13.153909493091662</v>
      </c>
      <c r="I88" s="88">
        <f t="shared" si="5"/>
        <v>-3.7354431056431423</v>
      </c>
      <c r="J88" s="67"/>
    </row>
    <row r="89" spans="1:10" s="2" customFormat="1" ht="40.5" customHeight="1" hidden="1">
      <c r="A89" s="149"/>
      <c r="B89" s="150"/>
      <c r="C89" s="87" t="s">
        <v>122</v>
      </c>
      <c r="D89" s="97"/>
      <c r="E89" s="97"/>
      <c r="F89" s="97"/>
      <c r="G89" s="97" t="e">
        <f>F89/E89*100</f>
        <v>#DIV/0!</v>
      </c>
      <c r="H89" s="97" t="e">
        <f>F89/D89*100</f>
        <v>#DIV/0!</v>
      </c>
      <c r="I89" s="88" t="e">
        <f>G89-95</f>
        <v>#DIV/0!</v>
      </c>
      <c r="J89" s="67"/>
    </row>
    <row r="90" spans="1:9" s="2" customFormat="1" ht="30" customHeight="1">
      <c r="A90" s="50" t="s">
        <v>20</v>
      </c>
      <c r="B90" s="30" t="s">
        <v>112</v>
      </c>
      <c r="C90" s="30" t="s">
        <v>48</v>
      </c>
      <c r="D90" s="76">
        <f>D91+D92+D93</f>
        <v>6452915.842999999</v>
      </c>
      <c r="E90" s="76">
        <f>E91+E92+E93</f>
        <v>4276611.273</v>
      </c>
      <c r="F90" s="76">
        <f>F91+F92+F93</f>
        <v>4200385.24</v>
      </c>
      <c r="G90" s="76">
        <f t="shared" si="3"/>
        <v>98.21760669525318</v>
      </c>
      <c r="H90" s="76">
        <f t="shared" si="4"/>
        <v>65.09282535516869</v>
      </c>
      <c r="I90" s="101">
        <f t="shared" si="5"/>
        <v>3.217606695253181</v>
      </c>
    </row>
    <row r="91" spans="1:9" s="7" customFormat="1" ht="16.5" customHeight="1">
      <c r="A91" s="145"/>
      <c r="B91" s="146"/>
      <c r="C91" s="61" t="s">
        <v>35</v>
      </c>
      <c r="D91" s="94">
        <v>6189766.311</v>
      </c>
      <c r="E91" s="94">
        <v>4092280.383</v>
      </c>
      <c r="F91" s="94">
        <v>4072623.505</v>
      </c>
      <c r="G91" s="94">
        <f t="shared" si="3"/>
        <v>99.51965955017018</v>
      </c>
      <c r="H91" s="94">
        <f t="shared" si="4"/>
        <v>65.79607856539641</v>
      </c>
      <c r="I91" s="77">
        <f t="shared" si="5"/>
        <v>4.519659550170175</v>
      </c>
    </row>
    <row r="92" spans="1:9" s="2" customFormat="1" ht="16.5" customHeight="1">
      <c r="A92" s="147"/>
      <c r="B92" s="148"/>
      <c r="C92" s="54" t="s">
        <v>36</v>
      </c>
      <c r="D92" s="94">
        <v>254474.532</v>
      </c>
      <c r="E92" s="94">
        <v>184330.89</v>
      </c>
      <c r="F92" s="94">
        <v>127761.735</v>
      </c>
      <c r="G92" s="94">
        <f t="shared" si="3"/>
        <v>69.31108236931965</v>
      </c>
      <c r="H92" s="94">
        <f t="shared" si="4"/>
        <v>50.206098816992814</v>
      </c>
      <c r="I92" s="77">
        <f t="shared" si="5"/>
        <v>-25.68891763068035</v>
      </c>
    </row>
    <row r="93" spans="1:9" s="2" customFormat="1" ht="27" customHeight="1">
      <c r="A93" s="149"/>
      <c r="B93" s="150"/>
      <c r="C93" s="54" t="s">
        <v>71</v>
      </c>
      <c r="D93" s="94">
        <v>8675</v>
      </c>
      <c r="E93" s="94">
        <v>0</v>
      </c>
      <c r="F93" s="94">
        <v>0</v>
      </c>
      <c r="G93" s="94"/>
      <c r="H93" s="94">
        <f t="shared" si="4"/>
        <v>0</v>
      </c>
      <c r="I93" s="77">
        <f t="shared" si="5"/>
        <v>-95</v>
      </c>
    </row>
    <row r="94" spans="1:9" s="2" customFormat="1" ht="30" customHeight="1">
      <c r="A94" s="57" t="s">
        <v>107</v>
      </c>
      <c r="B94" s="58" t="s">
        <v>109</v>
      </c>
      <c r="C94" s="79" t="s">
        <v>108</v>
      </c>
      <c r="D94" s="76">
        <f>D95+D96</f>
        <v>115686.81300000001</v>
      </c>
      <c r="E94" s="76">
        <f>E95+E96</f>
        <v>64575.889</v>
      </c>
      <c r="F94" s="76">
        <f>F95+F96</f>
        <v>63083.004</v>
      </c>
      <c r="G94" s="76">
        <f t="shared" si="3"/>
        <v>97.6881696510597</v>
      </c>
      <c r="H94" s="76">
        <f t="shared" si="4"/>
        <v>54.52912251978106</v>
      </c>
      <c r="I94" s="101">
        <f>G94-95</f>
        <v>2.6881696510596953</v>
      </c>
    </row>
    <row r="95" spans="1:9" s="2" customFormat="1" ht="16.5" customHeight="1">
      <c r="A95" s="145"/>
      <c r="B95" s="146"/>
      <c r="C95" s="54" t="s">
        <v>35</v>
      </c>
      <c r="D95" s="94">
        <v>115575.513</v>
      </c>
      <c r="E95" s="94">
        <v>64464.589</v>
      </c>
      <c r="F95" s="94">
        <v>62973.953</v>
      </c>
      <c r="G95" s="94">
        <f t="shared" si="3"/>
        <v>97.68766694533646</v>
      </c>
      <c r="H95" s="94">
        <f t="shared" si="4"/>
        <v>54.48727967143006</v>
      </c>
      <c r="I95" s="77">
        <f t="shared" si="5"/>
        <v>2.68766694533646</v>
      </c>
    </row>
    <row r="96" spans="1:9" s="2" customFormat="1" ht="16.5" customHeight="1">
      <c r="A96" s="149"/>
      <c r="B96" s="150"/>
      <c r="C96" s="54" t="s">
        <v>36</v>
      </c>
      <c r="D96" s="94">
        <v>111.3</v>
      </c>
      <c r="E96" s="94">
        <v>111.3</v>
      </c>
      <c r="F96" s="94">
        <v>109.051</v>
      </c>
      <c r="G96" s="94">
        <f t="shared" si="3"/>
        <v>97.97933513027853</v>
      </c>
      <c r="H96" s="94">
        <f t="shared" si="4"/>
        <v>97.97933513027853</v>
      </c>
      <c r="I96" s="77">
        <f t="shared" si="5"/>
        <v>2.9793351302785283</v>
      </c>
    </row>
    <row r="97" spans="1:9" s="2" customFormat="1" ht="45" customHeight="1">
      <c r="A97" s="92" t="s">
        <v>21</v>
      </c>
      <c r="B97" s="93" t="s">
        <v>118</v>
      </c>
      <c r="C97" s="30" t="s">
        <v>49</v>
      </c>
      <c r="D97" s="76">
        <f>D98</f>
        <v>73333.477</v>
      </c>
      <c r="E97" s="76">
        <f>E98</f>
        <v>42468.213</v>
      </c>
      <c r="F97" s="76">
        <f>F98</f>
        <v>42468.212</v>
      </c>
      <c r="G97" s="76">
        <f t="shared" si="3"/>
        <v>99.99999764529767</v>
      </c>
      <c r="H97" s="76">
        <f t="shared" si="4"/>
        <v>57.91108472873855</v>
      </c>
      <c r="I97" s="101">
        <f t="shared" si="5"/>
        <v>4.999997645297668</v>
      </c>
    </row>
    <row r="98" spans="1:9" s="7" customFormat="1" ht="18" customHeight="1">
      <c r="A98" s="145"/>
      <c r="B98" s="146"/>
      <c r="C98" s="51" t="s">
        <v>35</v>
      </c>
      <c r="D98" s="94">
        <v>73333.477</v>
      </c>
      <c r="E98" s="94">
        <v>42468.213</v>
      </c>
      <c r="F98" s="94">
        <v>42468.212</v>
      </c>
      <c r="G98" s="94">
        <f t="shared" si="3"/>
        <v>99.99999764529767</v>
      </c>
      <c r="H98" s="94">
        <f t="shared" si="4"/>
        <v>57.91108472873855</v>
      </c>
      <c r="I98" s="77">
        <f t="shared" si="5"/>
        <v>4.999997645297668</v>
      </c>
    </row>
    <row r="99" spans="1:9" s="28" customFormat="1" ht="27" customHeight="1" hidden="1">
      <c r="A99" s="149"/>
      <c r="B99" s="150"/>
      <c r="C99" s="51" t="s">
        <v>71</v>
      </c>
      <c r="D99" s="94">
        <v>0</v>
      </c>
      <c r="E99" s="94">
        <v>0</v>
      </c>
      <c r="F99" s="94">
        <v>0</v>
      </c>
      <c r="G99" s="94" t="e">
        <f t="shared" si="3"/>
        <v>#DIV/0!</v>
      </c>
      <c r="H99" s="100" t="e">
        <f t="shared" si="4"/>
        <v>#DIV/0!</v>
      </c>
      <c r="I99" s="106" t="e">
        <f t="shared" si="5"/>
        <v>#DIV/0!</v>
      </c>
    </row>
    <row r="100" spans="1:9" s="2" customFormat="1" ht="44.25" customHeight="1">
      <c r="A100" s="57" t="s">
        <v>22</v>
      </c>
      <c r="B100" s="58" t="s">
        <v>94</v>
      </c>
      <c r="C100" s="30" t="s">
        <v>50</v>
      </c>
      <c r="D100" s="76">
        <f>D101+D102+D103</f>
        <v>837052.1980000001</v>
      </c>
      <c r="E100" s="76">
        <f>E101+E102+E103</f>
        <v>379643.76800000004</v>
      </c>
      <c r="F100" s="76">
        <f>F101+F102+F103</f>
        <v>377680.409</v>
      </c>
      <c r="G100" s="76">
        <f t="shared" si="3"/>
        <v>99.48284176760144</v>
      </c>
      <c r="H100" s="76">
        <f t="shared" si="4"/>
        <v>45.12029356142972</v>
      </c>
      <c r="I100" s="101">
        <f t="shared" si="5"/>
        <v>4.4828417676014425</v>
      </c>
    </row>
    <row r="101" spans="1:9" s="7" customFormat="1" ht="17.25" customHeight="1">
      <c r="A101" s="145"/>
      <c r="B101" s="146"/>
      <c r="C101" s="54" t="s">
        <v>35</v>
      </c>
      <c r="D101" s="94">
        <v>321612.847</v>
      </c>
      <c r="E101" s="94">
        <v>190993.534</v>
      </c>
      <c r="F101" s="94">
        <v>189398.848</v>
      </c>
      <c r="G101" s="94">
        <f t="shared" si="3"/>
        <v>99.16505759823261</v>
      </c>
      <c r="H101" s="94">
        <f t="shared" si="4"/>
        <v>58.89032411693429</v>
      </c>
      <c r="I101" s="77">
        <f t="shared" si="5"/>
        <v>4.1650575982326075</v>
      </c>
    </row>
    <row r="102" spans="1:9" s="14" customFormat="1" ht="18" customHeight="1">
      <c r="A102" s="147"/>
      <c r="B102" s="148"/>
      <c r="C102" s="54" t="s">
        <v>36</v>
      </c>
      <c r="D102" s="94">
        <v>319318.101</v>
      </c>
      <c r="E102" s="94">
        <v>108049.846</v>
      </c>
      <c r="F102" s="94">
        <v>107711.908</v>
      </c>
      <c r="G102" s="94">
        <f>F102/E102*100</f>
        <v>99.68723879532413</v>
      </c>
      <c r="H102" s="94">
        <f>F102/D102*100</f>
        <v>33.731851612132694</v>
      </c>
      <c r="I102" s="77">
        <f>G102-95</f>
        <v>4.687238795324134</v>
      </c>
    </row>
    <row r="103" spans="1:10" s="28" customFormat="1" ht="28.5" customHeight="1">
      <c r="A103" s="149"/>
      <c r="B103" s="150"/>
      <c r="C103" s="54" t="s">
        <v>71</v>
      </c>
      <c r="D103" s="94">
        <v>196121.25</v>
      </c>
      <c r="E103" s="94">
        <v>80600.388</v>
      </c>
      <c r="F103" s="94">
        <v>80569.653</v>
      </c>
      <c r="G103" s="138">
        <f>F103/E103*100</f>
        <v>99.96186742922379</v>
      </c>
      <c r="H103" s="94">
        <f>F103/D103*100</f>
        <v>41.0815518461156</v>
      </c>
      <c r="I103" s="77">
        <f>G103-95</f>
        <v>4.961867429223787</v>
      </c>
      <c r="J103" s="2"/>
    </row>
    <row r="104" spans="1:9" s="2" customFormat="1" ht="44.25" customHeight="1">
      <c r="A104" s="50" t="s">
        <v>23</v>
      </c>
      <c r="B104" s="30" t="s">
        <v>76</v>
      </c>
      <c r="C104" s="30" t="s">
        <v>51</v>
      </c>
      <c r="D104" s="76">
        <f>D105+D106+D107</f>
        <v>210606.55099999998</v>
      </c>
      <c r="E104" s="76">
        <f>E105+E106+E107</f>
        <v>126847.49500000001</v>
      </c>
      <c r="F104" s="76">
        <f>F105+F106+F107</f>
        <v>121818.134</v>
      </c>
      <c r="G104" s="76">
        <f t="shared" si="3"/>
        <v>96.03511208479127</v>
      </c>
      <c r="H104" s="76">
        <f t="shared" si="4"/>
        <v>57.841569230199305</v>
      </c>
      <c r="I104" s="101">
        <f t="shared" si="5"/>
        <v>1.0351120847912654</v>
      </c>
    </row>
    <row r="105" spans="1:9" s="7" customFormat="1" ht="17.25" customHeight="1">
      <c r="A105" s="145"/>
      <c r="B105" s="146"/>
      <c r="C105" s="54" t="s">
        <v>35</v>
      </c>
      <c r="D105" s="94">
        <v>204324.751</v>
      </c>
      <c r="E105" s="94">
        <v>123403.816</v>
      </c>
      <c r="F105" s="94">
        <v>118374.589</v>
      </c>
      <c r="G105" s="94">
        <f t="shared" si="3"/>
        <v>95.92457740528867</v>
      </c>
      <c r="H105" s="94">
        <f t="shared" si="4"/>
        <v>57.9345323660764</v>
      </c>
      <c r="I105" s="77">
        <f t="shared" si="5"/>
        <v>0.924577405288673</v>
      </c>
    </row>
    <row r="106" spans="1:9" s="7" customFormat="1" ht="17.25" customHeight="1">
      <c r="A106" s="147"/>
      <c r="B106" s="148"/>
      <c r="C106" s="51" t="s">
        <v>36</v>
      </c>
      <c r="D106" s="94">
        <v>4494.8</v>
      </c>
      <c r="E106" s="94">
        <v>2692.762</v>
      </c>
      <c r="F106" s="94">
        <v>2692.762</v>
      </c>
      <c r="G106" s="94">
        <f t="shared" si="3"/>
        <v>100</v>
      </c>
      <c r="H106" s="94">
        <f t="shared" si="4"/>
        <v>59.908383020379105</v>
      </c>
      <c r="I106" s="77">
        <f t="shared" si="5"/>
        <v>5</v>
      </c>
    </row>
    <row r="107" spans="1:12" s="7" customFormat="1" ht="28.5" customHeight="1">
      <c r="A107" s="147"/>
      <c r="B107" s="148"/>
      <c r="C107" s="51" t="s">
        <v>71</v>
      </c>
      <c r="D107" s="94">
        <v>1787</v>
      </c>
      <c r="E107" s="94">
        <v>750.917</v>
      </c>
      <c r="F107" s="94">
        <v>750.783</v>
      </c>
      <c r="G107" s="138">
        <f t="shared" si="3"/>
        <v>99.9821551516346</v>
      </c>
      <c r="H107" s="94">
        <f t="shared" si="4"/>
        <v>42.01359820928931</v>
      </c>
      <c r="I107" s="77">
        <f t="shared" si="5"/>
        <v>4.9821551516346005</v>
      </c>
      <c r="L107" s="53"/>
    </row>
    <row r="108" spans="1:9" s="11" customFormat="1" ht="21" customHeight="1" hidden="1">
      <c r="A108" s="149"/>
      <c r="B108" s="150"/>
      <c r="C108" s="87" t="s">
        <v>96</v>
      </c>
      <c r="D108" s="97"/>
      <c r="E108" s="97"/>
      <c r="F108" s="97"/>
      <c r="G108" s="94" t="e">
        <f t="shared" si="3"/>
        <v>#DIV/0!</v>
      </c>
      <c r="H108" s="97" t="e">
        <f t="shared" si="4"/>
        <v>#DIV/0!</v>
      </c>
      <c r="I108" s="88" t="e">
        <f t="shared" si="5"/>
        <v>#DIV/0!</v>
      </c>
    </row>
    <row r="109" spans="1:9" s="2" customFormat="1" ht="27.75" customHeight="1">
      <c r="A109" s="50" t="s">
        <v>24</v>
      </c>
      <c r="B109" s="30" t="s">
        <v>25</v>
      </c>
      <c r="C109" s="30" t="s">
        <v>52</v>
      </c>
      <c r="D109" s="76">
        <f>D110+D111+D112</f>
        <v>729073.177</v>
      </c>
      <c r="E109" s="76">
        <f>E110+E111+E112</f>
        <v>416635.409</v>
      </c>
      <c r="F109" s="76">
        <f>F110+F111+F112</f>
        <v>413714.786</v>
      </c>
      <c r="G109" s="76">
        <f t="shared" si="3"/>
        <v>99.29899789194346</v>
      </c>
      <c r="H109" s="76">
        <f t="shared" si="4"/>
        <v>56.74530335930875</v>
      </c>
      <c r="I109" s="101">
        <f t="shared" si="5"/>
        <v>4.298997891943458</v>
      </c>
    </row>
    <row r="110" spans="1:9" s="7" customFormat="1" ht="18" customHeight="1">
      <c r="A110" s="145"/>
      <c r="B110" s="146"/>
      <c r="C110" s="54" t="s">
        <v>35</v>
      </c>
      <c r="D110" s="94">
        <v>728960.677</v>
      </c>
      <c r="E110" s="94">
        <v>416522.909</v>
      </c>
      <c r="F110" s="94">
        <v>413602.286</v>
      </c>
      <c r="G110" s="94">
        <f t="shared" si="3"/>
        <v>99.29880855604992</v>
      </c>
      <c r="H110" s="94">
        <f t="shared" si="4"/>
        <v>56.738627891720974</v>
      </c>
      <c r="I110" s="77">
        <f t="shared" si="5"/>
        <v>4.29880855604992</v>
      </c>
    </row>
    <row r="111" spans="1:9" s="28" customFormat="1" ht="16.5" customHeight="1" hidden="1">
      <c r="A111" s="147"/>
      <c r="B111" s="148"/>
      <c r="C111" s="54" t="s">
        <v>36</v>
      </c>
      <c r="D111" s="94">
        <v>0</v>
      </c>
      <c r="E111" s="94">
        <v>0</v>
      </c>
      <c r="F111" s="94">
        <v>0</v>
      </c>
      <c r="G111" s="94" t="e">
        <f t="shared" si="3"/>
        <v>#DIV/0!</v>
      </c>
      <c r="H111" s="100" t="e">
        <f t="shared" si="4"/>
        <v>#DIV/0!</v>
      </c>
      <c r="I111" s="77" t="e">
        <f t="shared" si="5"/>
        <v>#DIV/0!</v>
      </c>
    </row>
    <row r="112" spans="1:9" s="2" customFormat="1" ht="27.75" customHeight="1">
      <c r="A112" s="149"/>
      <c r="B112" s="150"/>
      <c r="C112" s="54" t="s">
        <v>71</v>
      </c>
      <c r="D112" s="94">
        <v>112.5</v>
      </c>
      <c r="E112" s="94">
        <v>112.5</v>
      </c>
      <c r="F112" s="94">
        <v>112.5</v>
      </c>
      <c r="G112" s="94">
        <f t="shared" si="3"/>
        <v>100</v>
      </c>
      <c r="H112" s="94">
        <f t="shared" si="4"/>
        <v>100</v>
      </c>
      <c r="I112" s="77">
        <f t="shared" si="5"/>
        <v>5</v>
      </c>
    </row>
    <row r="113" spans="1:9" s="2" customFormat="1" ht="45" customHeight="1">
      <c r="A113" s="57" t="s">
        <v>26</v>
      </c>
      <c r="B113" s="58" t="s">
        <v>77</v>
      </c>
      <c r="C113" s="30" t="s">
        <v>53</v>
      </c>
      <c r="D113" s="76">
        <f>D114+D115+D116</f>
        <v>1079176.196</v>
      </c>
      <c r="E113" s="76">
        <f>E114+E115+E116</f>
        <v>653181.067</v>
      </c>
      <c r="F113" s="76">
        <f>F114+F115+F116</f>
        <v>653000.068</v>
      </c>
      <c r="G113" s="142">
        <f t="shared" si="3"/>
        <v>99.97228961322602</v>
      </c>
      <c r="H113" s="76">
        <f t="shared" si="4"/>
        <v>60.509124498887665</v>
      </c>
      <c r="I113" s="101">
        <f t="shared" si="5"/>
        <v>4.972289613226025</v>
      </c>
    </row>
    <row r="114" spans="1:9" s="7" customFormat="1" ht="18" customHeight="1">
      <c r="A114" s="145"/>
      <c r="B114" s="146"/>
      <c r="C114" s="54" t="s">
        <v>35</v>
      </c>
      <c r="D114" s="94">
        <v>1060228.196</v>
      </c>
      <c r="E114" s="94">
        <v>637233.067</v>
      </c>
      <c r="F114" s="94">
        <v>637187.684</v>
      </c>
      <c r="G114" s="138">
        <f t="shared" si="3"/>
        <v>99.9928781159751</v>
      </c>
      <c r="H114" s="94">
        <f t="shared" si="4"/>
        <v>60.09910756985754</v>
      </c>
      <c r="I114" s="77">
        <f t="shared" si="5"/>
        <v>4.992878115975103</v>
      </c>
    </row>
    <row r="115" spans="1:9" s="9" customFormat="1" ht="17.25" customHeight="1" hidden="1">
      <c r="A115" s="147"/>
      <c r="B115" s="148"/>
      <c r="C115" s="54" t="s">
        <v>36</v>
      </c>
      <c r="D115" s="94"/>
      <c r="E115" s="94"/>
      <c r="F115" s="94"/>
      <c r="G115" s="94" t="e">
        <f t="shared" si="3"/>
        <v>#DIV/0!</v>
      </c>
      <c r="H115" s="100" t="e">
        <f t="shared" si="4"/>
        <v>#DIV/0!</v>
      </c>
      <c r="I115" s="106" t="e">
        <f t="shared" si="5"/>
        <v>#DIV/0!</v>
      </c>
    </row>
    <row r="116" spans="1:9" s="2" customFormat="1" ht="27" customHeight="1">
      <c r="A116" s="147"/>
      <c r="B116" s="148"/>
      <c r="C116" s="54" t="s">
        <v>71</v>
      </c>
      <c r="D116" s="94">
        <v>18948</v>
      </c>
      <c r="E116" s="94">
        <v>15948</v>
      </c>
      <c r="F116" s="94">
        <v>15812.384</v>
      </c>
      <c r="G116" s="94">
        <f t="shared" si="3"/>
        <v>99.1496363180336</v>
      </c>
      <c r="H116" s="94">
        <f t="shared" si="4"/>
        <v>83.45146717331644</v>
      </c>
      <c r="I116" s="77">
        <f t="shared" si="5"/>
        <v>4.1496363180336004</v>
      </c>
    </row>
    <row r="117" spans="1:12" s="2" customFormat="1" ht="21" customHeight="1">
      <c r="A117" s="149"/>
      <c r="B117" s="150"/>
      <c r="C117" s="89" t="s">
        <v>96</v>
      </c>
      <c r="D117" s="97">
        <v>4480.7</v>
      </c>
      <c r="E117" s="97">
        <v>0</v>
      </c>
      <c r="F117" s="97">
        <v>0</v>
      </c>
      <c r="G117" s="97"/>
      <c r="H117" s="97">
        <f t="shared" si="4"/>
        <v>0</v>
      </c>
      <c r="I117" s="88">
        <f t="shared" si="5"/>
        <v>-95</v>
      </c>
      <c r="J117" s="67"/>
      <c r="K117" s="67"/>
      <c r="L117" s="67"/>
    </row>
    <row r="118" spans="1:9" s="2" customFormat="1" ht="30" customHeight="1">
      <c r="A118" s="50" t="s">
        <v>27</v>
      </c>
      <c r="B118" s="30" t="s">
        <v>28</v>
      </c>
      <c r="C118" s="30" t="s">
        <v>54</v>
      </c>
      <c r="D118" s="76">
        <f>D119</f>
        <v>50648.1</v>
      </c>
      <c r="E118" s="76">
        <f>E119</f>
        <v>29295.78</v>
      </c>
      <c r="F118" s="76">
        <f>F119</f>
        <v>26979.269</v>
      </c>
      <c r="G118" s="143">
        <f t="shared" si="3"/>
        <v>92.09268024268343</v>
      </c>
      <c r="H118" s="76">
        <f t="shared" si="4"/>
        <v>53.26807718354687</v>
      </c>
      <c r="I118" s="101">
        <f t="shared" si="5"/>
        <v>-2.9073197573165714</v>
      </c>
    </row>
    <row r="119" spans="1:9" s="7" customFormat="1" ht="18" customHeight="1">
      <c r="A119" s="145"/>
      <c r="B119" s="146"/>
      <c r="C119" s="54" t="s">
        <v>35</v>
      </c>
      <c r="D119" s="94">
        <v>50648.1</v>
      </c>
      <c r="E119" s="94">
        <v>29295.78</v>
      </c>
      <c r="F119" s="94">
        <v>26979.269</v>
      </c>
      <c r="G119" s="139">
        <f t="shared" si="3"/>
        <v>92.09268024268343</v>
      </c>
      <c r="H119" s="94">
        <f t="shared" si="4"/>
        <v>53.26807718354687</v>
      </c>
      <c r="I119" s="77">
        <f t="shared" si="5"/>
        <v>-2.9073197573165714</v>
      </c>
    </row>
    <row r="120" spans="1:9" s="11" customFormat="1" ht="28.5" customHeight="1" hidden="1">
      <c r="A120" s="149"/>
      <c r="B120" s="150"/>
      <c r="C120" s="54" t="s">
        <v>71</v>
      </c>
      <c r="D120" s="94">
        <v>0</v>
      </c>
      <c r="E120" s="94">
        <v>0</v>
      </c>
      <c r="F120" s="94">
        <v>0</v>
      </c>
      <c r="G120" s="94" t="e">
        <f t="shared" si="3"/>
        <v>#DIV/0!</v>
      </c>
      <c r="H120" s="100" t="e">
        <f t="shared" si="4"/>
        <v>#DIV/0!</v>
      </c>
      <c r="I120" s="106" t="e">
        <f t="shared" si="5"/>
        <v>#DIV/0!</v>
      </c>
    </row>
    <row r="121" spans="1:9" s="2" customFormat="1" ht="30" customHeight="1">
      <c r="A121" s="50" t="s">
        <v>29</v>
      </c>
      <c r="B121" s="30" t="s">
        <v>30</v>
      </c>
      <c r="C121" s="30" t="s">
        <v>55</v>
      </c>
      <c r="D121" s="76">
        <f>D122</f>
        <v>11463.943</v>
      </c>
      <c r="E121" s="76">
        <f>E122</f>
        <v>9787.77</v>
      </c>
      <c r="F121" s="76">
        <f>F122</f>
        <v>9013.907</v>
      </c>
      <c r="G121" s="143">
        <f t="shared" si="3"/>
        <v>92.09357187592269</v>
      </c>
      <c r="H121" s="76">
        <f t="shared" si="4"/>
        <v>78.62833058398843</v>
      </c>
      <c r="I121" s="101">
        <f t="shared" si="5"/>
        <v>-2.9064281240773084</v>
      </c>
    </row>
    <row r="122" spans="1:9" s="7" customFormat="1" ht="18" customHeight="1">
      <c r="A122" s="180"/>
      <c r="B122" s="169"/>
      <c r="C122" s="51" t="s">
        <v>35</v>
      </c>
      <c r="D122" s="94">
        <v>11463.943</v>
      </c>
      <c r="E122" s="94">
        <v>9787.77</v>
      </c>
      <c r="F122" s="94">
        <v>9013.907</v>
      </c>
      <c r="G122" s="139">
        <f t="shared" si="3"/>
        <v>92.09357187592269</v>
      </c>
      <c r="H122" s="94">
        <f t="shared" si="4"/>
        <v>78.62833058398843</v>
      </c>
      <c r="I122" s="77">
        <f t="shared" si="5"/>
        <v>-2.9064281240773084</v>
      </c>
    </row>
    <row r="123" spans="1:9" s="2" customFormat="1" ht="25.5" customHeight="1">
      <c r="A123" s="50" t="s">
        <v>31</v>
      </c>
      <c r="B123" s="30" t="s">
        <v>32</v>
      </c>
      <c r="C123" s="30" t="s">
        <v>83</v>
      </c>
      <c r="D123" s="76">
        <f>D124+D125</f>
        <v>219798.8</v>
      </c>
      <c r="E123" s="76">
        <f>E124+E125</f>
        <v>125368.05</v>
      </c>
      <c r="F123" s="76">
        <f>F124+F125</f>
        <v>109136.624</v>
      </c>
      <c r="G123" s="142">
        <f t="shared" si="3"/>
        <v>87.05298040449699</v>
      </c>
      <c r="H123" s="76">
        <f t="shared" si="4"/>
        <v>49.65296625823253</v>
      </c>
      <c r="I123" s="101">
        <f t="shared" si="5"/>
        <v>-7.947019595503008</v>
      </c>
    </row>
    <row r="124" spans="1:9" s="7" customFormat="1" ht="18" customHeight="1">
      <c r="A124" s="145"/>
      <c r="B124" s="146"/>
      <c r="C124" s="51" t="s">
        <v>35</v>
      </c>
      <c r="D124" s="94">
        <v>219798.8</v>
      </c>
      <c r="E124" s="94">
        <v>125368.05</v>
      </c>
      <c r="F124" s="94">
        <v>109136.624</v>
      </c>
      <c r="G124" s="94">
        <f t="shared" si="3"/>
        <v>87.05298040449699</v>
      </c>
      <c r="H124" s="94">
        <f t="shared" si="4"/>
        <v>49.65296625823253</v>
      </c>
      <c r="I124" s="77">
        <f t="shared" si="5"/>
        <v>-7.947019595503008</v>
      </c>
    </row>
    <row r="125" spans="1:9" s="83" customFormat="1" ht="27" customHeight="1" hidden="1">
      <c r="A125" s="149"/>
      <c r="B125" s="150"/>
      <c r="C125" s="51" t="s">
        <v>71</v>
      </c>
      <c r="D125" s="94">
        <v>0</v>
      </c>
      <c r="E125" s="94">
        <v>0</v>
      </c>
      <c r="F125" s="94">
        <v>0</v>
      </c>
      <c r="G125" s="94" t="e">
        <f t="shared" si="3"/>
        <v>#DIV/0!</v>
      </c>
      <c r="H125" s="100" t="e">
        <f t="shared" si="4"/>
        <v>#DIV/0!</v>
      </c>
      <c r="I125" s="106" t="e">
        <f t="shared" si="5"/>
        <v>#DIV/0!</v>
      </c>
    </row>
    <row r="126" spans="1:9" s="3" customFormat="1" ht="44.25" customHeight="1">
      <c r="A126" s="50" t="s">
        <v>33</v>
      </c>
      <c r="B126" s="30" t="s">
        <v>78</v>
      </c>
      <c r="C126" s="30" t="s">
        <v>57</v>
      </c>
      <c r="D126" s="76">
        <f>D127+D128+D129</f>
        <v>5158674.444</v>
      </c>
      <c r="E126" s="76">
        <f>E127+E128+E129</f>
        <v>2357200.649</v>
      </c>
      <c r="F126" s="76">
        <f>F127+F128+F129</f>
        <v>2325692.4620000003</v>
      </c>
      <c r="G126" s="76">
        <f t="shared" si="3"/>
        <v>98.6633218087155</v>
      </c>
      <c r="H126" s="76">
        <f t="shared" si="4"/>
        <v>45.08314078057375</v>
      </c>
      <c r="I126" s="101">
        <f t="shared" si="5"/>
        <v>3.6633218087154944</v>
      </c>
    </row>
    <row r="127" spans="1:9" s="7" customFormat="1" ht="17.25" customHeight="1">
      <c r="A127" s="145"/>
      <c r="B127" s="146"/>
      <c r="C127" s="54" t="s">
        <v>35</v>
      </c>
      <c r="D127" s="94">
        <v>895633.728</v>
      </c>
      <c r="E127" s="94">
        <v>669273.982</v>
      </c>
      <c r="F127" s="94">
        <v>662678.066</v>
      </c>
      <c r="G127" s="94">
        <f t="shared" si="3"/>
        <v>99.01446699298107</v>
      </c>
      <c r="H127" s="94">
        <f t="shared" si="4"/>
        <v>73.989851574683</v>
      </c>
      <c r="I127" s="77">
        <f t="shared" si="5"/>
        <v>4.01446699298107</v>
      </c>
    </row>
    <row r="128" spans="1:9" s="2" customFormat="1" ht="17.25" customHeight="1">
      <c r="A128" s="147"/>
      <c r="B128" s="148"/>
      <c r="C128" s="54" t="s">
        <v>36</v>
      </c>
      <c r="D128" s="94">
        <v>308397.898</v>
      </c>
      <c r="E128" s="94">
        <v>219413.974</v>
      </c>
      <c r="F128" s="94">
        <v>200861.815</v>
      </c>
      <c r="G128" s="94">
        <f t="shared" si="3"/>
        <v>91.54467755093849</v>
      </c>
      <c r="H128" s="94">
        <f t="shared" si="4"/>
        <v>65.13073412711782</v>
      </c>
      <c r="I128" s="77">
        <f t="shared" si="5"/>
        <v>-3.455322449061512</v>
      </c>
    </row>
    <row r="129" spans="1:9" s="2" customFormat="1" ht="27" customHeight="1">
      <c r="A129" s="147"/>
      <c r="B129" s="148"/>
      <c r="C129" s="54" t="s">
        <v>71</v>
      </c>
      <c r="D129" s="94">
        <v>3954642.818</v>
      </c>
      <c r="E129" s="94">
        <v>1468512.693</v>
      </c>
      <c r="F129" s="94">
        <v>1462152.581</v>
      </c>
      <c r="G129" s="94">
        <f t="shared" si="3"/>
        <v>99.56690112177327</v>
      </c>
      <c r="H129" s="94">
        <f t="shared" si="4"/>
        <v>36.97306301203357</v>
      </c>
      <c r="I129" s="77">
        <f t="shared" si="5"/>
        <v>4.56690112177327</v>
      </c>
    </row>
    <row r="130" spans="1:10" s="2" customFormat="1" ht="21" customHeight="1">
      <c r="A130" s="149"/>
      <c r="B130" s="150"/>
      <c r="C130" s="89" t="s">
        <v>96</v>
      </c>
      <c r="D130" s="97">
        <v>4784931.919</v>
      </c>
      <c r="E130" s="97">
        <v>2116014.726</v>
      </c>
      <c r="F130" s="97">
        <v>2090021.458</v>
      </c>
      <c r="G130" s="97">
        <f>F130/E130*100</f>
        <v>98.7715932370123</v>
      </c>
      <c r="H130" s="97">
        <f t="shared" si="4"/>
        <v>43.67923083087027</v>
      </c>
      <c r="I130" s="88">
        <f t="shared" si="5"/>
        <v>3.771593237012297</v>
      </c>
      <c r="J130" s="67"/>
    </row>
    <row r="131" spans="1:9" s="2" customFormat="1" ht="45" customHeight="1">
      <c r="A131" s="57" t="s">
        <v>34</v>
      </c>
      <c r="B131" s="58" t="s">
        <v>79</v>
      </c>
      <c r="C131" s="30" t="s">
        <v>56</v>
      </c>
      <c r="D131" s="76">
        <f>D132+D133</f>
        <v>496609.15099999995</v>
      </c>
      <c r="E131" s="76">
        <f>E132+E133</f>
        <v>276834.232</v>
      </c>
      <c r="F131" s="76">
        <f>F132+F133</f>
        <v>274459.51300000004</v>
      </c>
      <c r="G131" s="142">
        <f t="shared" si="3"/>
        <v>99.1421873722611</v>
      </c>
      <c r="H131" s="95">
        <f t="shared" si="4"/>
        <v>55.26670470073558</v>
      </c>
      <c r="I131" s="102">
        <f t="shared" si="5"/>
        <v>4.142187372261105</v>
      </c>
    </row>
    <row r="132" spans="1:9" s="7" customFormat="1" ht="18" customHeight="1">
      <c r="A132" s="145"/>
      <c r="B132" s="146"/>
      <c r="C132" s="54" t="s">
        <v>35</v>
      </c>
      <c r="D132" s="94">
        <v>265412.578</v>
      </c>
      <c r="E132" s="94">
        <v>204841.314</v>
      </c>
      <c r="F132" s="94">
        <v>202466.595</v>
      </c>
      <c r="G132" s="94">
        <f>F132/E132*100</f>
        <v>98.84070310152374</v>
      </c>
      <c r="H132" s="94">
        <f t="shared" si="4"/>
        <v>76.2837226953125</v>
      </c>
      <c r="I132" s="77">
        <f>G132-95</f>
        <v>3.8407031015237436</v>
      </c>
    </row>
    <row r="133" spans="1:9" s="7" customFormat="1" ht="28.5" customHeight="1" thickBot="1">
      <c r="A133" s="147"/>
      <c r="B133" s="148"/>
      <c r="C133" s="54" t="s">
        <v>71</v>
      </c>
      <c r="D133" s="94">
        <v>231196.573</v>
      </c>
      <c r="E133" s="94">
        <v>71992.918</v>
      </c>
      <c r="F133" s="94">
        <v>71992.918</v>
      </c>
      <c r="G133" s="94">
        <f>F133/E133*100</f>
        <v>100</v>
      </c>
      <c r="H133" s="94">
        <f t="shared" si="4"/>
        <v>31.13926693022392</v>
      </c>
      <c r="I133" s="77">
        <f>G133-95</f>
        <v>5</v>
      </c>
    </row>
    <row r="134" spans="1:9" s="7" customFormat="1" ht="21" customHeight="1" hidden="1">
      <c r="A134" s="149"/>
      <c r="B134" s="150"/>
      <c r="C134" s="89" t="s">
        <v>96</v>
      </c>
      <c r="D134" s="97"/>
      <c r="E134" s="97"/>
      <c r="F134" s="97"/>
      <c r="G134" s="97"/>
      <c r="H134" s="97"/>
      <c r="I134" s="88"/>
    </row>
    <row r="135" spans="1:9" s="72" customFormat="1" ht="18" customHeight="1" hidden="1">
      <c r="A135" s="149" t="s">
        <v>72</v>
      </c>
      <c r="B135" s="168"/>
      <c r="C135" s="169"/>
      <c r="D135" s="95">
        <v>0</v>
      </c>
      <c r="E135" s="95" t="s">
        <v>67</v>
      </c>
      <c r="F135" s="95" t="s">
        <v>67</v>
      </c>
      <c r="G135" s="94" t="e">
        <f t="shared" si="3"/>
        <v>#VALUE!</v>
      </c>
      <c r="H135" s="94"/>
      <c r="I135" s="77"/>
    </row>
    <row r="136" spans="1:9" s="72" customFormat="1" ht="27.75" customHeight="1" hidden="1">
      <c r="A136" s="147" t="s">
        <v>106</v>
      </c>
      <c r="B136" s="170"/>
      <c r="C136" s="146"/>
      <c r="D136" s="140">
        <v>0</v>
      </c>
      <c r="E136" s="140">
        <v>0</v>
      </c>
      <c r="F136" s="140">
        <v>0</v>
      </c>
      <c r="G136" s="121" t="e">
        <f t="shared" si="3"/>
        <v>#DIV/0!</v>
      </c>
      <c r="H136" s="121"/>
      <c r="I136" s="122"/>
    </row>
    <row r="137" spans="1:11" s="1" customFormat="1" ht="26.25" customHeight="1" thickBot="1">
      <c r="A137" s="176" t="s">
        <v>65</v>
      </c>
      <c r="B137" s="177"/>
      <c r="C137" s="177"/>
      <c r="D137" s="134">
        <f>D140+D141+D142</f>
        <v>54119387.59900001</v>
      </c>
      <c r="E137" s="134">
        <f>E140+E141+E142</f>
        <v>29363791.591999996</v>
      </c>
      <c r="F137" s="134">
        <f>F140+F141+F142</f>
        <v>28410630.36</v>
      </c>
      <c r="G137" s="134">
        <f t="shared" si="3"/>
        <v>96.7539572367089</v>
      </c>
      <c r="H137" s="134">
        <f t="shared" si="4"/>
        <v>52.496215534643184</v>
      </c>
      <c r="I137" s="135">
        <f t="shared" si="5"/>
        <v>1.7539572367088994</v>
      </c>
      <c r="J137" s="63"/>
      <c r="K137" s="63"/>
    </row>
    <row r="138" spans="1:11" s="1" customFormat="1" ht="36.75" customHeight="1" hidden="1">
      <c r="A138" s="181" t="s">
        <v>119</v>
      </c>
      <c r="B138" s="181"/>
      <c r="C138" s="181"/>
      <c r="D138" s="132">
        <f>D140+D141+D143</f>
        <v>51656891.21300001</v>
      </c>
      <c r="E138" s="132">
        <f>E140+E141+E143</f>
        <v>29363791.591999996</v>
      </c>
      <c r="F138" s="132">
        <f>F140+F141+F143</f>
        <v>28410630.36</v>
      </c>
      <c r="G138" s="132">
        <f>F138/E138*100</f>
        <v>96.7539572367089</v>
      </c>
      <c r="H138" s="132">
        <f>F138/D138*100</f>
        <v>54.9987227122374</v>
      </c>
      <c r="I138" s="133">
        <f>G138-95</f>
        <v>1.7539572367088994</v>
      </c>
      <c r="J138" s="63"/>
      <c r="K138" s="63"/>
    </row>
    <row r="139" spans="1:9" s="1" customFormat="1" ht="15.75" customHeight="1">
      <c r="A139" s="159"/>
      <c r="B139" s="159"/>
      <c r="C139" s="30" t="s">
        <v>63</v>
      </c>
      <c r="D139" s="95"/>
      <c r="E139" s="95"/>
      <c r="F139" s="95"/>
      <c r="G139" s="94"/>
      <c r="H139" s="94"/>
      <c r="I139" s="77"/>
    </row>
    <row r="140" spans="1:9" s="1" customFormat="1" ht="20.25" customHeight="1">
      <c r="A140" s="159"/>
      <c r="B140" s="159"/>
      <c r="C140" s="30" t="s">
        <v>35</v>
      </c>
      <c r="D140" s="95">
        <f>D7+D11+D23+D28+D33+D37+D42+D46+D50+D54+D58+D62+D66+D70+D74+D79+D84+D95+D91+D98+D101+D105+D110+D114+D119+D122+D124+D127+D132</f>
        <v>27796222.396000005</v>
      </c>
      <c r="E140" s="95">
        <f>E7+E11+E23+E28+E33+E37+E42+E46+E50+E54+E58+E62+E66+E70+E74+E79+E84+E91+E95+E98+E101+E105+E110+E114+E119+E122+E124+E127+E132</f>
        <v>16937718.088999998</v>
      </c>
      <c r="F140" s="95">
        <f>F7+F11+F23+F28+F33+F37+F42+F46+F50+F54+F58+F62+F66+F70+F74+F79+F84+F91+F95+F98+F101+F105+F110+F114+F119+F122+F124+F127+F132</f>
        <v>16146548.953999998</v>
      </c>
      <c r="G140" s="95">
        <f t="shared" si="3"/>
        <v>95.32895086077849</v>
      </c>
      <c r="H140" s="95">
        <f t="shared" si="4"/>
        <v>58.08900477182668</v>
      </c>
      <c r="I140" s="102">
        <f t="shared" si="5"/>
        <v>0.328950860778491</v>
      </c>
    </row>
    <row r="141" spans="1:9" s="1" customFormat="1" ht="20.25" customHeight="1">
      <c r="A141" s="159"/>
      <c r="B141" s="159"/>
      <c r="C141" s="30" t="s">
        <v>36</v>
      </c>
      <c r="D141" s="95">
        <f>D26+D29+D38+D43+D47+D51+D55+D59+D63+D67+D71+D75+D85+D92+D102+D106+D128+D96</f>
        <v>12026062.474000001</v>
      </c>
      <c r="E141" s="95">
        <f>E26+E29+E38+E43+E47+E51+E55+E59+E63+E67+E71+E75+E85+E92+E102+E106+E128+E96</f>
        <v>7573532.096999999</v>
      </c>
      <c r="F141" s="95">
        <f>F26+F29+F38+F43+F47+F51+F55+F59+F63+F67+F71+F75+F85+F92+F102+F106+F128+F96</f>
        <v>7488474.691000001</v>
      </c>
      <c r="G141" s="95">
        <f t="shared" si="3"/>
        <v>98.87691231897345</v>
      </c>
      <c r="H141" s="95">
        <f t="shared" si="4"/>
        <v>62.26871602563071</v>
      </c>
      <c r="I141" s="102">
        <f t="shared" si="5"/>
        <v>3.876912318973453</v>
      </c>
    </row>
    <row r="142" spans="1:9" s="1" customFormat="1" ht="30" customHeight="1" thickBot="1">
      <c r="A142" s="159"/>
      <c r="B142" s="159"/>
      <c r="C142" s="31" t="s">
        <v>71</v>
      </c>
      <c r="D142" s="95">
        <f>D8+D30+D34+D39+D44+D48+D52+D56+D60+D64+D68+D72+D76+D80+D86+D93+D107+D112+D116+D125+D129+D133+D135+D103</f>
        <v>14297102.729</v>
      </c>
      <c r="E142" s="95">
        <f>E8+E30+E34+E39+E44+E48+E52+E56+E60+E64+E68+E72+E76+E80+E86+E93+E107+E112+E116+E125+E129+E133+E103</f>
        <v>4852541.4059999995</v>
      </c>
      <c r="F142" s="95">
        <f>F8+F30+F34+F39+F44+F48+F52+F56+F60+F64+F68+F72+F76+F80+F86+F93+F107+F112+F116+F125+F129+F133+F103</f>
        <v>4775606.715</v>
      </c>
      <c r="G142" s="95">
        <f aca="true" t="shared" si="6" ref="G142:G151">F142/E142*100</f>
        <v>98.4145484898929</v>
      </c>
      <c r="H142" s="95">
        <f aca="true" t="shared" si="7" ref="H142:H151">F142/D142*100</f>
        <v>33.40261873696438</v>
      </c>
      <c r="I142" s="102">
        <f aca="true" t="shared" si="8" ref="I142:I151">G142-95</f>
        <v>3.414548489892894</v>
      </c>
    </row>
    <row r="143" spans="1:9" s="107" customFormat="1" ht="56.25" customHeight="1" hidden="1">
      <c r="A143" s="160"/>
      <c r="B143" s="160"/>
      <c r="C143" s="127" t="s">
        <v>121</v>
      </c>
      <c r="D143" s="140">
        <f>D142-2462496.386</f>
        <v>11834606.343</v>
      </c>
      <c r="E143" s="140">
        <f>E142</f>
        <v>4852541.4059999995</v>
      </c>
      <c r="F143" s="140">
        <f>F142</f>
        <v>4775606.715</v>
      </c>
      <c r="G143" s="128">
        <f>F143/E143*100</f>
        <v>98.4145484898929</v>
      </c>
      <c r="H143" s="128">
        <f>F143/D143*100</f>
        <v>40.352898749561724</v>
      </c>
      <c r="I143" s="129">
        <f>G143-95</f>
        <v>3.414548489892894</v>
      </c>
    </row>
    <row r="144" spans="1:13" s="1" customFormat="1" ht="26.25" customHeight="1" thickBot="1">
      <c r="A144" s="166" t="s">
        <v>64</v>
      </c>
      <c r="B144" s="167"/>
      <c r="C144" s="167"/>
      <c r="D144" s="130">
        <f>D147+D148+D149</f>
        <v>54159859.50800001</v>
      </c>
      <c r="E144" s="130">
        <f>E147+E148+E149</f>
        <v>29363791.591999996</v>
      </c>
      <c r="F144" s="130">
        <f>F147+F148+F149</f>
        <v>28410630.36</v>
      </c>
      <c r="G144" s="130">
        <f t="shared" si="6"/>
        <v>96.7539572367089</v>
      </c>
      <c r="H144" s="130">
        <f t="shared" si="7"/>
        <v>52.45698681290604</v>
      </c>
      <c r="I144" s="131">
        <f t="shared" si="8"/>
        <v>1.7539572367088994</v>
      </c>
      <c r="K144" s="91"/>
      <c r="L144" s="91"/>
      <c r="M144" s="91"/>
    </row>
    <row r="145" spans="1:13" s="1" customFormat="1" ht="36.75" customHeight="1" hidden="1">
      <c r="A145" s="161" t="s">
        <v>120</v>
      </c>
      <c r="B145" s="161"/>
      <c r="C145" s="161"/>
      <c r="D145" s="117">
        <f>D147+D148+D150</f>
        <v>51697363.12200001</v>
      </c>
      <c r="E145" s="117">
        <f>E147+E148+E150</f>
        <v>29363791.591999996</v>
      </c>
      <c r="F145" s="117">
        <f>F147+F148+F150</f>
        <v>28410630.36</v>
      </c>
      <c r="G145" s="117">
        <f>F145/E145*100</f>
        <v>96.7539572367089</v>
      </c>
      <c r="H145" s="117">
        <f>F145/D145*100</f>
        <v>54.95566629376063</v>
      </c>
      <c r="I145" s="118">
        <f>G145-95</f>
        <v>1.7539572367088994</v>
      </c>
      <c r="K145" s="91"/>
      <c r="L145" s="91"/>
      <c r="M145" s="91"/>
    </row>
    <row r="146" spans="1:9" s="1" customFormat="1" ht="15.75" customHeight="1">
      <c r="A146" s="155"/>
      <c r="B146" s="155"/>
      <c r="C146" s="49" t="s">
        <v>63</v>
      </c>
      <c r="D146" s="141"/>
      <c r="E146" s="141"/>
      <c r="F146" s="141"/>
      <c r="G146" s="94"/>
      <c r="H146" s="94"/>
      <c r="I146" s="77"/>
    </row>
    <row r="147" spans="1:13" s="1" customFormat="1" ht="30.75" customHeight="1">
      <c r="A147" s="155"/>
      <c r="B147" s="155"/>
      <c r="C147" s="32" t="s">
        <v>70</v>
      </c>
      <c r="D147" s="96">
        <f>D140+D18</f>
        <v>27836694.305000007</v>
      </c>
      <c r="E147" s="96">
        <f>E140+E18</f>
        <v>16937718.088999998</v>
      </c>
      <c r="F147" s="96">
        <f>F140+F18</f>
        <v>16146548.953999998</v>
      </c>
      <c r="G147" s="96">
        <f t="shared" si="6"/>
        <v>95.32895086077849</v>
      </c>
      <c r="H147" s="96">
        <f t="shared" si="7"/>
        <v>58.00454887741382</v>
      </c>
      <c r="I147" s="103">
        <f t="shared" si="8"/>
        <v>0.328950860778491</v>
      </c>
      <c r="K147" s="91"/>
      <c r="L147" s="91"/>
      <c r="M147" s="91"/>
    </row>
    <row r="148" spans="1:13" s="1" customFormat="1" ht="20.25" customHeight="1">
      <c r="A148" s="155"/>
      <c r="B148" s="155"/>
      <c r="C148" s="32" t="s">
        <v>36</v>
      </c>
      <c r="D148" s="96">
        <f aca="true" t="shared" si="9" ref="D148:F150">D141</f>
        <v>12026062.474000001</v>
      </c>
      <c r="E148" s="96">
        <f t="shared" si="9"/>
        <v>7573532.096999999</v>
      </c>
      <c r="F148" s="96">
        <f t="shared" si="9"/>
        <v>7488474.691000001</v>
      </c>
      <c r="G148" s="96">
        <f t="shared" si="6"/>
        <v>98.87691231897345</v>
      </c>
      <c r="H148" s="96">
        <f t="shared" si="7"/>
        <v>62.26871602563071</v>
      </c>
      <c r="I148" s="103">
        <f t="shared" si="8"/>
        <v>3.876912318973453</v>
      </c>
      <c r="K148" s="91"/>
      <c r="L148" s="91"/>
      <c r="M148" s="91"/>
    </row>
    <row r="149" spans="1:13" s="1" customFormat="1" ht="31.5" customHeight="1">
      <c r="A149" s="155"/>
      <c r="B149" s="155"/>
      <c r="C149" s="33" t="s">
        <v>71</v>
      </c>
      <c r="D149" s="96">
        <f t="shared" si="9"/>
        <v>14297102.729</v>
      </c>
      <c r="E149" s="96">
        <f t="shared" si="9"/>
        <v>4852541.4059999995</v>
      </c>
      <c r="F149" s="96">
        <f t="shared" si="9"/>
        <v>4775606.715</v>
      </c>
      <c r="G149" s="96">
        <f t="shared" si="6"/>
        <v>98.4145484898929</v>
      </c>
      <c r="H149" s="96">
        <f t="shared" si="7"/>
        <v>33.40261873696438</v>
      </c>
      <c r="I149" s="103">
        <f t="shared" si="8"/>
        <v>3.414548489892894</v>
      </c>
      <c r="K149" s="91"/>
      <c r="L149" s="91"/>
      <c r="M149" s="91"/>
    </row>
    <row r="150" spans="1:13" s="1" customFormat="1" ht="56.25" customHeight="1" hidden="1">
      <c r="A150" s="155"/>
      <c r="B150" s="155"/>
      <c r="C150" s="33" t="s">
        <v>121</v>
      </c>
      <c r="D150" s="96">
        <f t="shared" si="9"/>
        <v>11834606.343</v>
      </c>
      <c r="E150" s="96">
        <f t="shared" si="9"/>
        <v>4852541.4059999995</v>
      </c>
      <c r="F150" s="96">
        <f t="shared" si="9"/>
        <v>4775606.715</v>
      </c>
      <c r="G150" s="96">
        <f>F150/E150*100</f>
        <v>98.4145484898929</v>
      </c>
      <c r="H150" s="96">
        <f>F150/D150*100</f>
        <v>40.352898749561724</v>
      </c>
      <c r="I150" s="125">
        <f>G150-95</f>
        <v>3.414548489892894</v>
      </c>
      <c r="K150" s="91"/>
      <c r="L150" s="91"/>
      <c r="M150" s="91"/>
    </row>
    <row r="151" spans="1:13" s="2" customFormat="1" ht="21.75" customHeight="1">
      <c r="A151" s="155"/>
      <c r="B151" s="155"/>
      <c r="C151" s="126" t="s">
        <v>96</v>
      </c>
      <c r="D151" s="123">
        <f>D9+D31+D40+D77+D81+D88+D108+D117+D130+D134+D35</f>
        <v>10080240.640999999</v>
      </c>
      <c r="E151" s="123">
        <f>E9+E31+E40+E77+E81+E88+E108+E117+E130+E134+E35</f>
        <v>3741954.8959999997</v>
      </c>
      <c r="F151" s="123">
        <f>F9+F31+F40+F77+F81+F88+F108+F117+F130+F134+F35</f>
        <v>3593408.191</v>
      </c>
      <c r="G151" s="123">
        <f t="shared" si="6"/>
        <v>96.03023796040966</v>
      </c>
      <c r="H151" s="123">
        <f t="shared" si="7"/>
        <v>35.648039753974764</v>
      </c>
      <c r="I151" s="124">
        <f t="shared" si="8"/>
        <v>1.0302379604096643</v>
      </c>
      <c r="K151" s="91"/>
      <c r="L151" s="91"/>
      <c r="M151" s="91"/>
    </row>
    <row r="152" spans="1:13" s="2" customFormat="1" ht="45" customHeight="1" hidden="1">
      <c r="A152" s="115"/>
      <c r="B152" s="116"/>
      <c r="C152" s="119" t="s">
        <v>122</v>
      </c>
      <c r="D152" s="120">
        <f>D151-D88+D89</f>
        <v>8077095.650999999</v>
      </c>
      <c r="E152" s="120">
        <f>E151-E88+E89</f>
        <v>3453242.7299999995</v>
      </c>
      <c r="F152" s="120">
        <f>F151-F88+F89</f>
        <v>3329916.312</v>
      </c>
      <c r="G152" s="117">
        <f>F152/E152*100</f>
        <v>96.42867798059478</v>
      </c>
      <c r="H152" s="117">
        <f>F152/D152*100</f>
        <v>41.22665442977308</v>
      </c>
      <c r="I152" s="118">
        <f>G152-95</f>
        <v>1.4286779805947845</v>
      </c>
      <c r="K152" s="91"/>
      <c r="L152" s="91"/>
      <c r="M152" s="91"/>
    </row>
    <row r="153" spans="1:8" ht="12" customHeight="1">
      <c r="A153" s="47"/>
      <c r="B153" s="48" t="s">
        <v>99</v>
      </c>
      <c r="C153" s="48"/>
      <c r="D153" s="98"/>
      <c r="E153" s="19"/>
      <c r="F153" s="26"/>
      <c r="G153" s="19"/>
      <c r="H153" s="19"/>
    </row>
    <row r="154" spans="1:9" s="13" customFormat="1" ht="27.75" customHeight="1" hidden="1">
      <c r="A154" s="178" t="s">
        <v>117</v>
      </c>
      <c r="B154" s="179"/>
      <c r="C154" s="179"/>
      <c r="D154" s="179"/>
      <c r="E154" s="179"/>
      <c r="F154" s="179"/>
      <c r="G154" s="179"/>
      <c r="H154" s="179"/>
      <c r="I154" s="3"/>
    </row>
    <row r="155" spans="1:8" s="6" customFormat="1" ht="17.25" customHeight="1">
      <c r="A155" s="174" t="s">
        <v>130</v>
      </c>
      <c r="B155" s="175"/>
      <c r="C155" s="175"/>
      <c r="D155" s="175"/>
      <c r="E155" s="175"/>
      <c r="F155" s="175"/>
      <c r="G155" s="175"/>
      <c r="H155" s="175"/>
    </row>
    <row r="156" spans="1:9" s="4" customFormat="1" ht="12.75">
      <c r="A156" s="21"/>
      <c r="B156" s="22"/>
      <c r="C156" s="22"/>
      <c r="D156" s="20"/>
      <c r="E156" s="20"/>
      <c r="F156" s="27"/>
      <c r="G156" s="20"/>
      <c r="H156" s="20"/>
      <c r="I156" s="71"/>
    </row>
    <row r="157" spans="1:9" s="4" customFormat="1" ht="12.75">
      <c r="A157" s="21"/>
      <c r="B157" s="22"/>
      <c r="C157" s="22"/>
      <c r="D157" s="20"/>
      <c r="E157" s="20"/>
      <c r="F157" s="27"/>
      <c r="G157" s="20"/>
      <c r="H157" s="20"/>
      <c r="I157" s="71"/>
    </row>
    <row r="158" spans="1:9" s="4" customFormat="1" ht="12.75" hidden="1">
      <c r="A158" s="42"/>
      <c r="B158" s="43"/>
      <c r="C158" s="43"/>
      <c r="D158" s="44"/>
      <c r="E158" s="46"/>
      <c r="F158" s="45"/>
      <c r="G158" s="46"/>
      <c r="H158" s="46"/>
      <c r="I158" s="71"/>
    </row>
    <row r="159" spans="1:9" s="4" customFormat="1" ht="32.25" customHeight="1" hidden="1">
      <c r="A159" s="18" t="s">
        <v>0</v>
      </c>
      <c r="B159" s="18" t="s">
        <v>62</v>
      </c>
      <c r="C159" s="18" t="s">
        <v>69</v>
      </c>
      <c r="D159" s="46"/>
      <c r="E159" s="44"/>
      <c r="F159" s="45"/>
      <c r="G159" s="46"/>
      <c r="H159" s="46"/>
      <c r="I159" s="71"/>
    </row>
    <row r="160" spans="1:9" s="4" customFormat="1" ht="15.75" hidden="1">
      <c r="A160" s="163" t="s">
        <v>64</v>
      </c>
      <c r="B160" s="164"/>
      <c r="C160" s="165"/>
      <c r="D160" s="34">
        <f>D162+D163+D164</f>
        <v>24525968.417999998</v>
      </c>
      <c r="E160" s="34">
        <f>E162+E163+E164</f>
        <v>21619356.084</v>
      </c>
      <c r="F160" s="73">
        <f>F162+F163+F164</f>
        <v>20841969.650000002</v>
      </c>
      <c r="G160" s="35">
        <f>F160/E160*100</f>
        <v>96.40421097196635</v>
      </c>
      <c r="H160" s="35">
        <f>F160/D160*100</f>
        <v>84.97919142187165</v>
      </c>
      <c r="I160" s="71"/>
    </row>
    <row r="161" spans="1:9" s="4" customFormat="1" ht="13.5" hidden="1">
      <c r="A161" s="173"/>
      <c r="B161" s="173"/>
      <c r="C161" s="36" t="s">
        <v>63</v>
      </c>
      <c r="D161" s="37"/>
      <c r="E161" s="37"/>
      <c r="F161" s="74"/>
      <c r="G161" s="38"/>
      <c r="H161" s="38"/>
      <c r="I161" s="71"/>
    </row>
    <row r="162" spans="1:9" s="4" customFormat="1" ht="27" hidden="1">
      <c r="A162" s="173"/>
      <c r="B162" s="173"/>
      <c r="C162" s="39" t="s">
        <v>70</v>
      </c>
      <c r="D162" s="40">
        <v>14805057.912999997</v>
      </c>
      <c r="E162" s="40">
        <v>13268979.204</v>
      </c>
      <c r="F162" s="75">
        <v>12716245.471</v>
      </c>
      <c r="G162" s="35">
        <v>95.83439144411821</v>
      </c>
      <c r="H162" s="35">
        <v>85.89122410547374</v>
      </c>
      <c r="I162" s="71"/>
    </row>
    <row r="163" spans="1:9" s="4" customFormat="1" ht="13.5" hidden="1">
      <c r="A163" s="173"/>
      <c r="B163" s="173"/>
      <c r="C163" s="39" t="s">
        <v>36</v>
      </c>
      <c r="D163" s="40">
        <v>7926615.303999999</v>
      </c>
      <c r="E163" s="40">
        <v>7092166.329999999</v>
      </c>
      <c r="F163" s="75">
        <v>6886598.409</v>
      </c>
      <c r="G163" s="35">
        <v>97.10147913296332</v>
      </c>
      <c r="H163" s="35">
        <v>86.87943270723412</v>
      </c>
      <c r="I163" s="71"/>
    </row>
    <row r="164" spans="1:9" s="4" customFormat="1" ht="27" hidden="1">
      <c r="A164" s="173"/>
      <c r="B164" s="173"/>
      <c r="C164" s="41" t="s">
        <v>71</v>
      </c>
      <c r="D164" s="40">
        <v>1794295.2010000001</v>
      </c>
      <c r="E164" s="40">
        <v>1258210.55</v>
      </c>
      <c r="F164" s="75">
        <v>1239125.77</v>
      </c>
      <c r="G164" s="35">
        <v>98.4831807363243</v>
      </c>
      <c r="H164" s="35">
        <v>69.05919211673798</v>
      </c>
      <c r="I164" s="71"/>
    </row>
    <row r="165" spans="1:9" s="4" customFormat="1" ht="12.75">
      <c r="A165" s="21"/>
      <c r="B165" s="22"/>
      <c r="C165" s="22"/>
      <c r="D165" s="20"/>
      <c r="E165" s="20"/>
      <c r="F165" s="27"/>
      <c r="G165" s="20"/>
      <c r="H165" s="20"/>
      <c r="I165" s="71"/>
    </row>
    <row r="166" spans="1:9" s="4" customFormat="1" ht="12.75">
      <c r="A166" s="21"/>
      <c r="B166" s="22"/>
      <c r="C166" s="22"/>
      <c r="D166" s="20"/>
      <c r="E166" s="20"/>
      <c r="F166" s="27"/>
      <c r="G166" s="20"/>
      <c r="H166" s="20"/>
      <c r="I166" s="71"/>
    </row>
    <row r="167" spans="1:9" s="4" customFormat="1" ht="12.75">
      <c r="A167" s="21"/>
      <c r="B167" s="22"/>
      <c r="C167" s="22"/>
      <c r="D167" s="20"/>
      <c r="E167" s="20"/>
      <c r="F167" s="27"/>
      <c r="G167" s="20"/>
      <c r="H167" s="20"/>
      <c r="I167" s="71"/>
    </row>
    <row r="168" spans="1:9" s="4" customFormat="1" ht="12.75">
      <c r="A168" s="21"/>
      <c r="B168" s="22"/>
      <c r="C168" s="22"/>
      <c r="D168" s="20"/>
      <c r="E168" s="20"/>
      <c r="F168" s="27"/>
      <c r="G168" s="20"/>
      <c r="H168" s="20"/>
      <c r="I168" s="71"/>
    </row>
    <row r="169" spans="1:9" s="4" customFormat="1" ht="12.75">
      <c r="A169" s="21"/>
      <c r="B169" s="22"/>
      <c r="C169" s="22"/>
      <c r="D169" s="99"/>
      <c r="E169" s="99"/>
      <c r="F169" s="99"/>
      <c r="G169" s="20"/>
      <c r="H169" s="20"/>
      <c r="I169" s="71"/>
    </row>
    <row r="170" spans="1:9" s="4" customFormat="1" ht="12.75">
      <c r="A170" s="21"/>
      <c r="B170" s="22"/>
      <c r="C170" s="22"/>
      <c r="D170" s="20"/>
      <c r="E170" s="20"/>
      <c r="F170" s="27"/>
      <c r="G170" s="20"/>
      <c r="H170" s="20"/>
      <c r="I170" s="71"/>
    </row>
    <row r="171" spans="1:9" s="4" customFormat="1" ht="12.75">
      <c r="A171" s="21"/>
      <c r="B171" s="22"/>
      <c r="C171" s="22"/>
      <c r="D171" s="20"/>
      <c r="E171" s="20"/>
      <c r="F171" s="27"/>
      <c r="G171" s="20"/>
      <c r="H171" s="20"/>
      <c r="I171" s="71"/>
    </row>
    <row r="172" spans="1:9" s="4" customFormat="1" ht="12.75">
      <c r="A172" s="21"/>
      <c r="B172" s="22"/>
      <c r="C172" s="22"/>
      <c r="D172" s="20"/>
      <c r="E172" s="20"/>
      <c r="F172" s="27"/>
      <c r="G172" s="20"/>
      <c r="H172" s="20"/>
      <c r="I172" s="71"/>
    </row>
    <row r="173" spans="1:9" s="4" customFormat="1" ht="12.75">
      <c r="A173" s="21"/>
      <c r="B173" s="22"/>
      <c r="C173" s="22"/>
      <c r="D173" s="20"/>
      <c r="E173" s="20"/>
      <c r="F173" s="27"/>
      <c r="G173" s="20"/>
      <c r="H173" s="20"/>
      <c r="I173" s="71"/>
    </row>
    <row r="174" spans="1:9" s="4" customFormat="1" ht="12.75">
      <c r="A174" s="21"/>
      <c r="B174" s="22"/>
      <c r="C174" s="22"/>
      <c r="D174" s="20"/>
      <c r="E174" s="20"/>
      <c r="F174" s="27"/>
      <c r="G174" s="20"/>
      <c r="H174" s="20"/>
      <c r="I174" s="71"/>
    </row>
    <row r="175" spans="1:9" s="4" customFormat="1" ht="12.75">
      <c r="A175" s="21"/>
      <c r="B175" s="22"/>
      <c r="C175" s="22"/>
      <c r="D175" s="20"/>
      <c r="E175" s="20"/>
      <c r="F175" s="27"/>
      <c r="G175" s="20"/>
      <c r="H175" s="20"/>
      <c r="I175" s="71"/>
    </row>
    <row r="176" spans="1:9" s="4" customFormat="1" ht="12.75">
      <c r="A176" s="21"/>
      <c r="B176" s="22"/>
      <c r="C176" s="22"/>
      <c r="D176" s="20"/>
      <c r="E176" s="20"/>
      <c r="F176" s="27"/>
      <c r="G176" s="20"/>
      <c r="H176" s="20"/>
      <c r="I176" s="71"/>
    </row>
    <row r="177" spans="1:9" s="4" customFormat="1" ht="12.75">
      <c r="A177" s="21"/>
      <c r="B177" s="22"/>
      <c r="C177" s="22"/>
      <c r="D177" s="20"/>
      <c r="E177" s="20"/>
      <c r="F177" s="27"/>
      <c r="G177" s="20"/>
      <c r="H177" s="20"/>
      <c r="I177" s="71"/>
    </row>
    <row r="178" spans="1:9" s="4" customFormat="1" ht="12.75">
      <c r="A178" s="21"/>
      <c r="B178" s="22"/>
      <c r="C178" s="22"/>
      <c r="D178" s="20"/>
      <c r="E178" s="20"/>
      <c r="F178" s="27"/>
      <c r="G178" s="20"/>
      <c r="H178" s="20"/>
      <c r="I178" s="71"/>
    </row>
    <row r="179" spans="1:9" s="4" customFormat="1" ht="12.75">
      <c r="A179" s="21"/>
      <c r="B179" s="22"/>
      <c r="C179" s="22"/>
      <c r="D179" s="20"/>
      <c r="E179" s="20"/>
      <c r="F179" s="27"/>
      <c r="G179" s="20"/>
      <c r="H179" s="20"/>
      <c r="I179" s="71"/>
    </row>
    <row r="180" spans="1:9" s="4" customFormat="1" ht="12.75">
      <c r="A180" s="21"/>
      <c r="B180" s="22"/>
      <c r="C180" s="22"/>
      <c r="D180" s="20"/>
      <c r="E180" s="20"/>
      <c r="F180" s="27"/>
      <c r="G180" s="20"/>
      <c r="H180" s="20"/>
      <c r="I180" s="71"/>
    </row>
    <row r="181" spans="1:9" s="4" customFormat="1" ht="12.75">
      <c r="A181" s="21"/>
      <c r="B181" s="22"/>
      <c r="C181" s="22"/>
      <c r="D181" s="20"/>
      <c r="E181" s="20"/>
      <c r="F181" s="27"/>
      <c r="G181" s="20"/>
      <c r="H181" s="20"/>
      <c r="I181" s="71"/>
    </row>
    <row r="182" spans="1:9" s="4" customFormat="1" ht="12.75">
      <c r="A182" s="21"/>
      <c r="B182" s="22"/>
      <c r="C182" s="22"/>
      <c r="D182" s="20"/>
      <c r="E182" s="20"/>
      <c r="F182" s="27"/>
      <c r="G182" s="20"/>
      <c r="H182" s="20"/>
      <c r="I182" s="71"/>
    </row>
    <row r="183" spans="1:9" s="4" customFormat="1" ht="12.75">
      <c r="A183" s="21"/>
      <c r="B183" s="22"/>
      <c r="C183" s="22"/>
      <c r="D183" s="20"/>
      <c r="E183" s="20"/>
      <c r="F183" s="27"/>
      <c r="G183" s="20"/>
      <c r="H183" s="20"/>
      <c r="I183" s="71"/>
    </row>
    <row r="184" spans="1:9" s="4" customFormat="1" ht="12.75">
      <c r="A184" s="21"/>
      <c r="B184" s="22"/>
      <c r="C184" s="22"/>
      <c r="D184" s="20"/>
      <c r="E184" s="20"/>
      <c r="F184" s="27"/>
      <c r="G184" s="20"/>
      <c r="H184" s="20"/>
      <c r="I184" s="71"/>
    </row>
    <row r="185" spans="1:9" s="4" customFormat="1" ht="12.75">
      <c r="A185" s="21"/>
      <c r="B185" s="22"/>
      <c r="C185" s="22"/>
      <c r="D185" s="20"/>
      <c r="E185" s="20"/>
      <c r="F185" s="27"/>
      <c r="G185" s="20"/>
      <c r="H185" s="20"/>
      <c r="I185" s="71"/>
    </row>
    <row r="186" spans="1:9" s="4" customFormat="1" ht="12.75">
      <c r="A186" s="21"/>
      <c r="B186" s="22"/>
      <c r="C186" s="22"/>
      <c r="D186" s="20"/>
      <c r="E186" s="20"/>
      <c r="F186" s="27"/>
      <c r="G186" s="20"/>
      <c r="H186" s="20"/>
      <c r="I186" s="71"/>
    </row>
    <row r="187" spans="1:9" s="4" customFormat="1" ht="12.75">
      <c r="A187" s="21"/>
      <c r="B187" s="22"/>
      <c r="C187" s="22"/>
      <c r="D187" s="20"/>
      <c r="E187" s="20"/>
      <c r="F187" s="27"/>
      <c r="G187" s="20"/>
      <c r="H187" s="20"/>
      <c r="I187" s="71"/>
    </row>
    <row r="188" spans="1:9" s="4" customFormat="1" ht="12.75">
      <c r="A188" s="21"/>
      <c r="B188" s="22"/>
      <c r="C188" s="22"/>
      <c r="D188" s="20"/>
      <c r="E188" s="20"/>
      <c r="F188" s="27"/>
      <c r="G188" s="20"/>
      <c r="H188" s="20"/>
      <c r="I188" s="71"/>
    </row>
    <row r="189" spans="1:9" s="4" customFormat="1" ht="12.75">
      <c r="A189" s="21"/>
      <c r="B189" s="22"/>
      <c r="C189" s="22"/>
      <c r="D189" s="20"/>
      <c r="E189" s="20"/>
      <c r="F189" s="27"/>
      <c r="G189" s="20"/>
      <c r="H189" s="20"/>
      <c r="I189" s="71"/>
    </row>
    <row r="190" spans="1:9" s="4" customFormat="1" ht="12.75">
      <c r="A190" s="21"/>
      <c r="B190" s="22"/>
      <c r="C190" s="22"/>
      <c r="D190" s="20"/>
      <c r="E190" s="20"/>
      <c r="F190" s="27"/>
      <c r="G190" s="20"/>
      <c r="H190" s="20"/>
      <c r="I190" s="71"/>
    </row>
    <row r="191" spans="1:9" s="4" customFormat="1" ht="12.75">
      <c r="A191" s="21"/>
      <c r="B191" s="22"/>
      <c r="C191" s="22"/>
      <c r="D191" s="20"/>
      <c r="E191" s="20"/>
      <c r="F191" s="27"/>
      <c r="G191" s="20"/>
      <c r="H191" s="20"/>
      <c r="I191" s="71"/>
    </row>
    <row r="192" spans="1:9" s="4" customFormat="1" ht="12.75">
      <c r="A192" s="21"/>
      <c r="B192" s="22"/>
      <c r="C192" s="22"/>
      <c r="D192" s="20"/>
      <c r="E192" s="20"/>
      <c r="F192" s="27"/>
      <c r="G192" s="20"/>
      <c r="H192" s="20"/>
      <c r="I192" s="71"/>
    </row>
    <row r="193" spans="1:9" s="4" customFormat="1" ht="12.75">
      <c r="A193" s="21"/>
      <c r="B193" s="22"/>
      <c r="C193" s="22"/>
      <c r="D193" s="20"/>
      <c r="E193" s="20"/>
      <c r="F193" s="27"/>
      <c r="G193" s="20"/>
      <c r="H193" s="20"/>
      <c r="I193" s="71"/>
    </row>
    <row r="194" spans="1:9" s="4" customFormat="1" ht="12.75">
      <c r="A194" s="21"/>
      <c r="B194" s="22"/>
      <c r="C194" s="22"/>
      <c r="D194" s="20"/>
      <c r="E194" s="20"/>
      <c r="F194" s="27"/>
      <c r="G194" s="20"/>
      <c r="H194" s="20"/>
      <c r="I194" s="71"/>
    </row>
    <row r="195" spans="1:9" s="4" customFormat="1" ht="12.75">
      <c r="A195" s="21"/>
      <c r="B195" s="22"/>
      <c r="C195" s="22"/>
      <c r="D195" s="20"/>
      <c r="E195" s="20"/>
      <c r="F195" s="27"/>
      <c r="G195" s="20"/>
      <c r="H195" s="20"/>
      <c r="I195" s="71"/>
    </row>
    <row r="196" spans="1:9" s="4" customFormat="1" ht="12.75">
      <c r="A196" s="21"/>
      <c r="B196" s="22"/>
      <c r="C196" s="22"/>
      <c r="D196" s="20"/>
      <c r="E196" s="20"/>
      <c r="F196" s="27"/>
      <c r="G196" s="20"/>
      <c r="H196" s="20"/>
      <c r="I196" s="71"/>
    </row>
    <row r="197" spans="1:9" s="4" customFormat="1" ht="12.75">
      <c r="A197" s="21"/>
      <c r="B197" s="22"/>
      <c r="C197" s="22"/>
      <c r="D197" s="20"/>
      <c r="E197" s="20"/>
      <c r="F197" s="27"/>
      <c r="G197" s="20"/>
      <c r="H197" s="20"/>
      <c r="I197" s="71"/>
    </row>
    <row r="198" spans="1:9" s="4" customFormat="1" ht="12.75">
      <c r="A198" s="21"/>
      <c r="B198" s="22"/>
      <c r="C198" s="22"/>
      <c r="D198" s="20"/>
      <c r="E198" s="20"/>
      <c r="F198" s="27"/>
      <c r="G198" s="20"/>
      <c r="H198" s="20"/>
      <c r="I198" s="71"/>
    </row>
    <row r="199" spans="1:9" s="4" customFormat="1" ht="12.75">
      <c r="A199" s="21"/>
      <c r="B199" s="22"/>
      <c r="C199" s="22"/>
      <c r="D199" s="20"/>
      <c r="E199" s="20"/>
      <c r="F199" s="27"/>
      <c r="G199" s="20"/>
      <c r="H199" s="20"/>
      <c r="I199" s="71"/>
    </row>
    <row r="200" spans="1:9" s="4" customFormat="1" ht="12.75">
      <c r="A200" s="21"/>
      <c r="B200" s="22"/>
      <c r="C200" s="22"/>
      <c r="D200" s="20"/>
      <c r="E200" s="20"/>
      <c r="F200" s="27"/>
      <c r="G200" s="20"/>
      <c r="H200" s="20"/>
      <c r="I200" s="71"/>
    </row>
    <row r="201" spans="1:9" s="4" customFormat="1" ht="12.75">
      <c r="A201" s="21"/>
      <c r="B201" s="22"/>
      <c r="C201" s="22"/>
      <c r="D201" s="20"/>
      <c r="E201" s="20"/>
      <c r="F201" s="27"/>
      <c r="G201" s="20"/>
      <c r="H201" s="20"/>
      <c r="I201" s="71"/>
    </row>
    <row r="202" spans="1:9" s="4" customFormat="1" ht="12.75">
      <c r="A202" s="21"/>
      <c r="B202" s="22"/>
      <c r="C202" s="22"/>
      <c r="D202" s="20"/>
      <c r="E202" s="20"/>
      <c r="F202" s="27"/>
      <c r="G202" s="20"/>
      <c r="H202" s="20"/>
      <c r="I202" s="71"/>
    </row>
    <row r="203" spans="1:9" s="4" customFormat="1" ht="12.75">
      <c r="A203" s="21"/>
      <c r="B203" s="22"/>
      <c r="C203" s="22"/>
      <c r="D203" s="20"/>
      <c r="E203" s="20"/>
      <c r="F203" s="27"/>
      <c r="G203" s="20"/>
      <c r="H203" s="20"/>
      <c r="I203" s="71"/>
    </row>
    <row r="204" spans="1:9" s="4" customFormat="1" ht="12.75">
      <c r="A204" s="21"/>
      <c r="B204" s="22"/>
      <c r="C204" s="22"/>
      <c r="D204" s="20"/>
      <c r="E204" s="20"/>
      <c r="F204" s="27"/>
      <c r="G204" s="20"/>
      <c r="H204" s="20"/>
      <c r="I204" s="71"/>
    </row>
    <row r="205" spans="1:9" s="4" customFormat="1" ht="12.75">
      <c r="A205" s="21"/>
      <c r="B205" s="22"/>
      <c r="C205" s="22"/>
      <c r="D205" s="20"/>
      <c r="E205" s="20"/>
      <c r="F205" s="27"/>
      <c r="G205" s="20"/>
      <c r="H205" s="20"/>
      <c r="I205" s="71"/>
    </row>
    <row r="206" spans="1:9" s="4" customFormat="1" ht="12.75">
      <c r="A206" s="21"/>
      <c r="B206" s="22"/>
      <c r="C206" s="22"/>
      <c r="D206" s="20"/>
      <c r="E206" s="20"/>
      <c r="F206" s="27"/>
      <c r="G206" s="20"/>
      <c r="H206" s="20"/>
      <c r="I206" s="71"/>
    </row>
    <row r="207" spans="1:9" s="4" customFormat="1" ht="12.75">
      <c r="A207" s="21"/>
      <c r="B207" s="22"/>
      <c r="C207" s="22"/>
      <c r="D207" s="20"/>
      <c r="E207" s="20"/>
      <c r="F207" s="27"/>
      <c r="G207" s="20"/>
      <c r="H207" s="20"/>
      <c r="I207" s="71"/>
    </row>
    <row r="208" spans="1:9" s="4" customFormat="1" ht="12.75">
      <c r="A208" s="21"/>
      <c r="B208" s="22"/>
      <c r="C208" s="22"/>
      <c r="D208" s="20"/>
      <c r="E208" s="20"/>
      <c r="F208" s="27"/>
      <c r="G208" s="20"/>
      <c r="H208" s="20"/>
      <c r="I208" s="71"/>
    </row>
    <row r="209" spans="1:9" s="4" customFormat="1" ht="12.75">
      <c r="A209" s="21"/>
      <c r="B209" s="22"/>
      <c r="C209" s="22"/>
      <c r="D209" s="20"/>
      <c r="E209" s="20"/>
      <c r="F209" s="27"/>
      <c r="G209" s="20"/>
      <c r="H209" s="20"/>
      <c r="I209" s="71"/>
    </row>
    <row r="210" spans="1:9" s="4" customFormat="1" ht="12.75">
      <c r="A210" s="21"/>
      <c r="B210" s="22"/>
      <c r="C210" s="22"/>
      <c r="D210" s="20"/>
      <c r="E210" s="20"/>
      <c r="F210" s="27"/>
      <c r="G210" s="20"/>
      <c r="H210" s="20"/>
      <c r="I210" s="71"/>
    </row>
    <row r="211" spans="1:9" s="4" customFormat="1" ht="12.75">
      <c r="A211" s="21"/>
      <c r="B211" s="22"/>
      <c r="C211" s="22"/>
      <c r="D211" s="20"/>
      <c r="E211" s="20"/>
      <c r="F211" s="27"/>
      <c r="G211" s="20"/>
      <c r="H211" s="20"/>
      <c r="I211" s="71"/>
    </row>
    <row r="212" spans="4:8" ht="12.75">
      <c r="D212" s="20"/>
      <c r="E212" s="20"/>
      <c r="F212" s="27"/>
      <c r="G212" s="20"/>
      <c r="H212" s="20"/>
    </row>
    <row r="213" spans="1:8" ht="12.75">
      <c r="A213" s="23"/>
      <c r="B213" s="23"/>
      <c r="C213" s="23"/>
      <c r="D213" s="20"/>
      <c r="E213" s="20"/>
      <c r="F213" s="27"/>
      <c r="G213" s="20"/>
      <c r="H213" s="20"/>
    </row>
    <row r="214" spans="1:8" ht="12.75">
      <c r="A214" s="23"/>
      <c r="B214" s="23"/>
      <c r="C214" s="23"/>
      <c r="D214" s="20"/>
      <c r="E214" s="20"/>
      <c r="F214" s="27"/>
      <c r="G214" s="20"/>
      <c r="H214" s="20"/>
    </row>
    <row r="215" spans="1:8" ht="12.75">
      <c r="A215" s="23"/>
      <c r="B215" s="23"/>
      <c r="C215" s="23"/>
      <c r="D215" s="20"/>
      <c r="E215" s="20"/>
      <c r="F215" s="27"/>
      <c r="G215" s="20"/>
      <c r="H215" s="20"/>
    </row>
    <row r="216" spans="1:8" ht="12.75">
      <c r="A216" s="23"/>
      <c r="B216" s="23"/>
      <c r="C216" s="23"/>
      <c r="D216" s="20"/>
      <c r="E216" s="20"/>
      <c r="F216" s="27"/>
      <c r="G216" s="20"/>
      <c r="H216" s="20"/>
    </row>
    <row r="217" spans="1:8" ht="12.75">
      <c r="A217" s="23"/>
      <c r="B217" s="23"/>
      <c r="C217" s="23"/>
      <c r="D217" s="20"/>
      <c r="E217" s="20"/>
      <c r="F217" s="27"/>
      <c r="G217" s="20"/>
      <c r="H217" s="20"/>
    </row>
    <row r="218" spans="1:8" ht="12.75">
      <c r="A218" s="23"/>
      <c r="B218" s="23"/>
      <c r="C218" s="23"/>
      <c r="D218" s="20"/>
      <c r="E218" s="20"/>
      <c r="F218" s="27"/>
      <c r="G218" s="20"/>
      <c r="H218" s="20"/>
    </row>
  </sheetData>
  <sheetProtection password="CE2E" sheet="1" objects="1" scenarios="1"/>
  <autoFilter ref="A5:I5"/>
  <mergeCells count="43">
    <mergeCell ref="A132:B134"/>
    <mergeCell ref="A127:B130"/>
    <mergeCell ref="A119:B120"/>
    <mergeCell ref="A161:B164"/>
    <mergeCell ref="A155:H155"/>
    <mergeCell ref="A137:C137"/>
    <mergeCell ref="A154:H154"/>
    <mergeCell ref="A122:B122"/>
    <mergeCell ref="A124:B125"/>
    <mergeCell ref="A138:C138"/>
    <mergeCell ref="A66:B68"/>
    <mergeCell ref="A139:B143"/>
    <mergeCell ref="A145:C145"/>
    <mergeCell ref="A3:I3"/>
    <mergeCell ref="A160:C160"/>
    <mergeCell ref="A144:C144"/>
    <mergeCell ref="A135:C135"/>
    <mergeCell ref="A136:C136"/>
    <mergeCell ref="A26:B26"/>
    <mergeCell ref="A114:B117"/>
    <mergeCell ref="A98:B99"/>
    <mergeCell ref="A95:B96"/>
    <mergeCell ref="A91:B93"/>
    <mergeCell ref="A105:B108"/>
    <mergeCell ref="A74:B77"/>
    <mergeCell ref="A70:B72"/>
    <mergeCell ref="A79:B81"/>
    <mergeCell ref="A62:B64"/>
    <mergeCell ref="A58:B60"/>
    <mergeCell ref="A54:B56"/>
    <mergeCell ref="A146:B151"/>
    <mergeCell ref="A50:B52"/>
    <mergeCell ref="A11:B21"/>
    <mergeCell ref="A83:B89"/>
    <mergeCell ref="A33:B34"/>
    <mergeCell ref="A110:B112"/>
    <mergeCell ref="A101:B103"/>
    <mergeCell ref="A7:B9"/>
    <mergeCell ref="A46:B48"/>
    <mergeCell ref="A42:B44"/>
    <mergeCell ref="A37:B40"/>
    <mergeCell ref="A28:B31"/>
    <mergeCell ref="A23:B24"/>
  </mergeCells>
  <printOptions/>
  <pageMargins left="0.3937007874015748" right="0.2755905511811024" top="0.1968503937007874" bottom="0.1968503937007874" header="0.1968503937007874" footer="0.1968503937007874"/>
  <pageSetup fitToHeight="0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2022-09-13T11:03:46Z</cp:lastPrinted>
  <dcterms:created xsi:type="dcterms:W3CDTF">2002-03-11T10:22:12Z</dcterms:created>
  <dcterms:modified xsi:type="dcterms:W3CDTF">2022-09-14T05:59:25Z</dcterms:modified>
  <cp:category/>
  <cp:version/>
  <cp:contentType/>
  <cp:contentStatus/>
</cp:coreProperties>
</file>