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источникам'!$A$1:$I$155</definedName>
  </definedNames>
  <calcPr fullCalcOnLoad="1"/>
</workbook>
</file>

<file path=xl/sharedStrings.xml><?xml version="1.0" encoding="utf-8"?>
<sst xmlns="http://schemas.openxmlformats.org/spreadsheetml/2006/main" count="231" uniqueCount="131">
  <si>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</si>
  <si>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</si>
  <si>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</si>
  <si>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</si>
  <si>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</si>
  <si>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</si>
  <si>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</si>
  <si>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</si>
  <si>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</si>
  <si>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</si>
  <si>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</si>
  <si>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</si>
  <si>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</si>
  <si>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</si>
  <si>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</si>
  <si>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</si>
  <si>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</si>
  <si>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</si>
  <si>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</si>
  <si>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</si>
  <si>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</si>
  <si>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</si>
  <si>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</si>
  <si>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</si>
  <si>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</si>
  <si>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</si>
  <si>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</si>
  <si>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</si>
  <si>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</si>
  <si>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</si>
  <si>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</si>
  <si>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</si>
  <si>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</si>
  <si>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</si>
  <si>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</si>
  <si>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</si>
  <si>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</si>
  <si>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</si>
  <si>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</si>
  <si>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</si>
  <si>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</si>
  <si>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</si>
  <si>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</si>
  <si>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</si>
  <si>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</si>
  <si>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</si>
  <si>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</si>
  <si>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</si>
  <si>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</si>
  <si>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</si>
  <si>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</si>
  <si>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</si>
  <si>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</si>
  <si>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</si>
  <si>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</si>
  <si>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</si>
  <si>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</si>
  <si>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</si>
  <si>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</si>
  <si>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</si>
  <si>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</si>
  <si>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</si>
  <si>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</si>
  <si>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</si>
  <si>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</si>
  <si>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</si>
  <si>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</si>
  <si>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</si>
  <si>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</si>
  <si>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</si>
  <si>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</si>
  <si>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</si>
  <si>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</si>
  <si>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</si>
  <si>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</si>
  <si>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</si>
  <si>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</si>
  <si>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</si>
  <si>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</si>
  <si>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</si>
  <si>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</si>
  <si>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</si>
  <si>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</si>
  <si>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</si>
  <si>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</si>
  <si>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</si>
  <si>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</si>
  <si>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</si>
  <si>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</si>
  <si>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</si>
  <si>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</si>
  <si>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</si>
  <si>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</si>
  <si>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</si>
  <si>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</si>
  <si>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</si>
  <si>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</si>
  <si>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</si>
  <si>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</si>
  <si>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</si>
  <si>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</si>
  <si>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</si>
  <si>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</si>
  <si>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</si>
  <si>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</si>
  <si>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</si>
  <si>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</si>
  <si>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</si>
  <si>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</si>
  <si>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</si>
  <si>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</si>
  <si>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</si>
  <si>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</si>
  <si>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</si>
  <si>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</si>
  <si>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</si>
  <si>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</si>
  <si>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</si>
  <si>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</si>
  <si>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</si>
  <si>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</si>
  <si>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</si>
  <si>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</si>
  <si>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</si>
  <si>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</si>
  <si>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2022 года</t>
  </si>
  <si>
    <t>Кассовый план 9 месяцев 2022 года</t>
  </si>
  <si>
    <t>% выпол-нения кассового плана 9 месяцев 2022 года</t>
  </si>
  <si>
    <t>Кассовый расход на 01.10.2022</t>
  </si>
  <si>
    <t>Оперативный анализ исполнения бюджета города Перми по расходам на 1 октября 2022 года</t>
  </si>
  <si>
    <t xml:space="preserve"> *   расчётный уровень установлен исходя из 95,0 % исполнения кассового плана по расходам за 9 месяцев 2022 года.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</si>
</sst>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36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i/>
      <sz val="11"/>
      <color rgb="FFFF0000"/>
      <name val="Times New Roman"/>
      <family val="1"/>
    </font>
    <font>
      <b/>
      <sz val="10"/>
      <color rgb="FF7030A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179" fontId="0" fillId="33" borderId="0" xfId="0" applyNumberFormat="1" applyFont="1" applyFill="1" applyBorder="1" applyAlignment="1" applyProtection="1">
      <alignment/>
      <protection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69" fillId="33" borderId="10" xfId="0" applyNumberFormat="1" applyFont="1" applyFill="1" applyBorder="1" applyAlignment="1">
      <alignment vertical="center"/>
    </xf>
    <xf numFmtId="0" fontId="7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9" fontId="69" fillId="35" borderId="10" xfId="0" applyNumberFormat="1" applyFont="1" applyFill="1" applyBorder="1" applyAlignment="1" applyProtection="1">
      <alignment horizontal="center" vertical="center" wrapText="1"/>
      <protection/>
    </xf>
    <xf numFmtId="179" fontId="69" fillId="35" borderId="10" xfId="0" applyNumberFormat="1" applyFont="1" applyFill="1" applyBorder="1" applyAlignment="1">
      <alignment vertical="center"/>
    </xf>
    <xf numFmtId="49" fontId="71" fillId="0" borderId="10" xfId="0" applyNumberFormat="1" applyFont="1" applyFill="1" applyBorder="1" applyAlignment="1">
      <alignment horizontal="left" vertical="center" wrapText="1"/>
    </xf>
    <xf numFmtId="4" fontId="23" fillId="33" borderId="1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79" fontId="24" fillId="35" borderId="17" xfId="0" applyNumberFormat="1" applyFont="1" applyFill="1" applyBorder="1" applyAlignment="1" applyProtection="1">
      <alignment horizontal="center" vertical="center" wrapText="1"/>
      <protection/>
    </xf>
    <xf numFmtId="179" fontId="24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left" vertical="center" wrapText="1"/>
    </xf>
    <xf numFmtId="178" fontId="72" fillId="35" borderId="17" xfId="0" applyNumberFormat="1" applyFont="1" applyFill="1" applyBorder="1" applyAlignment="1" applyProtection="1">
      <alignment horizontal="center" vertical="center" wrapText="1"/>
      <protection/>
    </xf>
    <xf numFmtId="179" fontId="3" fillId="0" borderId="15" xfId="0" applyNumberFormat="1" applyFont="1" applyFill="1" applyBorder="1" applyAlignment="1" applyProtection="1">
      <alignment horizontal="center" vertical="center" wrapText="1"/>
      <protection/>
    </xf>
    <xf numFmtId="179" fontId="3" fillId="33" borderId="15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73" fillId="0" borderId="15" xfId="0" applyNumberFormat="1" applyFont="1" applyFill="1" applyBorder="1" applyAlignment="1">
      <alignment horizontal="left" vertical="center" wrapText="1"/>
    </xf>
    <xf numFmtId="179" fontId="73" fillId="0" borderId="15" xfId="0" applyNumberFormat="1" applyFont="1" applyFill="1" applyBorder="1" applyAlignment="1" applyProtection="1">
      <alignment horizontal="center" vertical="center" wrapText="1"/>
      <protection/>
    </xf>
    <xf numFmtId="179" fontId="73" fillId="0" borderId="15" xfId="0" applyNumberFormat="1" applyFont="1" applyFill="1" applyBorder="1" applyAlignment="1">
      <alignment horizontal="center" vertical="center"/>
    </xf>
    <xf numFmtId="179" fontId="24" fillId="0" borderId="20" xfId="0" applyNumberFormat="1" applyFont="1" applyFill="1" applyBorder="1" applyAlignment="1" applyProtection="1">
      <alignment horizontal="center" vertical="center" wrapText="1"/>
      <protection/>
    </xf>
    <xf numFmtId="179" fontId="24" fillId="33" borderId="21" xfId="0" applyNumberFormat="1" applyFont="1" applyFill="1" applyBorder="1" applyAlignment="1">
      <alignment horizontal="center" vertical="center"/>
    </xf>
    <xf numFmtId="179" fontId="23" fillId="35" borderId="17" xfId="0" applyNumberFormat="1" applyFont="1" applyFill="1" applyBorder="1" applyAlignment="1" applyProtection="1">
      <alignment horizontal="center" vertical="center" wrapText="1"/>
      <protection/>
    </xf>
    <xf numFmtId="179" fontId="23" fillId="35" borderId="17" xfId="0" applyNumberFormat="1" applyFont="1" applyFill="1" applyBorder="1" applyAlignment="1">
      <alignment horizontal="center" vertical="center"/>
    </xf>
    <xf numFmtId="179" fontId="23" fillId="0" borderId="20" xfId="0" applyNumberFormat="1" applyFont="1" applyFill="1" applyBorder="1" applyAlignment="1" applyProtection="1">
      <alignment horizontal="center" vertical="center" wrapText="1"/>
      <protection/>
    </xf>
    <xf numFmtId="179" fontId="23" fillId="33" borderId="2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79" fontId="74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35" borderId="10" xfId="0" applyNumberFormat="1" applyFont="1" applyFill="1" applyBorder="1" applyAlignment="1" applyProtection="1">
      <alignment horizontal="center" vertical="center" wrapText="1"/>
      <protection/>
    </xf>
    <xf numFmtId="179" fontId="76" fillId="0" borderId="10" xfId="0" applyNumberFormat="1" applyFont="1" applyFill="1" applyBorder="1" applyAlignment="1" applyProtection="1">
      <alignment horizontal="center" vertical="center" wrapText="1"/>
      <protection/>
    </xf>
    <xf numFmtId="179" fontId="76" fillId="0" borderId="15" xfId="0" applyNumberFormat="1" applyFont="1" applyFill="1" applyBorder="1" applyAlignment="1" applyProtection="1">
      <alignment horizontal="center" vertical="center" wrapText="1"/>
      <protection/>
    </xf>
    <xf numFmtId="179" fontId="77" fillId="35" borderId="17" xfId="0" applyNumberFormat="1" applyFont="1" applyFill="1" applyBorder="1" applyAlignment="1" applyProtection="1">
      <alignment horizontal="center" vertical="center" wrapText="1"/>
      <protection/>
    </xf>
    <xf numFmtId="179" fontId="72" fillId="35" borderId="17" xfId="0" applyNumberFormat="1" applyFont="1" applyFill="1" applyBorder="1" applyAlignment="1" applyProtection="1">
      <alignment horizontal="center" vertical="center" wrapText="1"/>
      <protection/>
    </xf>
    <xf numFmtId="179" fontId="78" fillId="0" borderId="10" xfId="0" applyNumberFormat="1" applyFont="1" applyFill="1" applyBorder="1" applyAlignment="1" applyProtection="1">
      <alignment horizontal="center" vertical="center" wrapText="1"/>
      <protection/>
    </xf>
    <xf numFmtId="179" fontId="72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5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0" fillId="35" borderId="17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5" customWidth="1"/>
    <col min="5" max="5" width="13.140625" style="5" customWidth="1"/>
    <col min="6" max="6" width="13.140625" style="24" customWidth="1"/>
    <col min="7" max="8" width="9.00390625" style="5" customWidth="1"/>
    <col min="9" max="9" width="10.28125" style="3" customWidth="1"/>
    <col min="11" max="12" width="12.7109375" style="0" bestFit="1" customWidth="1"/>
    <col min="13" max="13" width="14.8515625" style="0" customWidth="1"/>
  </cols>
  <sheetData>
    <row r="1" ht="13.5" customHeight="1">
      <c r="I1" s="62" t="s">
        <v>97</v>
      </c>
    </row>
    <row r="2" ht="13.5" customHeight="1">
      <c r="I2" s="62" t="s">
        <v>98</v>
      </c>
    </row>
    <row r="3" spans="1:9" s="1" customFormat="1" ht="20.25" customHeight="1">
      <c r="A3" s="171" t="s">
        <v>129</v>
      </c>
      <c r="B3" s="171"/>
      <c r="C3" s="171"/>
      <c r="D3" s="171"/>
      <c r="E3" s="171"/>
      <c r="F3" s="171"/>
      <c r="G3" s="171"/>
      <c r="H3" s="171"/>
      <c r="I3" s="171"/>
    </row>
    <row r="4" spans="1:9" s="1" customFormat="1" ht="15" customHeight="1">
      <c r="A4" s="15"/>
      <c r="B4" s="80"/>
      <c r="C4" s="16"/>
      <c r="D4" s="17"/>
      <c r="E4" s="17"/>
      <c r="F4" s="25"/>
      <c r="G4" s="2"/>
      <c r="H4" s="2"/>
      <c r="I4" s="69" t="s">
        <v>58</v>
      </c>
    </row>
    <row r="5" spans="1:9" s="1" customFormat="1" ht="86.25" customHeight="1">
      <c r="A5" s="64" t="s">
        <v>0</v>
      </c>
      <c r="B5" s="64" t="s">
        <v>62</v>
      </c>
      <c r="C5" s="64" t="s">
        <v>69</v>
      </c>
      <c r="D5" s="84" t="s">
        <v>125</v>
      </c>
      <c r="E5" s="78" t="s">
        <v>126</v>
      </c>
      <c r="F5" s="70" t="s">
        <v>128</v>
      </c>
      <c r="G5" s="70" t="s">
        <v>127</v>
      </c>
      <c r="H5" s="65" t="s">
        <v>113</v>
      </c>
      <c r="I5" s="66" t="s">
        <v>110</v>
      </c>
    </row>
    <row r="6" spans="1:11" s="2" customFormat="1" ht="48.75" customHeight="1">
      <c r="A6" s="50" t="s">
        <v>59</v>
      </c>
      <c r="B6" s="30" t="s">
        <v>73</v>
      </c>
      <c r="C6" s="30" t="s">
        <v>37</v>
      </c>
      <c r="D6" s="76">
        <f>D7+D8</f>
        <v>266592.266</v>
      </c>
      <c r="E6" s="76">
        <f>E7+E8</f>
        <v>126733.148</v>
      </c>
      <c r="F6" s="76">
        <f>F7+F8</f>
        <v>120888.553</v>
      </c>
      <c r="G6" s="76">
        <f>F6/E6*100</f>
        <v>95.38826653307784</v>
      </c>
      <c r="H6" s="76">
        <f>F6/D6*100</f>
        <v>45.34585898302091</v>
      </c>
      <c r="I6" s="101">
        <f>G6-95</f>
        <v>0.3882665330778394</v>
      </c>
      <c r="J6" s="63"/>
      <c r="K6" s="63"/>
    </row>
    <row r="7" spans="1:9" s="7" customFormat="1" ht="18" customHeight="1">
      <c r="A7" s="152"/>
      <c r="B7" s="153"/>
      <c r="C7" s="54" t="s">
        <v>35</v>
      </c>
      <c r="D7" s="94">
        <v>266049.42</v>
      </c>
      <c r="E7" s="94">
        <v>126190.302</v>
      </c>
      <c r="F7" s="94">
        <v>120345.707</v>
      </c>
      <c r="G7" s="94">
        <f>F7/E7*100</f>
        <v>95.36842775762594</v>
      </c>
      <c r="H7" s="94">
        <f>F7/D7*100</f>
        <v>45.23434292771621</v>
      </c>
      <c r="I7" s="77">
        <f>G7-95</f>
        <v>0.3684277576259376</v>
      </c>
    </row>
    <row r="8" spans="1:9" s="12" customFormat="1" ht="27" customHeight="1">
      <c r="A8" s="154"/>
      <c r="B8" s="155"/>
      <c r="C8" s="54" t="s">
        <v>71</v>
      </c>
      <c r="D8" s="94">
        <v>542.846</v>
      </c>
      <c r="E8" s="94">
        <v>542.846</v>
      </c>
      <c r="F8" s="94">
        <v>542.846</v>
      </c>
      <c r="G8" s="94">
        <f>F8/E8*100</f>
        <v>100</v>
      </c>
      <c r="H8" s="94">
        <f aca="true" t="shared" si="0" ref="H8:H73">F8/D8*100</f>
        <v>100</v>
      </c>
      <c r="I8" s="77">
        <f>G8-95</f>
        <v>5</v>
      </c>
    </row>
    <row r="9" spans="1:9" s="108" customFormat="1" ht="21.75" customHeight="1">
      <c r="A9" s="156"/>
      <c r="B9" s="157"/>
      <c r="C9" s="87" t="s">
        <v>96</v>
      </c>
      <c r="D9" s="97">
        <v>80350</v>
      </c>
      <c r="E9" s="97">
        <v>0</v>
      </c>
      <c r="F9" s="97">
        <v>0</v>
      </c>
      <c r="G9" s="97"/>
      <c r="H9" s="97">
        <f t="shared" si="0"/>
        <v>0</v>
      </c>
      <c r="I9" s="88">
        <f>G9-95</f>
        <v>-95</v>
      </c>
    </row>
    <row r="10" spans="1:10" s="1" customFormat="1" ht="30" customHeight="1">
      <c r="A10" s="50" t="s">
        <v>60</v>
      </c>
      <c r="B10" s="30" t="s">
        <v>74</v>
      </c>
      <c r="C10" s="30" t="s">
        <v>61</v>
      </c>
      <c r="D10" s="76">
        <f>D11+D18+D21</f>
        <v>322328.863</v>
      </c>
      <c r="E10" s="76">
        <f>E11+E18+E21</f>
        <v>169478.938</v>
      </c>
      <c r="F10" s="76">
        <f>F11+F18+F21</f>
        <v>166218.10199999998</v>
      </c>
      <c r="G10" s="76">
        <f aca="true" t="shared" si="1" ref="G10:G73">F10/E10*100</f>
        <v>98.07596386991756</v>
      </c>
      <c r="H10" s="76">
        <f t="shared" si="0"/>
        <v>51.56786160971255</v>
      </c>
      <c r="I10" s="101">
        <f aca="true" t="shared" si="2" ref="I10:I73">G10-95</f>
        <v>3.075963869917558</v>
      </c>
      <c r="J10" s="63"/>
    </row>
    <row r="11" spans="1:10" s="1" customFormat="1" ht="27.75" customHeight="1">
      <c r="A11" s="181"/>
      <c r="B11" s="182"/>
      <c r="C11" s="86" t="s">
        <v>66</v>
      </c>
      <c r="D11" s="104">
        <f>D12+D13+D14+D15+D16+D17</f>
        <v>290799</v>
      </c>
      <c r="E11" s="104">
        <f>E12+E13+E14+E15+E16+E17</f>
        <v>169478.938</v>
      </c>
      <c r="F11" s="104">
        <f>F12+F13+F14+F15+F16+F17</f>
        <v>166218.10199999998</v>
      </c>
      <c r="G11" s="104">
        <f t="shared" si="1"/>
        <v>98.07596386991756</v>
      </c>
      <c r="H11" s="104">
        <f t="shared" si="0"/>
        <v>57.159103710810555</v>
      </c>
      <c r="I11" s="105">
        <f t="shared" si="2"/>
        <v>3.075963869917558</v>
      </c>
      <c r="J11" s="67"/>
    </row>
    <row r="12" spans="1:9" s="1" customFormat="1" ht="20.25" customHeight="1" hidden="1">
      <c r="A12" s="183"/>
      <c r="B12" s="184"/>
      <c r="C12" s="54" t="s">
        <v>101</v>
      </c>
      <c r="D12" s="94">
        <f>130230.16+5453.54</f>
        <v>135683.7</v>
      </c>
      <c r="E12" s="94">
        <f>79145.826+3640.349</f>
        <v>82786.175</v>
      </c>
      <c r="F12" s="94">
        <f>76962.207+3358.32</f>
        <v>80320.527</v>
      </c>
      <c r="G12" s="94">
        <f t="shared" si="1"/>
        <v>97.0216669631131</v>
      </c>
      <c r="H12" s="94">
        <f t="shared" si="0"/>
        <v>59.19688731955275</v>
      </c>
      <c r="I12" s="77">
        <f t="shared" si="2"/>
        <v>2.0216669631131055</v>
      </c>
    </row>
    <row r="13" spans="1:9" s="1" customFormat="1" ht="26.25" customHeight="1" hidden="1">
      <c r="A13" s="183"/>
      <c r="B13" s="184"/>
      <c r="C13" s="54" t="s">
        <v>105</v>
      </c>
      <c r="D13" s="94">
        <v>113333.7</v>
      </c>
      <c r="E13" s="94">
        <v>78382.738</v>
      </c>
      <c r="F13" s="94">
        <v>77587.55</v>
      </c>
      <c r="G13" s="94">
        <f t="shared" si="1"/>
        <v>98.985506222046</v>
      </c>
      <c r="H13" s="94">
        <f>F13/D13*100</f>
        <v>68.45938145494236</v>
      </c>
      <c r="I13" s="77">
        <f>G13-95</f>
        <v>3.9855062220459985</v>
      </c>
    </row>
    <row r="14" spans="1:9" s="81" customFormat="1" ht="27" customHeight="1" hidden="1">
      <c r="A14" s="183"/>
      <c r="B14" s="184"/>
      <c r="C14" s="54" t="s">
        <v>114</v>
      </c>
      <c r="D14" s="138">
        <v>0</v>
      </c>
      <c r="E14" s="94">
        <v>0</v>
      </c>
      <c r="F14" s="138">
        <v>0</v>
      </c>
      <c r="G14" s="94" t="e">
        <f t="shared" si="1"/>
        <v>#DIV/0!</v>
      </c>
      <c r="H14" s="94"/>
      <c r="I14" s="77"/>
    </row>
    <row r="15" spans="1:9" s="1" customFormat="1" ht="27" customHeight="1" hidden="1">
      <c r="A15" s="183"/>
      <c r="B15" s="184"/>
      <c r="C15" s="54" t="s">
        <v>102</v>
      </c>
      <c r="D15" s="94">
        <v>2580</v>
      </c>
      <c r="E15" s="94">
        <v>1290</v>
      </c>
      <c r="F15" s="94">
        <v>1290</v>
      </c>
      <c r="G15" s="94">
        <f t="shared" si="1"/>
        <v>100</v>
      </c>
      <c r="H15" s="94">
        <f t="shared" si="0"/>
        <v>50</v>
      </c>
      <c r="I15" s="77">
        <f t="shared" si="2"/>
        <v>5</v>
      </c>
    </row>
    <row r="16" spans="1:9" s="1" customFormat="1" ht="27" customHeight="1" hidden="1">
      <c r="A16" s="183"/>
      <c r="B16" s="184"/>
      <c r="C16" s="54" t="s">
        <v>100</v>
      </c>
      <c r="D16" s="94">
        <v>39176.6</v>
      </c>
      <c r="E16" s="94">
        <v>6995.025</v>
      </c>
      <c r="F16" s="94">
        <v>6995.025</v>
      </c>
      <c r="G16" s="94">
        <f t="shared" si="1"/>
        <v>100</v>
      </c>
      <c r="H16" s="94">
        <f t="shared" si="0"/>
        <v>17.855109938075277</v>
      </c>
      <c r="I16" s="77">
        <f t="shared" si="2"/>
        <v>5</v>
      </c>
    </row>
    <row r="17" spans="1:9" s="1" customFormat="1" ht="27" customHeight="1" hidden="1">
      <c r="A17" s="183"/>
      <c r="B17" s="184"/>
      <c r="C17" s="54" t="s">
        <v>104</v>
      </c>
      <c r="D17" s="94">
        <v>25</v>
      </c>
      <c r="E17" s="94">
        <v>25</v>
      </c>
      <c r="F17" s="94">
        <v>25</v>
      </c>
      <c r="G17" s="94">
        <f t="shared" si="1"/>
        <v>100</v>
      </c>
      <c r="H17" s="94">
        <f>F17/D17*100</f>
        <v>100</v>
      </c>
      <c r="I17" s="77">
        <v>-95</v>
      </c>
    </row>
    <row r="18" spans="1:13" s="1" customFormat="1" ht="27.75" customHeight="1">
      <c r="A18" s="183"/>
      <c r="B18" s="184"/>
      <c r="C18" s="86" t="s">
        <v>82</v>
      </c>
      <c r="D18" s="104">
        <f>D19+D20</f>
        <v>31529.863</v>
      </c>
      <c r="E18" s="104">
        <f>E19+E20</f>
        <v>0</v>
      </c>
      <c r="F18" s="104">
        <f>F19+F20</f>
        <v>0</v>
      </c>
      <c r="G18" s="104"/>
      <c r="H18" s="104">
        <f t="shared" si="0"/>
        <v>0</v>
      </c>
      <c r="I18" s="105">
        <f t="shared" si="2"/>
        <v>-95</v>
      </c>
      <c r="M18" s="52"/>
    </row>
    <row r="19" spans="1:9" s="2" customFormat="1" ht="27.75" customHeight="1" hidden="1">
      <c r="A19" s="183"/>
      <c r="B19" s="184"/>
      <c r="C19" s="54" t="s">
        <v>104</v>
      </c>
      <c r="D19" s="94">
        <v>0</v>
      </c>
      <c r="E19" s="94">
        <v>0</v>
      </c>
      <c r="F19" s="94">
        <v>0</v>
      </c>
      <c r="G19" s="94" t="e">
        <f t="shared" si="1"/>
        <v>#DIV/0!</v>
      </c>
      <c r="H19" s="94"/>
      <c r="I19" s="77" t="e">
        <f t="shared" si="2"/>
        <v>#DIV/0!</v>
      </c>
    </row>
    <row r="20" spans="1:9" s="2" customFormat="1" ht="18" customHeight="1" hidden="1">
      <c r="A20" s="183"/>
      <c r="B20" s="184"/>
      <c r="C20" s="54" t="s">
        <v>103</v>
      </c>
      <c r="D20" s="94">
        <v>31529.863</v>
      </c>
      <c r="E20" s="94">
        <v>0</v>
      </c>
      <c r="F20" s="94">
        <v>0</v>
      </c>
      <c r="G20" s="94"/>
      <c r="H20" s="94">
        <f t="shared" si="0"/>
        <v>0</v>
      </c>
      <c r="I20" s="77">
        <f t="shared" si="2"/>
        <v>-95</v>
      </c>
    </row>
    <row r="21" spans="1:9" s="72" customFormat="1" ht="30" customHeight="1" hidden="1">
      <c r="A21" s="185"/>
      <c r="B21" s="186"/>
      <c r="C21" s="54" t="s">
        <v>95</v>
      </c>
      <c r="D21" s="138">
        <v>0</v>
      </c>
      <c r="E21" s="138">
        <v>0</v>
      </c>
      <c r="F21" s="138">
        <v>0</v>
      </c>
      <c r="G21" s="94" t="e">
        <f t="shared" si="1"/>
        <v>#DIV/0!</v>
      </c>
      <c r="H21" s="94"/>
      <c r="I21" s="77"/>
    </row>
    <row r="22" spans="1:9" s="5" customFormat="1" ht="62.25" customHeight="1">
      <c r="A22" s="50" t="s">
        <v>80</v>
      </c>
      <c r="B22" s="30" t="s">
        <v>116</v>
      </c>
      <c r="C22" s="30" t="s">
        <v>81</v>
      </c>
      <c r="D22" s="76">
        <f>D23+D24</f>
        <v>131349.252</v>
      </c>
      <c r="E22" s="76">
        <f>E23+E24</f>
        <v>88268.637</v>
      </c>
      <c r="F22" s="76">
        <f>F23+F24</f>
        <v>87357.016</v>
      </c>
      <c r="G22" s="146">
        <f t="shared" si="1"/>
        <v>98.96721980650953</v>
      </c>
      <c r="H22" s="76">
        <f t="shared" si="0"/>
        <v>66.50743317518094</v>
      </c>
      <c r="I22" s="101">
        <f t="shared" si="2"/>
        <v>3.967219806509533</v>
      </c>
    </row>
    <row r="23" spans="1:9" s="2" customFormat="1" ht="17.25" customHeight="1">
      <c r="A23" s="181"/>
      <c r="B23" s="182"/>
      <c r="C23" s="51" t="s">
        <v>35</v>
      </c>
      <c r="D23" s="94">
        <v>131349.252</v>
      </c>
      <c r="E23" s="94">
        <f>88328.266-59.629</f>
        <v>88268.637</v>
      </c>
      <c r="F23" s="94">
        <v>87357.016</v>
      </c>
      <c r="G23" s="147">
        <f t="shared" si="1"/>
        <v>98.96721980650953</v>
      </c>
      <c r="H23" s="94">
        <f t="shared" si="0"/>
        <v>66.50743317518094</v>
      </c>
      <c r="I23" s="77">
        <f t="shared" si="2"/>
        <v>3.967219806509533</v>
      </c>
    </row>
    <row r="24" spans="1:9" s="8" customFormat="1" ht="17.25" customHeight="1" hidden="1">
      <c r="A24" s="185"/>
      <c r="B24" s="186"/>
      <c r="C24" s="51" t="s">
        <v>36</v>
      </c>
      <c r="D24" s="138">
        <v>0</v>
      </c>
      <c r="E24" s="138">
        <v>0</v>
      </c>
      <c r="F24" s="138">
        <v>0</v>
      </c>
      <c r="G24" s="94" t="e">
        <f t="shared" si="1"/>
        <v>#DIV/0!</v>
      </c>
      <c r="H24" s="94" t="e">
        <f t="shared" si="0"/>
        <v>#DIV/0!</v>
      </c>
      <c r="I24" s="77" t="e">
        <f t="shared" si="2"/>
        <v>#DIV/0!</v>
      </c>
    </row>
    <row r="25" spans="1:9" s="8" customFormat="1" ht="48" customHeight="1">
      <c r="A25" s="55">
        <v>910</v>
      </c>
      <c r="B25" s="56" t="s">
        <v>90</v>
      </c>
      <c r="C25" s="30" t="s">
        <v>89</v>
      </c>
      <c r="D25" s="76">
        <f>D26</f>
        <v>51587.6</v>
      </c>
      <c r="E25" s="76">
        <f>E26</f>
        <v>33861.337</v>
      </c>
      <c r="F25" s="76">
        <f>F26</f>
        <v>32994.473</v>
      </c>
      <c r="G25" s="76">
        <f t="shared" si="1"/>
        <v>97.43995932588248</v>
      </c>
      <c r="H25" s="76">
        <f t="shared" si="0"/>
        <v>63.95814691902705</v>
      </c>
      <c r="I25" s="101">
        <f t="shared" si="2"/>
        <v>2.4399593258824837</v>
      </c>
    </row>
    <row r="26" spans="1:9" s="8" customFormat="1" ht="18" customHeight="1">
      <c r="A26" s="179"/>
      <c r="B26" s="180"/>
      <c r="C26" s="51" t="s">
        <v>36</v>
      </c>
      <c r="D26" s="94">
        <v>51587.6</v>
      </c>
      <c r="E26" s="94">
        <v>33861.337</v>
      </c>
      <c r="F26" s="94">
        <v>32994.473</v>
      </c>
      <c r="G26" s="94">
        <f t="shared" si="1"/>
        <v>97.43995932588248</v>
      </c>
      <c r="H26" s="94">
        <f t="shared" si="0"/>
        <v>63.95814691902705</v>
      </c>
      <c r="I26" s="77">
        <f t="shared" si="2"/>
        <v>2.4399593258824837</v>
      </c>
    </row>
    <row r="27" spans="1:9" s="2" customFormat="1" ht="44.25" customHeight="1">
      <c r="A27" s="57" t="s">
        <v>1</v>
      </c>
      <c r="B27" s="58" t="s">
        <v>115</v>
      </c>
      <c r="C27" s="30" t="s">
        <v>38</v>
      </c>
      <c r="D27" s="76">
        <f>D28+D29+D30</f>
        <v>256637.58</v>
      </c>
      <c r="E27" s="76">
        <f>E28+E29+E30</f>
        <v>105580.613</v>
      </c>
      <c r="F27" s="76">
        <f>F28+F29+F30</f>
        <v>96377.478</v>
      </c>
      <c r="G27" s="76">
        <f t="shared" si="1"/>
        <v>91.28330974930029</v>
      </c>
      <c r="H27" s="76">
        <f t="shared" si="0"/>
        <v>37.5539225393257</v>
      </c>
      <c r="I27" s="101">
        <f t="shared" si="2"/>
        <v>-3.7166902506997133</v>
      </c>
    </row>
    <row r="28" spans="1:9" s="7" customFormat="1" ht="17.25" customHeight="1">
      <c r="A28" s="152"/>
      <c r="B28" s="153"/>
      <c r="C28" s="54" t="s">
        <v>35</v>
      </c>
      <c r="D28" s="94">
        <v>133880.28</v>
      </c>
      <c r="E28" s="94">
        <v>88913.923</v>
      </c>
      <c r="F28" s="94">
        <v>82267.356</v>
      </c>
      <c r="G28" s="94">
        <f t="shared" si="1"/>
        <v>92.5247174168662</v>
      </c>
      <c r="H28" s="94">
        <f t="shared" si="0"/>
        <v>61.44844931606058</v>
      </c>
      <c r="I28" s="77">
        <f t="shared" si="2"/>
        <v>-2.4752825831338043</v>
      </c>
    </row>
    <row r="29" spans="1:9" s="29" customFormat="1" ht="17.25" customHeight="1">
      <c r="A29" s="154"/>
      <c r="B29" s="155"/>
      <c r="C29" s="54" t="s">
        <v>36</v>
      </c>
      <c r="D29" s="94">
        <v>21124.4</v>
      </c>
      <c r="E29" s="94">
        <v>16666.69</v>
      </c>
      <c r="F29" s="94">
        <v>14110.122</v>
      </c>
      <c r="G29" s="94">
        <f t="shared" si="1"/>
        <v>84.66061347514113</v>
      </c>
      <c r="H29" s="94">
        <f t="shared" si="0"/>
        <v>66.79537406979605</v>
      </c>
      <c r="I29" s="77">
        <f t="shared" si="2"/>
        <v>-10.339386524858867</v>
      </c>
    </row>
    <row r="30" spans="1:9" s="82" customFormat="1" ht="28.5" customHeight="1">
      <c r="A30" s="154"/>
      <c r="B30" s="155"/>
      <c r="C30" s="54" t="s">
        <v>71</v>
      </c>
      <c r="D30" s="94">
        <v>101632.9</v>
      </c>
      <c r="E30" s="94">
        <v>0</v>
      </c>
      <c r="F30" s="94">
        <v>0</v>
      </c>
      <c r="G30" s="94"/>
      <c r="H30" s="94">
        <f t="shared" si="0"/>
        <v>0</v>
      </c>
      <c r="I30" s="77">
        <f>G30-95</f>
        <v>-95</v>
      </c>
    </row>
    <row r="31" spans="1:9" s="82" customFormat="1" ht="21.75" customHeight="1" hidden="1">
      <c r="A31" s="156"/>
      <c r="B31" s="157"/>
      <c r="C31" s="87" t="s">
        <v>96</v>
      </c>
      <c r="D31" s="139"/>
      <c r="E31" s="139"/>
      <c r="F31" s="139"/>
      <c r="G31" s="94" t="e">
        <f t="shared" si="1"/>
        <v>#DIV/0!</v>
      </c>
      <c r="H31" s="111" t="e">
        <f t="shared" si="0"/>
        <v>#DIV/0!</v>
      </c>
      <c r="I31" s="112" t="e">
        <f t="shared" si="2"/>
        <v>#DIV/0!</v>
      </c>
    </row>
    <row r="32" spans="1:9" s="2" customFormat="1" ht="48" customHeight="1">
      <c r="A32" s="109">
        <v>924</v>
      </c>
      <c r="B32" s="110" t="s">
        <v>85</v>
      </c>
      <c r="C32" s="30" t="s">
        <v>84</v>
      </c>
      <c r="D32" s="76">
        <f>D33+D34</f>
        <v>2111812.563</v>
      </c>
      <c r="E32" s="76">
        <f>E33+E34</f>
        <v>1544958.7629999998</v>
      </c>
      <c r="F32" s="76">
        <f>F33+F34</f>
        <v>1475442.537</v>
      </c>
      <c r="G32" s="76">
        <f t="shared" si="1"/>
        <v>95.50044780062522</v>
      </c>
      <c r="H32" s="76">
        <f t="shared" si="0"/>
        <v>69.86616913122322</v>
      </c>
      <c r="I32" s="101">
        <f t="shared" si="2"/>
        <v>0.5004478006252242</v>
      </c>
    </row>
    <row r="33" spans="1:9" s="2" customFormat="1" ht="16.5" customHeight="1">
      <c r="A33" s="188"/>
      <c r="B33" s="188"/>
      <c r="C33" s="54" t="s">
        <v>35</v>
      </c>
      <c r="D33" s="94">
        <v>1817407.808</v>
      </c>
      <c r="E33" s="94">
        <v>1268555.008</v>
      </c>
      <c r="F33" s="94">
        <v>1199069.125</v>
      </c>
      <c r="G33" s="94">
        <f t="shared" si="1"/>
        <v>94.52243832062504</v>
      </c>
      <c r="H33" s="94">
        <f t="shared" si="0"/>
        <v>65.97688860595014</v>
      </c>
      <c r="I33" s="77">
        <f t="shared" si="2"/>
        <v>-0.47756167937495775</v>
      </c>
    </row>
    <row r="34" spans="1:9" s="2" customFormat="1" ht="27.75" customHeight="1">
      <c r="A34" s="188"/>
      <c r="B34" s="188"/>
      <c r="C34" s="59" t="s">
        <v>71</v>
      </c>
      <c r="D34" s="94">
        <v>294404.755</v>
      </c>
      <c r="E34" s="94">
        <v>276403.755</v>
      </c>
      <c r="F34" s="94">
        <v>276373.412</v>
      </c>
      <c r="G34" s="147">
        <f t="shared" si="1"/>
        <v>99.98902221860192</v>
      </c>
      <c r="H34" s="94">
        <f t="shared" si="0"/>
        <v>93.87532208846288</v>
      </c>
      <c r="I34" s="77">
        <f t="shared" si="2"/>
        <v>4.989022218601917</v>
      </c>
    </row>
    <row r="35" spans="1:9" s="2" customFormat="1" ht="21.75" customHeight="1" hidden="1">
      <c r="A35" s="136"/>
      <c r="B35" s="137"/>
      <c r="C35" s="89" t="s">
        <v>96</v>
      </c>
      <c r="D35" s="139">
        <v>0</v>
      </c>
      <c r="E35" s="139">
        <v>0</v>
      </c>
      <c r="F35" s="139">
        <v>0</v>
      </c>
      <c r="G35" s="97" t="e">
        <f>F35/E35*100</f>
        <v>#DIV/0!</v>
      </c>
      <c r="H35" s="97" t="e">
        <f>F35/D35*100</f>
        <v>#DIV/0!</v>
      </c>
      <c r="I35" s="88" t="e">
        <f>G35-95</f>
        <v>#DIV/0!</v>
      </c>
    </row>
    <row r="36" spans="1:9" s="2" customFormat="1" ht="30" customHeight="1">
      <c r="A36" s="92" t="s">
        <v>2</v>
      </c>
      <c r="B36" s="93" t="s">
        <v>75</v>
      </c>
      <c r="C36" s="30" t="s">
        <v>39</v>
      </c>
      <c r="D36" s="76">
        <f>D37+D38+D39</f>
        <v>17188505.128</v>
      </c>
      <c r="E36" s="76">
        <f>E37+E38+E39</f>
        <v>11750000.637</v>
      </c>
      <c r="F36" s="76">
        <f>F37+F38+F39</f>
        <v>11749987.482</v>
      </c>
      <c r="G36" s="76">
        <f t="shared" si="1"/>
        <v>99.99988804255928</v>
      </c>
      <c r="H36" s="76">
        <f t="shared" si="0"/>
        <v>68.35956585229349</v>
      </c>
      <c r="I36" s="101">
        <f t="shared" si="2"/>
        <v>4.999888042559277</v>
      </c>
    </row>
    <row r="37" spans="1:9" s="7" customFormat="1" ht="16.5" customHeight="1">
      <c r="A37" s="152"/>
      <c r="B37" s="153"/>
      <c r="C37" s="51" t="s">
        <v>35</v>
      </c>
      <c r="D37" s="94">
        <v>4124285.973</v>
      </c>
      <c r="E37" s="94">
        <v>2746593.783</v>
      </c>
      <c r="F37" s="94">
        <v>2746580.629</v>
      </c>
      <c r="G37" s="94">
        <f>F37/E37*100</f>
        <v>99.99952107952473</v>
      </c>
      <c r="H37" s="94">
        <f t="shared" si="0"/>
        <v>66.59530030120926</v>
      </c>
      <c r="I37" s="77">
        <f t="shared" si="2"/>
        <v>4.999521079524726</v>
      </c>
    </row>
    <row r="38" spans="1:9" s="2" customFormat="1" ht="18.75" customHeight="1">
      <c r="A38" s="154"/>
      <c r="B38" s="155"/>
      <c r="C38" s="51" t="s">
        <v>36</v>
      </c>
      <c r="D38" s="94">
        <v>11009010.81</v>
      </c>
      <c r="E38" s="94">
        <v>7669485.395</v>
      </c>
      <c r="F38" s="94">
        <v>7669485.394</v>
      </c>
      <c r="G38" s="94">
        <f t="shared" si="1"/>
        <v>99.99999998696133</v>
      </c>
      <c r="H38" s="94">
        <f t="shared" si="0"/>
        <v>69.66552696118208</v>
      </c>
      <c r="I38" s="77">
        <f t="shared" si="2"/>
        <v>4.999999986961328</v>
      </c>
    </row>
    <row r="39" spans="1:9" s="2" customFormat="1" ht="27" customHeight="1">
      <c r="A39" s="154"/>
      <c r="B39" s="155"/>
      <c r="C39" s="51" t="s">
        <v>71</v>
      </c>
      <c r="D39" s="94">
        <v>2055208.345</v>
      </c>
      <c r="E39" s="94">
        <v>1333921.459</v>
      </c>
      <c r="F39" s="94">
        <v>1333921.459</v>
      </c>
      <c r="G39" s="94">
        <f t="shared" si="1"/>
        <v>100</v>
      </c>
      <c r="H39" s="94">
        <f t="shared" si="0"/>
        <v>64.90443960317805</v>
      </c>
      <c r="I39" s="77">
        <f t="shared" si="2"/>
        <v>5</v>
      </c>
    </row>
    <row r="40" spans="1:9" s="2" customFormat="1" ht="21.75" customHeight="1">
      <c r="A40" s="156"/>
      <c r="B40" s="157"/>
      <c r="C40" s="87" t="s">
        <v>96</v>
      </c>
      <c r="D40" s="97">
        <v>467666.719</v>
      </c>
      <c r="E40" s="97">
        <v>384366.346</v>
      </c>
      <c r="F40" s="97">
        <v>384366.346</v>
      </c>
      <c r="G40" s="97">
        <f t="shared" si="1"/>
        <v>100</v>
      </c>
      <c r="H40" s="97">
        <f t="shared" si="0"/>
        <v>82.1880904465216</v>
      </c>
      <c r="I40" s="88">
        <f t="shared" si="2"/>
        <v>5</v>
      </c>
    </row>
    <row r="41" spans="1:9" s="2" customFormat="1" ht="30" customHeight="1">
      <c r="A41" s="50" t="s">
        <v>3</v>
      </c>
      <c r="B41" s="30" t="s">
        <v>4</v>
      </c>
      <c r="C41" s="30" t="s">
        <v>40</v>
      </c>
      <c r="D41" s="76">
        <f>D42+D43+D44</f>
        <v>1497982.3200000003</v>
      </c>
      <c r="E41" s="76">
        <f>E42+E43+E44</f>
        <v>995163.722</v>
      </c>
      <c r="F41" s="76">
        <f>F42+F43+F44</f>
        <v>913742.618</v>
      </c>
      <c r="G41" s="146">
        <f t="shared" si="1"/>
        <v>91.81832072451694</v>
      </c>
      <c r="H41" s="76">
        <f t="shared" si="0"/>
        <v>60.99822446502572</v>
      </c>
      <c r="I41" s="101">
        <f t="shared" si="2"/>
        <v>-3.181679275483063</v>
      </c>
    </row>
    <row r="42" spans="1:9" s="7" customFormat="1" ht="16.5" customHeight="1">
      <c r="A42" s="152"/>
      <c r="B42" s="153"/>
      <c r="C42" s="60" t="s">
        <v>35</v>
      </c>
      <c r="D42" s="94">
        <v>1134340.735</v>
      </c>
      <c r="E42" s="94">
        <v>790689.526</v>
      </c>
      <c r="F42" s="94">
        <v>769211.849</v>
      </c>
      <c r="G42" s="94">
        <f t="shared" si="1"/>
        <v>97.28367756322095</v>
      </c>
      <c r="H42" s="94">
        <f t="shared" si="0"/>
        <v>67.81135731672371</v>
      </c>
      <c r="I42" s="77">
        <f t="shared" si="2"/>
        <v>2.283677563220948</v>
      </c>
    </row>
    <row r="43" spans="1:9" s="2" customFormat="1" ht="16.5" customHeight="1">
      <c r="A43" s="154"/>
      <c r="B43" s="155"/>
      <c r="C43" s="51" t="s">
        <v>36</v>
      </c>
      <c r="D43" s="94">
        <v>2608.1</v>
      </c>
      <c r="E43" s="94">
        <v>1885.96</v>
      </c>
      <c r="F43" s="94">
        <v>1480.248</v>
      </c>
      <c r="G43" s="94">
        <f t="shared" si="1"/>
        <v>78.48777280536171</v>
      </c>
      <c r="H43" s="94">
        <f t="shared" si="0"/>
        <v>56.755799240826654</v>
      </c>
      <c r="I43" s="77">
        <f t="shared" si="2"/>
        <v>-16.512227194638285</v>
      </c>
    </row>
    <row r="44" spans="1:9" s="28" customFormat="1" ht="27" customHeight="1">
      <c r="A44" s="156"/>
      <c r="B44" s="157"/>
      <c r="C44" s="54" t="s">
        <v>71</v>
      </c>
      <c r="D44" s="94">
        <v>361033.485</v>
      </c>
      <c r="E44" s="94">
        <v>202588.236</v>
      </c>
      <c r="F44" s="94">
        <v>143050.521</v>
      </c>
      <c r="G44" s="94">
        <f t="shared" si="1"/>
        <v>70.61146482365344</v>
      </c>
      <c r="H44" s="94">
        <f t="shared" si="0"/>
        <v>39.622507867933635</v>
      </c>
      <c r="I44" s="77">
        <f t="shared" si="2"/>
        <v>-24.388535176346565</v>
      </c>
    </row>
    <row r="45" spans="1:10" s="2" customFormat="1" ht="30" customHeight="1">
      <c r="A45" s="50" t="s">
        <v>5</v>
      </c>
      <c r="B45" s="30" t="s">
        <v>6</v>
      </c>
      <c r="C45" s="30" t="s">
        <v>41</v>
      </c>
      <c r="D45" s="76">
        <f>D46+D47+D48</f>
        <v>1009792.252</v>
      </c>
      <c r="E45" s="76">
        <f>E46+E47+E48</f>
        <v>694894.9839999999</v>
      </c>
      <c r="F45" s="76">
        <f>F46+F47+F48</f>
        <v>693656.5889999999</v>
      </c>
      <c r="G45" s="76">
        <f>F45/E45*100</f>
        <v>99.82178674065662</v>
      </c>
      <c r="H45" s="76">
        <f t="shared" si="0"/>
        <v>68.69299973594964</v>
      </c>
      <c r="I45" s="114">
        <f>G45-95</f>
        <v>4.82178674065662</v>
      </c>
      <c r="J45" s="63"/>
    </row>
    <row r="46" spans="1:9" s="7" customFormat="1" ht="16.5" customHeight="1">
      <c r="A46" s="152"/>
      <c r="B46" s="153"/>
      <c r="C46" s="51" t="s">
        <v>35</v>
      </c>
      <c r="D46" s="94">
        <v>675699.252</v>
      </c>
      <c r="E46" s="94">
        <v>473470.724</v>
      </c>
      <c r="F46" s="94">
        <v>472302.932</v>
      </c>
      <c r="G46" s="94">
        <f>F46/E46*100</f>
        <v>99.75335497195387</v>
      </c>
      <c r="H46" s="94">
        <f t="shared" si="0"/>
        <v>69.8983949741001</v>
      </c>
      <c r="I46" s="77">
        <f t="shared" si="2"/>
        <v>4.753354971953868</v>
      </c>
    </row>
    <row r="47" spans="1:9" s="2" customFormat="1" ht="16.5" customHeight="1">
      <c r="A47" s="154"/>
      <c r="B47" s="155"/>
      <c r="C47" s="51" t="s">
        <v>36</v>
      </c>
      <c r="D47" s="94">
        <v>8781</v>
      </c>
      <c r="E47" s="94">
        <v>5686.654</v>
      </c>
      <c r="F47" s="94">
        <v>5656.051</v>
      </c>
      <c r="G47" s="94">
        <f t="shared" si="1"/>
        <v>99.46184522568105</v>
      </c>
      <c r="H47" s="94">
        <f t="shared" si="0"/>
        <v>64.41237900011389</v>
      </c>
      <c r="I47" s="77">
        <f t="shared" si="2"/>
        <v>4.461845225681046</v>
      </c>
    </row>
    <row r="48" spans="1:9" s="28" customFormat="1" ht="27" customHeight="1">
      <c r="A48" s="156"/>
      <c r="B48" s="157"/>
      <c r="C48" s="54" t="s">
        <v>71</v>
      </c>
      <c r="D48" s="94">
        <v>325312</v>
      </c>
      <c r="E48" s="94">
        <v>215737.606</v>
      </c>
      <c r="F48" s="94">
        <v>215697.606</v>
      </c>
      <c r="G48" s="147">
        <f t="shared" si="1"/>
        <v>99.98145895806408</v>
      </c>
      <c r="H48" s="94">
        <f t="shared" si="0"/>
        <v>66.30484150600039</v>
      </c>
      <c r="I48" s="77">
        <f t="shared" si="2"/>
        <v>4.981458958064081</v>
      </c>
    </row>
    <row r="49" spans="1:9" s="2" customFormat="1" ht="30" customHeight="1">
      <c r="A49" s="50" t="s">
        <v>7</v>
      </c>
      <c r="B49" s="30" t="s">
        <v>8</v>
      </c>
      <c r="C49" s="30" t="s">
        <v>42</v>
      </c>
      <c r="D49" s="76">
        <f>D50+D51+D52</f>
        <v>665308.225</v>
      </c>
      <c r="E49" s="76">
        <f>E50+E51+E52</f>
        <v>437531.433</v>
      </c>
      <c r="F49" s="76">
        <f>F50+F51+F52</f>
        <v>401489.972</v>
      </c>
      <c r="G49" s="146">
        <f t="shared" si="1"/>
        <v>91.76254360678128</v>
      </c>
      <c r="H49" s="76">
        <f t="shared" si="0"/>
        <v>60.34646152165036</v>
      </c>
      <c r="I49" s="101">
        <f>G49-95</f>
        <v>-3.2374563932187215</v>
      </c>
    </row>
    <row r="50" spans="1:9" s="7" customFormat="1" ht="16.5" customHeight="1">
      <c r="A50" s="152"/>
      <c r="B50" s="153"/>
      <c r="C50" s="51" t="s">
        <v>35</v>
      </c>
      <c r="D50" s="94">
        <v>576913.232</v>
      </c>
      <c r="E50" s="94">
        <v>386877.827</v>
      </c>
      <c r="F50" s="94">
        <v>351482.891</v>
      </c>
      <c r="G50" s="94">
        <f t="shared" si="1"/>
        <v>90.85113347682238</v>
      </c>
      <c r="H50" s="94">
        <f t="shared" si="0"/>
        <v>60.92474075893618</v>
      </c>
      <c r="I50" s="77">
        <f t="shared" si="2"/>
        <v>-4.148866523177617</v>
      </c>
    </row>
    <row r="51" spans="1:9" s="2" customFormat="1" ht="16.5" customHeight="1">
      <c r="A51" s="154"/>
      <c r="B51" s="155"/>
      <c r="C51" s="51" t="s">
        <v>36</v>
      </c>
      <c r="D51" s="94">
        <v>8689.6</v>
      </c>
      <c r="E51" s="94">
        <v>5573.51</v>
      </c>
      <c r="F51" s="94">
        <v>4966.985</v>
      </c>
      <c r="G51" s="94">
        <f t="shared" si="1"/>
        <v>89.11771935458984</v>
      </c>
      <c r="H51" s="94">
        <f t="shared" si="0"/>
        <v>57.160110937212295</v>
      </c>
      <c r="I51" s="77">
        <f t="shared" si="2"/>
        <v>-5.882280645410162</v>
      </c>
    </row>
    <row r="52" spans="1:9" s="28" customFormat="1" ht="27.75" customHeight="1">
      <c r="A52" s="156"/>
      <c r="B52" s="157"/>
      <c r="C52" s="54" t="s">
        <v>71</v>
      </c>
      <c r="D52" s="94">
        <v>79705.393</v>
      </c>
      <c r="E52" s="94">
        <v>45080.096</v>
      </c>
      <c r="F52" s="94">
        <v>45040.096</v>
      </c>
      <c r="G52" s="94">
        <f t="shared" si="1"/>
        <v>99.91126904432501</v>
      </c>
      <c r="H52" s="94">
        <f t="shared" si="0"/>
        <v>56.508216451551775</v>
      </c>
      <c r="I52" s="77">
        <f t="shared" si="2"/>
        <v>4.91126904432501</v>
      </c>
    </row>
    <row r="53" spans="1:10" s="2" customFormat="1" ht="30" customHeight="1">
      <c r="A53" s="50" t="s">
        <v>9</v>
      </c>
      <c r="B53" s="30" t="s">
        <v>10</v>
      </c>
      <c r="C53" s="30" t="s">
        <v>46</v>
      </c>
      <c r="D53" s="76">
        <f>D54+D55+D56</f>
        <v>920298.652</v>
      </c>
      <c r="E53" s="76">
        <f>E54+E55+E56</f>
        <v>743769.42</v>
      </c>
      <c r="F53" s="76">
        <f>F54+F55+F56</f>
        <v>734324.62</v>
      </c>
      <c r="G53" s="76">
        <f>F53/E53*100</f>
        <v>98.73014408148158</v>
      </c>
      <c r="H53" s="76">
        <f t="shared" si="0"/>
        <v>79.7919912632883</v>
      </c>
      <c r="I53" s="101">
        <f t="shared" si="2"/>
        <v>3.7301440814815834</v>
      </c>
      <c r="J53" s="63"/>
    </row>
    <row r="54" spans="1:9" s="7" customFormat="1" ht="16.5" customHeight="1">
      <c r="A54" s="152"/>
      <c r="B54" s="153"/>
      <c r="C54" s="51" t="s">
        <v>35</v>
      </c>
      <c r="D54" s="94">
        <v>476463.43</v>
      </c>
      <c r="E54" s="94">
        <v>343594.291</v>
      </c>
      <c r="F54" s="94">
        <v>341778.761</v>
      </c>
      <c r="G54" s="94">
        <f t="shared" si="1"/>
        <v>99.47160647090028</v>
      </c>
      <c r="H54" s="94">
        <f t="shared" si="0"/>
        <v>71.7324225701855</v>
      </c>
      <c r="I54" s="77">
        <f t="shared" si="2"/>
        <v>4.471606470900284</v>
      </c>
    </row>
    <row r="55" spans="1:9" s="2" customFormat="1" ht="16.5" customHeight="1">
      <c r="A55" s="154"/>
      <c r="B55" s="155"/>
      <c r="C55" s="51" t="s">
        <v>36</v>
      </c>
      <c r="D55" s="94">
        <v>7270.5</v>
      </c>
      <c r="E55" s="94">
        <v>4934.414</v>
      </c>
      <c r="F55" s="94">
        <v>4079.609</v>
      </c>
      <c r="G55" s="94">
        <f t="shared" si="1"/>
        <v>82.67666636808343</v>
      </c>
      <c r="H55" s="94">
        <f t="shared" si="0"/>
        <v>56.1118079911973</v>
      </c>
      <c r="I55" s="77">
        <f t="shared" si="2"/>
        <v>-12.323333631916569</v>
      </c>
    </row>
    <row r="56" spans="1:9" s="28" customFormat="1" ht="27.75" customHeight="1">
      <c r="A56" s="156"/>
      <c r="B56" s="157"/>
      <c r="C56" s="54" t="s">
        <v>71</v>
      </c>
      <c r="D56" s="94">
        <v>436564.722</v>
      </c>
      <c r="E56" s="94">
        <v>395240.715</v>
      </c>
      <c r="F56" s="94">
        <v>388466.25</v>
      </c>
      <c r="G56" s="94">
        <f t="shared" si="1"/>
        <v>98.28599009593432</v>
      </c>
      <c r="H56" s="94">
        <f t="shared" si="0"/>
        <v>88.98251059324028</v>
      </c>
      <c r="I56" s="77">
        <f t="shared" si="2"/>
        <v>3.2859900959343236</v>
      </c>
    </row>
    <row r="57" spans="1:10" s="2" customFormat="1" ht="30" customHeight="1">
      <c r="A57" s="50" t="s">
        <v>11</v>
      </c>
      <c r="B57" s="30" t="s">
        <v>12</v>
      </c>
      <c r="C57" s="30" t="s">
        <v>45</v>
      </c>
      <c r="D57" s="76">
        <f>D58+D59+D60</f>
        <v>619295.8269999999</v>
      </c>
      <c r="E57" s="76">
        <f>E58+E59+E60</f>
        <v>420199.163</v>
      </c>
      <c r="F57" s="76">
        <f>F58+F59+F60</f>
        <v>408358.864</v>
      </c>
      <c r="G57" s="76">
        <f t="shared" si="1"/>
        <v>97.18221737628735</v>
      </c>
      <c r="H57" s="76">
        <f t="shared" si="0"/>
        <v>65.93922422797142</v>
      </c>
      <c r="I57" s="101">
        <f t="shared" si="2"/>
        <v>2.1822173762873547</v>
      </c>
      <c r="J57" s="63"/>
    </row>
    <row r="58" spans="1:9" s="7" customFormat="1" ht="16.5" customHeight="1">
      <c r="A58" s="152"/>
      <c r="B58" s="153"/>
      <c r="C58" s="51" t="s">
        <v>35</v>
      </c>
      <c r="D58" s="94">
        <v>555105.419</v>
      </c>
      <c r="E58" s="94">
        <v>378912.267</v>
      </c>
      <c r="F58" s="94">
        <v>368065.059</v>
      </c>
      <c r="G58" s="147">
        <f t="shared" si="1"/>
        <v>97.13727716289534</v>
      </c>
      <c r="H58" s="94">
        <f t="shared" si="0"/>
        <v>66.30543431967469</v>
      </c>
      <c r="I58" s="77">
        <f t="shared" si="2"/>
        <v>2.1372771628953444</v>
      </c>
    </row>
    <row r="59" spans="1:9" s="2" customFormat="1" ht="16.5" customHeight="1">
      <c r="A59" s="154"/>
      <c r="B59" s="155"/>
      <c r="C59" s="51" t="s">
        <v>36</v>
      </c>
      <c r="D59" s="94">
        <v>7326.1</v>
      </c>
      <c r="E59" s="94">
        <v>5498.234</v>
      </c>
      <c r="F59" s="94">
        <v>4505.143</v>
      </c>
      <c r="G59" s="94">
        <f t="shared" si="1"/>
        <v>81.93800045614647</v>
      </c>
      <c r="H59" s="94">
        <f t="shared" si="0"/>
        <v>61.49442404553582</v>
      </c>
      <c r="I59" s="77">
        <f t="shared" si="2"/>
        <v>-13.061999543853531</v>
      </c>
    </row>
    <row r="60" spans="1:9" s="28" customFormat="1" ht="27" customHeight="1">
      <c r="A60" s="156"/>
      <c r="B60" s="157"/>
      <c r="C60" s="54" t="s">
        <v>71</v>
      </c>
      <c r="D60" s="94">
        <v>56864.308</v>
      </c>
      <c r="E60" s="94">
        <v>35788.662</v>
      </c>
      <c r="F60" s="94">
        <v>35788.662</v>
      </c>
      <c r="G60" s="94">
        <f t="shared" si="1"/>
        <v>100</v>
      </c>
      <c r="H60" s="94">
        <f t="shared" si="0"/>
        <v>62.936951593607716</v>
      </c>
      <c r="I60" s="77">
        <f t="shared" si="2"/>
        <v>5</v>
      </c>
    </row>
    <row r="61" spans="1:10" s="2" customFormat="1" ht="30" customHeight="1">
      <c r="A61" s="50" t="s">
        <v>13</v>
      </c>
      <c r="B61" s="30" t="s">
        <v>14</v>
      </c>
      <c r="C61" s="30" t="s">
        <v>44</v>
      </c>
      <c r="D61" s="76">
        <f>D62+D63+D64</f>
        <v>454947.773</v>
      </c>
      <c r="E61" s="76">
        <f>E62+E63+E64</f>
        <v>354833.30500000005</v>
      </c>
      <c r="F61" s="76">
        <f>F62+F63+F64</f>
        <v>343639.574</v>
      </c>
      <c r="G61" s="76">
        <f t="shared" si="1"/>
        <v>96.84535503227353</v>
      </c>
      <c r="H61" s="76">
        <f t="shared" si="0"/>
        <v>75.53385122296226</v>
      </c>
      <c r="I61" s="101">
        <f t="shared" si="2"/>
        <v>1.845355032273531</v>
      </c>
      <c r="J61" s="63"/>
    </row>
    <row r="62" spans="1:9" s="7" customFormat="1" ht="16.5" customHeight="1">
      <c r="A62" s="152"/>
      <c r="B62" s="153"/>
      <c r="C62" s="51" t="s">
        <v>35</v>
      </c>
      <c r="D62" s="94">
        <v>358488.468</v>
      </c>
      <c r="E62" s="94">
        <v>268140.434</v>
      </c>
      <c r="F62" s="94">
        <v>260232.371</v>
      </c>
      <c r="G62" s="147">
        <f t="shared" si="1"/>
        <v>97.05077563945467</v>
      </c>
      <c r="H62" s="94">
        <f t="shared" si="0"/>
        <v>72.5915599047945</v>
      </c>
      <c r="I62" s="77">
        <f t="shared" si="2"/>
        <v>2.0507756394546703</v>
      </c>
    </row>
    <row r="63" spans="1:9" s="2" customFormat="1" ht="16.5" customHeight="1">
      <c r="A63" s="154"/>
      <c r="B63" s="155"/>
      <c r="C63" s="51" t="s">
        <v>36</v>
      </c>
      <c r="D63" s="94">
        <v>6786.5</v>
      </c>
      <c r="E63" s="94">
        <v>5085.445</v>
      </c>
      <c r="F63" s="94">
        <v>4248.92</v>
      </c>
      <c r="G63" s="94">
        <f t="shared" si="1"/>
        <v>83.55060373281002</v>
      </c>
      <c r="H63" s="94">
        <f t="shared" si="0"/>
        <v>62.60841376261696</v>
      </c>
      <c r="I63" s="77">
        <f t="shared" si="2"/>
        <v>-11.449396267189982</v>
      </c>
    </row>
    <row r="64" spans="1:9" s="28" customFormat="1" ht="27" customHeight="1">
      <c r="A64" s="156"/>
      <c r="B64" s="157"/>
      <c r="C64" s="54" t="s">
        <v>71</v>
      </c>
      <c r="D64" s="94">
        <v>89672.805</v>
      </c>
      <c r="E64" s="94">
        <v>81607.426</v>
      </c>
      <c r="F64" s="94">
        <v>79158.283</v>
      </c>
      <c r="G64" s="94">
        <f t="shared" si="1"/>
        <v>96.99887238203051</v>
      </c>
      <c r="H64" s="94">
        <f t="shared" si="0"/>
        <v>88.2745699769289</v>
      </c>
      <c r="I64" s="77">
        <f t="shared" si="2"/>
        <v>1.9988723820305125</v>
      </c>
    </row>
    <row r="65" spans="1:10" s="2" customFormat="1" ht="37.5" customHeight="1">
      <c r="A65" s="50" t="s">
        <v>15</v>
      </c>
      <c r="B65" s="30" t="s">
        <v>16</v>
      </c>
      <c r="C65" s="30" t="s">
        <v>68</v>
      </c>
      <c r="D65" s="76">
        <f>D66+D67+D68</f>
        <v>617767.941</v>
      </c>
      <c r="E65" s="76">
        <f>E66+E67+E68</f>
        <v>503479.19200000004</v>
      </c>
      <c r="F65" s="76">
        <f>F66+F67+F68</f>
        <v>497822.571</v>
      </c>
      <c r="G65" s="151">
        <f t="shared" si="1"/>
        <v>98.87649358903396</v>
      </c>
      <c r="H65" s="76">
        <f t="shared" si="0"/>
        <v>80.58407339723055</v>
      </c>
      <c r="I65" s="101">
        <f t="shared" si="2"/>
        <v>3.876493589033956</v>
      </c>
      <c r="J65" s="63"/>
    </row>
    <row r="66" spans="1:9" s="7" customFormat="1" ht="16.5" customHeight="1">
      <c r="A66" s="152"/>
      <c r="B66" s="153"/>
      <c r="C66" s="51" t="s">
        <v>35</v>
      </c>
      <c r="D66" s="94">
        <v>444216.136</v>
      </c>
      <c r="E66" s="94">
        <v>337164.949</v>
      </c>
      <c r="F66" s="94">
        <v>331511.976</v>
      </c>
      <c r="G66" s="94">
        <f t="shared" si="1"/>
        <v>98.32338058366797</v>
      </c>
      <c r="H66" s="94">
        <f t="shared" si="0"/>
        <v>74.62853082851542</v>
      </c>
      <c r="I66" s="77">
        <f t="shared" si="2"/>
        <v>3.3233805836679693</v>
      </c>
    </row>
    <row r="67" spans="1:9" s="2" customFormat="1" ht="16.5" customHeight="1">
      <c r="A67" s="154"/>
      <c r="B67" s="155"/>
      <c r="C67" s="51" t="s">
        <v>36</v>
      </c>
      <c r="D67" s="94">
        <v>5838.3</v>
      </c>
      <c r="E67" s="94">
        <v>3952.607</v>
      </c>
      <c r="F67" s="94">
        <v>3948.959</v>
      </c>
      <c r="G67" s="94">
        <f t="shared" si="1"/>
        <v>99.90770648334124</v>
      </c>
      <c r="H67" s="94">
        <f t="shared" si="0"/>
        <v>67.63885035027319</v>
      </c>
      <c r="I67" s="77">
        <f t="shared" si="2"/>
        <v>4.907706483341244</v>
      </c>
    </row>
    <row r="68" spans="1:9" s="2" customFormat="1" ht="27.75" customHeight="1">
      <c r="A68" s="156"/>
      <c r="B68" s="157"/>
      <c r="C68" s="54" t="s">
        <v>71</v>
      </c>
      <c r="D68" s="94">
        <v>167713.505</v>
      </c>
      <c r="E68" s="94">
        <v>162361.636</v>
      </c>
      <c r="F68" s="94">
        <v>162361.636</v>
      </c>
      <c r="G68" s="94">
        <f t="shared" si="1"/>
        <v>100</v>
      </c>
      <c r="H68" s="94">
        <f t="shared" si="0"/>
        <v>96.8089218575451</v>
      </c>
      <c r="I68" s="77">
        <f t="shared" si="2"/>
        <v>5</v>
      </c>
    </row>
    <row r="69" spans="1:9" s="2" customFormat="1" ht="30" customHeight="1">
      <c r="A69" s="50" t="s">
        <v>17</v>
      </c>
      <c r="B69" s="30" t="s">
        <v>18</v>
      </c>
      <c r="C69" s="30" t="s">
        <v>43</v>
      </c>
      <c r="D69" s="76">
        <f>D70+D71+D72</f>
        <v>98081.63900000001</v>
      </c>
      <c r="E69" s="76">
        <f>E70+E71+E72</f>
        <v>74050.50099999999</v>
      </c>
      <c r="F69" s="76">
        <f>F70+F71+F72</f>
        <v>71502.40599999999</v>
      </c>
      <c r="G69" s="76">
        <f t="shared" si="1"/>
        <v>96.55897669078566</v>
      </c>
      <c r="H69" s="76">
        <f t="shared" si="0"/>
        <v>72.90090859921293</v>
      </c>
      <c r="I69" s="101">
        <f t="shared" si="2"/>
        <v>1.5589766907856557</v>
      </c>
    </row>
    <row r="70" spans="1:9" s="7" customFormat="1" ht="16.5" customHeight="1">
      <c r="A70" s="152"/>
      <c r="B70" s="153"/>
      <c r="C70" s="51" t="s">
        <v>35</v>
      </c>
      <c r="D70" s="94">
        <v>79313.839</v>
      </c>
      <c r="E70" s="94">
        <v>55518.373</v>
      </c>
      <c r="F70" s="94">
        <v>53031.655</v>
      </c>
      <c r="G70" s="94">
        <f t="shared" si="1"/>
        <v>95.52090980764152</v>
      </c>
      <c r="H70" s="94">
        <f t="shared" si="0"/>
        <v>66.86305399994569</v>
      </c>
      <c r="I70" s="77">
        <f t="shared" si="2"/>
        <v>0.520909807641516</v>
      </c>
    </row>
    <row r="71" spans="1:9" s="2" customFormat="1" ht="16.5" customHeight="1">
      <c r="A71" s="154"/>
      <c r="B71" s="155"/>
      <c r="C71" s="51" t="s">
        <v>36</v>
      </c>
      <c r="D71" s="94">
        <v>659.3</v>
      </c>
      <c r="E71" s="94">
        <v>423.628</v>
      </c>
      <c r="F71" s="94">
        <v>362.251</v>
      </c>
      <c r="G71" s="94">
        <f>F71/E71*100</f>
        <v>85.51158091533138</v>
      </c>
      <c r="H71" s="94">
        <f t="shared" si="0"/>
        <v>54.94478992871227</v>
      </c>
      <c r="I71" s="77">
        <f t="shared" si="2"/>
        <v>-9.488419084668621</v>
      </c>
    </row>
    <row r="72" spans="1:9" s="2" customFormat="1" ht="27.75" customHeight="1">
      <c r="A72" s="156"/>
      <c r="B72" s="157"/>
      <c r="C72" s="54" t="s">
        <v>71</v>
      </c>
      <c r="D72" s="94">
        <v>18108.5</v>
      </c>
      <c r="E72" s="94">
        <v>18108.5</v>
      </c>
      <c r="F72" s="94">
        <v>18108.5</v>
      </c>
      <c r="G72" s="94">
        <f>F72/E72*100</f>
        <v>100</v>
      </c>
      <c r="H72" s="94">
        <f t="shared" si="0"/>
        <v>100</v>
      </c>
      <c r="I72" s="77">
        <f t="shared" si="2"/>
        <v>5</v>
      </c>
    </row>
    <row r="73" spans="1:9" s="2" customFormat="1" ht="51" customHeight="1">
      <c r="A73" s="50" t="s">
        <v>86</v>
      </c>
      <c r="B73" s="30" t="s">
        <v>88</v>
      </c>
      <c r="C73" s="30" t="s">
        <v>87</v>
      </c>
      <c r="D73" s="76">
        <f>D74+D75+D76</f>
        <v>1797562.52</v>
      </c>
      <c r="E73" s="76">
        <f>E74+E75+E76</f>
        <v>799056.746</v>
      </c>
      <c r="F73" s="76">
        <f>F74+F75+F76</f>
        <v>759196.816</v>
      </c>
      <c r="G73" s="76">
        <f t="shared" si="1"/>
        <v>95.01162712166126</v>
      </c>
      <c r="H73" s="76">
        <f t="shared" si="0"/>
        <v>42.23479336896722</v>
      </c>
      <c r="I73" s="101">
        <f t="shared" si="2"/>
        <v>0.011627121661263118</v>
      </c>
    </row>
    <row r="74" spans="1:9" s="2" customFormat="1" ht="16.5" customHeight="1">
      <c r="A74" s="181"/>
      <c r="B74" s="182"/>
      <c r="C74" s="54" t="s">
        <v>35</v>
      </c>
      <c r="D74" s="94">
        <v>1186551.666</v>
      </c>
      <c r="E74" s="94">
        <v>646897.898</v>
      </c>
      <c r="F74" s="94">
        <v>608789.1</v>
      </c>
      <c r="G74" s="94">
        <f aca="true" t="shared" si="3" ref="G74:G141">F74/E74*100</f>
        <v>94.10899337935396</v>
      </c>
      <c r="H74" s="94">
        <f aca="true" t="shared" si="4" ref="H74:H141">F74/D74*100</f>
        <v>51.307424484287054</v>
      </c>
      <c r="I74" s="77">
        <f aca="true" t="shared" si="5" ref="I74:I141">G74-95</f>
        <v>-0.8910066206460385</v>
      </c>
    </row>
    <row r="75" spans="1:9" s="10" customFormat="1" ht="16.5" customHeight="1">
      <c r="A75" s="183"/>
      <c r="B75" s="184"/>
      <c r="C75" s="54" t="s">
        <v>36</v>
      </c>
      <c r="D75" s="94">
        <v>1063.433</v>
      </c>
      <c r="E75" s="94">
        <v>738.567</v>
      </c>
      <c r="F75" s="94">
        <v>509.662</v>
      </c>
      <c r="G75" s="94">
        <f t="shared" si="3"/>
        <v>69.00687412245605</v>
      </c>
      <c r="H75" s="94">
        <f t="shared" si="4"/>
        <v>47.92610347807525</v>
      </c>
      <c r="I75" s="77">
        <f t="shared" si="5"/>
        <v>-25.993125877543946</v>
      </c>
    </row>
    <row r="76" spans="1:9" s="85" customFormat="1" ht="27.75" customHeight="1">
      <c r="A76" s="183"/>
      <c r="B76" s="184"/>
      <c r="C76" s="54" t="s">
        <v>71</v>
      </c>
      <c r="D76" s="94">
        <v>609947.421</v>
      </c>
      <c r="E76" s="94">
        <v>151420.281</v>
      </c>
      <c r="F76" s="94">
        <v>149898.054</v>
      </c>
      <c r="G76" s="94">
        <f t="shared" si="3"/>
        <v>98.99470071647801</v>
      </c>
      <c r="H76" s="94">
        <f t="shared" si="4"/>
        <v>24.575569768660436</v>
      </c>
      <c r="I76" s="77">
        <f t="shared" si="5"/>
        <v>3.9947007164780075</v>
      </c>
    </row>
    <row r="77" spans="1:10" s="28" customFormat="1" ht="21" customHeight="1">
      <c r="A77" s="185"/>
      <c r="B77" s="186"/>
      <c r="C77" s="89" t="s">
        <v>96</v>
      </c>
      <c r="D77" s="97">
        <v>53990</v>
      </c>
      <c r="E77" s="97">
        <v>23154.297</v>
      </c>
      <c r="F77" s="97">
        <v>23154.297</v>
      </c>
      <c r="G77" s="97">
        <f>F77/E77*100</f>
        <v>100</v>
      </c>
      <c r="H77" s="97">
        <f t="shared" si="4"/>
        <v>42.88626967957029</v>
      </c>
      <c r="I77" s="88">
        <f t="shared" si="5"/>
        <v>5</v>
      </c>
      <c r="J77" s="67"/>
    </row>
    <row r="78" spans="1:9" s="2" customFormat="1" ht="44.25" customHeight="1">
      <c r="A78" s="57" t="s">
        <v>92</v>
      </c>
      <c r="B78" s="58" t="s">
        <v>93</v>
      </c>
      <c r="C78" s="30" t="s">
        <v>91</v>
      </c>
      <c r="D78" s="76">
        <f>D79+D80</f>
        <v>2646962.484</v>
      </c>
      <c r="E78" s="76">
        <f>E79+E80</f>
        <v>1078311.2689999999</v>
      </c>
      <c r="F78" s="76">
        <f>F79+F80</f>
        <v>1038024.518</v>
      </c>
      <c r="G78" s="76">
        <f t="shared" si="3"/>
        <v>96.26390336833252</v>
      </c>
      <c r="H78" s="76">
        <f t="shared" si="4"/>
        <v>39.215686821196364</v>
      </c>
      <c r="I78" s="101">
        <f t="shared" si="5"/>
        <v>1.263903368332521</v>
      </c>
    </row>
    <row r="79" spans="1:9" s="2" customFormat="1" ht="16.5" customHeight="1">
      <c r="A79" s="181"/>
      <c r="B79" s="182"/>
      <c r="C79" s="54" t="s">
        <v>35</v>
      </c>
      <c r="D79" s="94">
        <v>1794792.373</v>
      </c>
      <c r="E79" s="94">
        <v>986170.786</v>
      </c>
      <c r="F79" s="94">
        <v>945884.035</v>
      </c>
      <c r="G79" s="94">
        <f t="shared" si="3"/>
        <v>95.9148302127863</v>
      </c>
      <c r="H79" s="94">
        <f t="shared" si="4"/>
        <v>52.701585388339524</v>
      </c>
      <c r="I79" s="77">
        <f t="shared" si="5"/>
        <v>0.9148302127862991</v>
      </c>
    </row>
    <row r="80" spans="1:9" s="28" customFormat="1" ht="27" customHeight="1">
      <c r="A80" s="183"/>
      <c r="B80" s="184"/>
      <c r="C80" s="54" t="s">
        <v>71</v>
      </c>
      <c r="D80" s="94">
        <v>852170.111</v>
      </c>
      <c r="E80" s="94">
        <v>92140.483</v>
      </c>
      <c r="F80" s="94">
        <v>92140.483</v>
      </c>
      <c r="G80" s="94">
        <f t="shared" si="3"/>
        <v>100</v>
      </c>
      <c r="H80" s="94">
        <f t="shared" si="4"/>
        <v>10.812451857983552</v>
      </c>
      <c r="I80" s="77">
        <f t="shared" si="5"/>
        <v>5</v>
      </c>
    </row>
    <row r="81" spans="1:10" s="28" customFormat="1" ht="21" customHeight="1">
      <c r="A81" s="183"/>
      <c r="B81" s="184"/>
      <c r="C81" s="90" t="s">
        <v>96</v>
      </c>
      <c r="D81" s="97">
        <v>2564262.448</v>
      </c>
      <c r="E81" s="97">
        <v>1031263.6</v>
      </c>
      <c r="F81" s="97">
        <v>991225.196</v>
      </c>
      <c r="G81" s="97">
        <f t="shared" si="3"/>
        <v>96.11753929839082</v>
      </c>
      <c r="H81" s="97">
        <f t="shared" si="4"/>
        <v>38.655372299083794</v>
      </c>
      <c r="I81" s="88">
        <f t="shared" si="5"/>
        <v>1.1175392983908239</v>
      </c>
      <c r="J81" s="68"/>
    </row>
    <row r="82" spans="1:9" s="2" customFormat="1" ht="45" customHeight="1">
      <c r="A82" s="50" t="s">
        <v>19</v>
      </c>
      <c r="B82" s="30" t="s">
        <v>111</v>
      </c>
      <c r="C82" s="30" t="s">
        <v>47</v>
      </c>
      <c r="D82" s="76">
        <f>D84+D85+D86</f>
        <v>8147942.871</v>
      </c>
      <c r="E82" s="76">
        <f>E84+E85+E86</f>
        <v>3420184.7529999996</v>
      </c>
      <c r="F82" s="76">
        <f>F84+F85+F86</f>
        <v>3333448.2810000004</v>
      </c>
      <c r="G82" s="76">
        <f t="shared" si="3"/>
        <v>97.46398284701087</v>
      </c>
      <c r="H82" s="76">
        <f t="shared" si="4"/>
        <v>40.91153231896538</v>
      </c>
      <c r="I82" s="101">
        <f t="shared" si="5"/>
        <v>2.4639828470108682</v>
      </c>
    </row>
    <row r="83" spans="1:9" s="2" customFormat="1" ht="45" customHeight="1" hidden="1">
      <c r="A83" s="152"/>
      <c r="B83" s="153"/>
      <c r="C83" s="30" t="s">
        <v>123</v>
      </c>
      <c r="D83" s="76">
        <f>D84+D85+D87</f>
        <v>3560975.932</v>
      </c>
      <c r="E83" s="76">
        <f>E84+E85+E87</f>
        <v>2291586.434</v>
      </c>
      <c r="F83" s="76">
        <f>F84+F85+F87</f>
        <v>2255116.2920000004</v>
      </c>
      <c r="G83" s="76">
        <f>F83/E83*100</f>
        <v>98.40851990311619</v>
      </c>
      <c r="H83" s="76">
        <f>F83/D83*100</f>
        <v>63.32860246919524</v>
      </c>
      <c r="I83" s="101">
        <f t="shared" si="5"/>
        <v>3.4085199031161864</v>
      </c>
    </row>
    <row r="84" spans="1:9" s="7" customFormat="1" ht="16.5" customHeight="1">
      <c r="A84" s="154"/>
      <c r="B84" s="155"/>
      <c r="C84" s="51" t="s">
        <v>35</v>
      </c>
      <c r="D84" s="94">
        <v>3552455.732</v>
      </c>
      <c r="E84" s="94">
        <v>2285469.834</v>
      </c>
      <c r="F84" s="94">
        <v>2251565.919</v>
      </c>
      <c r="G84" s="147">
        <f t="shared" si="3"/>
        <v>98.51654506676812</v>
      </c>
      <c r="H84" s="94">
        <f t="shared" si="4"/>
        <v>63.380548242113896</v>
      </c>
      <c r="I84" s="77">
        <f t="shared" si="5"/>
        <v>3.516545066768117</v>
      </c>
    </row>
    <row r="85" spans="1:9" s="7" customFormat="1" ht="16.5" customHeight="1">
      <c r="A85" s="154"/>
      <c r="B85" s="155"/>
      <c r="C85" s="51" t="s">
        <v>36</v>
      </c>
      <c r="D85" s="94">
        <v>8520.2</v>
      </c>
      <c r="E85" s="94">
        <v>6116.6</v>
      </c>
      <c r="F85" s="94">
        <v>3550.373</v>
      </c>
      <c r="G85" s="94">
        <f t="shared" si="3"/>
        <v>58.04487787332832</v>
      </c>
      <c r="H85" s="94">
        <f t="shared" si="4"/>
        <v>41.67006643036548</v>
      </c>
      <c r="I85" s="77">
        <f t="shared" si="5"/>
        <v>-36.95512212667168</v>
      </c>
    </row>
    <row r="86" spans="1:9" s="2" customFormat="1" ht="27" customHeight="1">
      <c r="A86" s="154"/>
      <c r="B86" s="155"/>
      <c r="C86" s="51" t="s">
        <v>71</v>
      </c>
      <c r="D86" s="94">
        <v>4586966.939</v>
      </c>
      <c r="E86" s="94">
        <v>1128598.319</v>
      </c>
      <c r="F86" s="94">
        <v>1078331.989</v>
      </c>
      <c r="G86" s="94">
        <f t="shared" si="3"/>
        <v>95.54612751465565</v>
      </c>
      <c r="H86" s="94">
        <f t="shared" si="4"/>
        <v>23.508606086336563</v>
      </c>
      <c r="I86" s="77">
        <f t="shared" si="5"/>
        <v>0.5461275146556517</v>
      </c>
    </row>
    <row r="87" spans="1:9" s="2" customFormat="1" ht="44.25" customHeight="1" hidden="1">
      <c r="A87" s="154"/>
      <c r="B87" s="155"/>
      <c r="C87" s="113" t="s">
        <v>124</v>
      </c>
      <c r="D87" s="138"/>
      <c r="E87" s="138"/>
      <c r="F87" s="138"/>
      <c r="G87" s="94" t="e">
        <f>F87/E87*100</f>
        <v>#DIV/0!</v>
      </c>
      <c r="H87" s="94" t="e">
        <f>F87/D87*100</f>
        <v>#DIV/0!</v>
      </c>
      <c r="I87" s="77" t="e">
        <f t="shared" si="5"/>
        <v>#DIV/0!</v>
      </c>
    </row>
    <row r="88" spans="1:10" s="2" customFormat="1" ht="21" customHeight="1">
      <c r="A88" s="154"/>
      <c r="B88" s="155"/>
      <c r="C88" s="87" t="s">
        <v>96</v>
      </c>
      <c r="D88" s="97">
        <v>1967473.97</v>
      </c>
      <c r="E88" s="97">
        <v>339840.113</v>
      </c>
      <c r="F88" s="97">
        <v>310988.429</v>
      </c>
      <c r="G88" s="97">
        <f t="shared" si="3"/>
        <v>91.5102182184126</v>
      </c>
      <c r="H88" s="97">
        <f t="shared" si="4"/>
        <v>15.806482512193035</v>
      </c>
      <c r="I88" s="88">
        <f t="shared" si="5"/>
        <v>-3.4897817815873964</v>
      </c>
      <c r="J88" s="67"/>
    </row>
    <row r="89" spans="1:10" s="2" customFormat="1" ht="40.5" customHeight="1" hidden="1">
      <c r="A89" s="156"/>
      <c r="B89" s="157"/>
      <c r="C89" s="87" t="s">
        <v>122</v>
      </c>
      <c r="D89" s="139"/>
      <c r="E89" s="139"/>
      <c r="F89" s="139"/>
      <c r="G89" s="97" t="e">
        <f>F89/E89*100</f>
        <v>#DIV/0!</v>
      </c>
      <c r="H89" s="97" t="e">
        <f>F89/D89*100</f>
        <v>#DIV/0!</v>
      </c>
      <c r="I89" s="88" t="e">
        <f>G89-95</f>
        <v>#DIV/0!</v>
      </c>
      <c r="J89" s="67"/>
    </row>
    <row r="90" spans="1:9" s="2" customFormat="1" ht="30" customHeight="1">
      <c r="A90" s="50" t="s">
        <v>20</v>
      </c>
      <c r="B90" s="30" t="s">
        <v>112</v>
      </c>
      <c r="C90" s="30" t="s">
        <v>48</v>
      </c>
      <c r="D90" s="76">
        <f>D91+D92+D93</f>
        <v>6452254.7979999995</v>
      </c>
      <c r="E90" s="76">
        <f>E91+E92+E93</f>
        <v>4771020.885</v>
      </c>
      <c r="F90" s="76">
        <f>F91+F92+F93</f>
        <v>4717673.047</v>
      </c>
      <c r="G90" s="151">
        <f t="shared" si="3"/>
        <v>98.88183599934085</v>
      </c>
      <c r="H90" s="76">
        <f t="shared" si="4"/>
        <v>73.11665758243666</v>
      </c>
      <c r="I90" s="101">
        <f t="shared" si="5"/>
        <v>3.8818359993408507</v>
      </c>
    </row>
    <row r="91" spans="1:9" s="7" customFormat="1" ht="16.5" customHeight="1">
      <c r="A91" s="152"/>
      <c r="B91" s="153"/>
      <c r="C91" s="61" t="s">
        <v>35</v>
      </c>
      <c r="D91" s="94">
        <v>6189105.266</v>
      </c>
      <c r="E91" s="94">
        <v>4561689.995</v>
      </c>
      <c r="F91" s="94">
        <v>4556299.17</v>
      </c>
      <c r="G91" s="94">
        <f t="shared" si="3"/>
        <v>99.88182395108153</v>
      </c>
      <c r="H91" s="94">
        <f t="shared" si="4"/>
        <v>73.61805905984731</v>
      </c>
      <c r="I91" s="77">
        <f t="shared" si="5"/>
        <v>4.881823951081529</v>
      </c>
    </row>
    <row r="92" spans="1:9" s="2" customFormat="1" ht="16.5" customHeight="1">
      <c r="A92" s="154"/>
      <c r="B92" s="155"/>
      <c r="C92" s="54" t="s">
        <v>36</v>
      </c>
      <c r="D92" s="94">
        <v>254474.532</v>
      </c>
      <c r="E92" s="94">
        <v>209330.89</v>
      </c>
      <c r="F92" s="94">
        <v>161373.877</v>
      </c>
      <c r="G92" s="94">
        <f t="shared" si="3"/>
        <v>77.0903314842831</v>
      </c>
      <c r="H92" s="94">
        <f t="shared" si="4"/>
        <v>63.414549083442274</v>
      </c>
      <c r="I92" s="77">
        <f t="shared" si="5"/>
        <v>-17.909668515716902</v>
      </c>
    </row>
    <row r="93" spans="1:9" s="2" customFormat="1" ht="27" customHeight="1">
      <c r="A93" s="156"/>
      <c r="B93" s="157"/>
      <c r="C93" s="54" t="s">
        <v>71</v>
      </c>
      <c r="D93" s="94">
        <v>8675</v>
      </c>
      <c r="E93" s="94">
        <v>0</v>
      </c>
      <c r="F93" s="94">
        <v>0</v>
      </c>
      <c r="G93" s="94"/>
      <c r="H93" s="94">
        <f t="shared" si="4"/>
        <v>0</v>
      </c>
      <c r="I93" s="77">
        <f t="shared" si="5"/>
        <v>-95</v>
      </c>
    </row>
    <row r="94" spans="1:9" s="2" customFormat="1" ht="30" customHeight="1">
      <c r="A94" s="57" t="s">
        <v>107</v>
      </c>
      <c r="B94" s="58" t="s">
        <v>109</v>
      </c>
      <c r="C94" s="79" t="s">
        <v>108</v>
      </c>
      <c r="D94" s="76">
        <f>D95+D96</f>
        <v>115686.81300000001</v>
      </c>
      <c r="E94" s="76">
        <f>E95+E96</f>
        <v>74472.94900000001</v>
      </c>
      <c r="F94" s="76">
        <f>F95+F96</f>
        <v>71876.90400000001</v>
      </c>
      <c r="G94" s="76">
        <f t="shared" si="3"/>
        <v>96.51411010996759</v>
      </c>
      <c r="H94" s="76">
        <f t="shared" si="4"/>
        <v>62.1305939165253</v>
      </c>
      <c r="I94" s="101">
        <f>G94-95</f>
        <v>1.5141101099675893</v>
      </c>
    </row>
    <row r="95" spans="1:9" s="2" customFormat="1" ht="16.5" customHeight="1">
      <c r="A95" s="152"/>
      <c r="B95" s="153"/>
      <c r="C95" s="54" t="s">
        <v>35</v>
      </c>
      <c r="D95" s="94">
        <v>115575.513</v>
      </c>
      <c r="E95" s="94">
        <v>74361.649</v>
      </c>
      <c r="F95" s="94">
        <v>71765.604</v>
      </c>
      <c r="G95" s="94">
        <f t="shared" si="3"/>
        <v>96.50889264168954</v>
      </c>
      <c r="H95" s="94">
        <f t="shared" si="4"/>
        <v>62.09412542257113</v>
      </c>
      <c r="I95" s="77">
        <f t="shared" si="5"/>
        <v>1.5088926416895418</v>
      </c>
    </row>
    <row r="96" spans="1:9" s="2" customFormat="1" ht="16.5" customHeight="1">
      <c r="A96" s="156"/>
      <c r="B96" s="157"/>
      <c r="C96" s="54" t="s">
        <v>36</v>
      </c>
      <c r="D96" s="94">
        <v>111.3</v>
      </c>
      <c r="E96" s="94">
        <v>111.3</v>
      </c>
      <c r="F96" s="94">
        <v>111.3</v>
      </c>
      <c r="G96" s="94">
        <f t="shared" si="3"/>
        <v>100</v>
      </c>
      <c r="H96" s="94">
        <f t="shared" si="4"/>
        <v>100</v>
      </c>
      <c r="I96" s="77">
        <f t="shared" si="5"/>
        <v>5</v>
      </c>
    </row>
    <row r="97" spans="1:9" s="2" customFormat="1" ht="45" customHeight="1">
      <c r="A97" s="92" t="s">
        <v>21</v>
      </c>
      <c r="B97" s="93" t="s">
        <v>118</v>
      </c>
      <c r="C97" s="30" t="s">
        <v>49</v>
      </c>
      <c r="D97" s="76">
        <f>D98</f>
        <v>73333.477</v>
      </c>
      <c r="E97" s="76">
        <f>E98</f>
        <v>48245.96</v>
      </c>
      <c r="F97" s="76">
        <f>F98</f>
        <v>48245.789</v>
      </c>
      <c r="G97" s="76">
        <f t="shared" si="3"/>
        <v>99.99964556617797</v>
      </c>
      <c r="H97" s="76">
        <f t="shared" si="4"/>
        <v>65.78958338495255</v>
      </c>
      <c r="I97" s="101">
        <f t="shared" si="5"/>
        <v>4.999645566177975</v>
      </c>
    </row>
    <row r="98" spans="1:9" s="7" customFormat="1" ht="18" customHeight="1">
      <c r="A98" s="152"/>
      <c r="B98" s="153"/>
      <c r="C98" s="51" t="s">
        <v>35</v>
      </c>
      <c r="D98" s="94">
        <v>73333.477</v>
      </c>
      <c r="E98" s="94">
        <v>48245.96</v>
      </c>
      <c r="F98" s="94">
        <v>48245.789</v>
      </c>
      <c r="G98" s="94">
        <f t="shared" si="3"/>
        <v>99.99964556617797</v>
      </c>
      <c r="H98" s="94">
        <f t="shared" si="4"/>
        <v>65.78958338495255</v>
      </c>
      <c r="I98" s="77">
        <f t="shared" si="5"/>
        <v>4.999645566177975</v>
      </c>
    </row>
    <row r="99" spans="1:9" s="28" customFormat="1" ht="27" customHeight="1" hidden="1">
      <c r="A99" s="156"/>
      <c r="B99" s="157"/>
      <c r="C99" s="51" t="s">
        <v>71</v>
      </c>
      <c r="D99" s="138">
        <v>0</v>
      </c>
      <c r="E99" s="138">
        <v>0</v>
      </c>
      <c r="F99" s="138">
        <v>0</v>
      </c>
      <c r="G99" s="94" t="e">
        <f t="shared" si="3"/>
        <v>#DIV/0!</v>
      </c>
      <c r="H99" s="100" t="e">
        <f t="shared" si="4"/>
        <v>#DIV/0!</v>
      </c>
      <c r="I99" s="106" t="e">
        <f t="shared" si="5"/>
        <v>#DIV/0!</v>
      </c>
    </row>
    <row r="100" spans="1:9" s="2" customFormat="1" ht="44.25" customHeight="1">
      <c r="A100" s="57" t="s">
        <v>22</v>
      </c>
      <c r="B100" s="58" t="s">
        <v>94</v>
      </c>
      <c r="C100" s="30" t="s">
        <v>50</v>
      </c>
      <c r="D100" s="76">
        <f>D101+D102+D103</f>
        <v>836756.0530000001</v>
      </c>
      <c r="E100" s="76">
        <f>E101+E102+E103</f>
        <v>480267.105</v>
      </c>
      <c r="F100" s="76">
        <f>F101+F102+F103</f>
        <v>477356.349</v>
      </c>
      <c r="G100" s="76">
        <f t="shared" si="3"/>
        <v>99.39392975914933</v>
      </c>
      <c r="H100" s="76">
        <f t="shared" si="4"/>
        <v>57.04844886255038</v>
      </c>
      <c r="I100" s="101">
        <f t="shared" si="5"/>
        <v>4.39392975914933</v>
      </c>
    </row>
    <row r="101" spans="1:9" s="7" customFormat="1" ht="17.25" customHeight="1">
      <c r="A101" s="152"/>
      <c r="B101" s="153"/>
      <c r="C101" s="54" t="s">
        <v>35</v>
      </c>
      <c r="D101" s="94">
        <v>321316.702</v>
      </c>
      <c r="E101" s="94">
        <v>219652.38</v>
      </c>
      <c r="F101" s="94">
        <v>219565.63</v>
      </c>
      <c r="G101" s="147">
        <f t="shared" si="3"/>
        <v>99.96050577735602</v>
      </c>
      <c r="H101" s="94">
        <f t="shared" si="4"/>
        <v>68.33308963814773</v>
      </c>
      <c r="I101" s="77">
        <f t="shared" si="5"/>
        <v>4.960505777356019</v>
      </c>
    </row>
    <row r="102" spans="1:9" s="14" customFormat="1" ht="18" customHeight="1">
      <c r="A102" s="154"/>
      <c r="B102" s="155"/>
      <c r="C102" s="54" t="s">
        <v>36</v>
      </c>
      <c r="D102" s="94">
        <v>319318.101</v>
      </c>
      <c r="E102" s="94">
        <v>167041.658</v>
      </c>
      <c r="F102" s="94">
        <v>164248.387</v>
      </c>
      <c r="G102" s="94">
        <f>F102/E102*100</f>
        <v>98.32779976357753</v>
      </c>
      <c r="H102" s="94">
        <f>F102/D102*100</f>
        <v>51.43723029970042</v>
      </c>
      <c r="I102" s="77">
        <f>G102-95</f>
        <v>3.3277997635775307</v>
      </c>
    </row>
    <row r="103" spans="1:10" s="28" customFormat="1" ht="28.5" customHeight="1">
      <c r="A103" s="156"/>
      <c r="B103" s="157"/>
      <c r="C103" s="54" t="s">
        <v>71</v>
      </c>
      <c r="D103" s="94">
        <v>196121.25</v>
      </c>
      <c r="E103" s="94">
        <v>93573.067</v>
      </c>
      <c r="F103" s="94">
        <v>93542.332</v>
      </c>
      <c r="G103" s="150">
        <f>F103/E103*100</f>
        <v>99.96715401024528</v>
      </c>
      <c r="H103" s="94">
        <f>F103/D103*100</f>
        <v>47.69617366807523</v>
      </c>
      <c r="I103" s="77">
        <f>G103-95</f>
        <v>4.967154010245281</v>
      </c>
      <c r="J103" s="2"/>
    </row>
    <row r="104" spans="1:9" s="2" customFormat="1" ht="44.25" customHeight="1">
      <c r="A104" s="50" t="s">
        <v>23</v>
      </c>
      <c r="B104" s="30" t="s">
        <v>76</v>
      </c>
      <c r="C104" s="30" t="s">
        <v>51</v>
      </c>
      <c r="D104" s="76">
        <f>D105+D106+D107</f>
        <v>209645.042</v>
      </c>
      <c r="E104" s="76">
        <f>E105+E106+E107</f>
        <v>143345.52399999998</v>
      </c>
      <c r="F104" s="76">
        <f>F105+F106+F107</f>
        <v>138575.20399999997</v>
      </c>
      <c r="G104" s="76">
        <f t="shared" si="3"/>
        <v>96.67215280471541</v>
      </c>
      <c r="H104" s="76">
        <f t="shared" si="4"/>
        <v>66.09991950107744</v>
      </c>
      <c r="I104" s="101">
        <f t="shared" si="5"/>
        <v>1.6721528047154095</v>
      </c>
    </row>
    <row r="105" spans="1:9" s="7" customFormat="1" ht="17.25" customHeight="1">
      <c r="A105" s="152"/>
      <c r="B105" s="153"/>
      <c r="C105" s="54" t="s">
        <v>35</v>
      </c>
      <c r="D105" s="94">
        <v>203429.638</v>
      </c>
      <c r="E105" s="94">
        <v>139769.33</v>
      </c>
      <c r="F105" s="94">
        <v>134999.254</v>
      </c>
      <c r="G105" s="94">
        <f t="shared" si="3"/>
        <v>96.58717974823232</v>
      </c>
      <c r="H105" s="94">
        <f t="shared" si="4"/>
        <v>66.36164490446568</v>
      </c>
      <c r="I105" s="77">
        <f t="shared" si="5"/>
        <v>1.587179748232316</v>
      </c>
    </row>
    <row r="106" spans="1:9" s="7" customFormat="1" ht="17.25" customHeight="1">
      <c r="A106" s="154"/>
      <c r="B106" s="155"/>
      <c r="C106" s="51" t="s">
        <v>36</v>
      </c>
      <c r="D106" s="94">
        <v>4494.8</v>
      </c>
      <c r="E106" s="94">
        <v>2692.762</v>
      </c>
      <c r="F106" s="94">
        <v>2692.762</v>
      </c>
      <c r="G106" s="94">
        <f t="shared" si="3"/>
        <v>100</v>
      </c>
      <c r="H106" s="94">
        <f t="shared" si="4"/>
        <v>59.908383020379105</v>
      </c>
      <c r="I106" s="77">
        <f t="shared" si="5"/>
        <v>5</v>
      </c>
    </row>
    <row r="107" spans="1:12" s="7" customFormat="1" ht="28.5" customHeight="1">
      <c r="A107" s="154"/>
      <c r="B107" s="155"/>
      <c r="C107" s="51" t="s">
        <v>71</v>
      </c>
      <c r="D107" s="94">
        <v>1720.604</v>
      </c>
      <c r="E107" s="94">
        <v>883.432</v>
      </c>
      <c r="F107" s="94">
        <v>883.188</v>
      </c>
      <c r="G107" s="150">
        <f t="shared" si="3"/>
        <v>99.9723804435429</v>
      </c>
      <c r="H107" s="94">
        <f t="shared" si="4"/>
        <v>51.33011430869625</v>
      </c>
      <c r="I107" s="77">
        <f t="shared" si="5"/>
        <v>4.972380443542903</v>
      </c>
      <c r="L107" s="53"/>
    </row>
    <row r="108" spans="1:9" s="11" customFormat="1" ht="21" customHeight="1" hidden="1">
      <c r="A108" s="156"/>
      <c r="B108" s="157"/>
      <c r="C108" s="87" t="s">
        <v>96</v>
      </c>
      <c r="D108" s="139"/>
      <c r="E108" s="139"/>
      <c r="F108" s="139"/>
      <c r="G108" s="94" t="e">
        <f t="shared" si="3"/>
        <v>#DIV/0!</v>
      </c>
      <c r="H108" s="97" t="e">
        <f t="shared" si="4"/>
        <v>#DIV/0!</v>
      </c>
      <c r="I108" s="88" t="e">
        <f t="shared" si="5"/>
        <v>#DIV/0!</v>
      </c>
    </row>
    <row r="109" spans="1:9" s="2" customFormat="1" ht="27.75" customHeight="1">
      <c r="A109" s="50" t="s">
        <v>24</v>
      </c>
      <c r="B109" s="30" t="s">
        <v>25</v>
      </c>
      <c r="C109" s="30" t="s">
        <v>52</v>
      </c>
      <c r="D109" s="76">
        <f>D110+D111+D112</f>
        <v>728747.277</v>
      </c>
      <c r="E109" s="76">
        <f>E110+E111+E112</f>
        <v>467347.704</v>
      </c>
      <c r="F109" s="76">
        <f>F110+F111+F112</f>
        <v>467260.459</v>
      </c>
      <c r="G109" s="146">
        <f t="shared" si="3"/>
        <v>99.98133188646197</v>
      </c>
      <c r="H109" s="76">
        <f t="shared" si="4"/>
        <v>64.11831285648837</v>
      </c>
      <c r="I109" s="101">
        <f t="shared" si="5"/>
        <v>4.981331886461973</v>
      </c>
    </row>
    <row r="110" spans="1:9" s="7" customFormat="1" ht="18" customHeight="1">
      <c r="A110" s="152"/>
      <c r="B110" s="153"/>
      <c r="C110" s="54" t="s">
        <v>35</v>
      </c>
      <c r="D110" s="94">
        <v>728634.777</v>
      </c>
      <c r="E110" s="94">
        <v>467235.204</v>
      </c>
      <c r="F110" s="94">
        <v>467147.959</v>
      </c>
      <c r="G110" s="147">
        <f t="shared" si="3"/>
        <v>99.98132739158926</v>
      </c>
      <c r="H110" s="94">
        <f t="shared" si="4"/>
        <v>64.11277278355875</v>
      </c>
      <c r="I110" s="77">
        <f t="shared" si="5"/>
        <v>4.981327391589261</v>
      </c>
    </row>
    <row r="111" spans="1:9" s="28" customFormat="1" ht="16.5" customHeight="1" hidden="1">
      <c r="A111" s="154"/>
      <c r="B111" s="155"/>
      <c r="C111" s="54" t="s">
        <v>36</v>
      </c>
      <c r="D111" s="94">
        <v>0</v>
      </c>
      <c r="E111" s="94">
        <v>0</v>
      </c>
      <c r="F111" s="138">
        <v>0</v>
      </c>
      <c r="G111" s="94" t="e">
        <f t="shared" si="3"/>
        <v>#DIV/0!</v>
      </c>
      <c r="H111" s="100" t="e">
        <f t="shared" si="4"/>
        <v>#DIV/0!</v>
      </c>
      <c r="I111" s="77" t="e">
        <f t="shared" si="5"/>
        <v>#DIV/0!</v>
      </c>
    </row>
    <row r="112" spans="1:9" s="2" customFormat="1" ht="27.75" customHeight="1">
      <c r="A112" s="156"/>
      <c r="B112" s="157"/>
      <c r="C112" s="54" t="s">
        <v>71</v>
      </c>
      <c r="D112" s="94">
        <v>112.5</v>
      </c>
      <c r="E112" s="94">
        <v>112.5</v>
      </c>
      <c r="F112" s="94">
        <v>112.5</v>
      </c>
      <c r="G112" s="94">
        <f t="shared" si="3"/>
        <v>100</v>
      </c>
      <c r="H112" s="94">
        <f t="shared" si="4"/>
        <v>100</v>
      </c>
      <c r="I112" s="77">
        <f t="shared" si="5"/>
        <v>5</v>
      </c>
    </row>
    <row r="113" spans="1:9" s="2" customFormat="1" ht="45" customHeight="1">
      <c r="A113" s="57" t="s">
        <v>26</v>
      </c>
      <c r="B113" s="58" t="s">
        <v>77</v>
      </c>
      <c r="C113" s="30" t="s">
        <v>53</v>
      </c>
      <c r="D113" s="76">
        <f>D114+D115+D116</f>
        <v>1116603.501</v>
      </c>
      <c r="E113" s="76">
        <f>E114+E115+E116</f>
        <v>746027.199</v>
      </c>
      <c r="F113" s="76">
        <f>F114+F115+F116</f>
        <v>745930.753</v>
      </c>
      <c r="G113" s="146">
        <f t="shared" si="3"/>
        <v>99.9870720531196</v>
      </c>
      <c r="H113" s="76">
        <f t="shared" si="4"/>
        <v>66.80354775280254</v>
      </c>
      <c r="I113" s="101">
        <f t="shared" si="5"/>
        <v>4.987072053119604</v>
      </c>
    </row>
    <row r="114" spans="1:9" s="7" customFormat="1" ht="18" customHeight="1">
      <c r="A114" s="152"/>
      <c r="B114" s="153"/>
      <c r="C114" s="54" t="s">
        <v>35</v>
      </c>
      <c r="D114" s="94">
        <v>1062988.834</v>
      </c>
      <c r="E114" s="94">
        <v>730079.199</v>
      </c>
      <c r="F114" s="94">
        <v>730079.198</v>
      </c>
      <c r="G114" s="94">
        <f t="shared" si="3"/>
        <v>99.99999986302855</v>
      </c>
      <c r="H114" s="94">
        <f t="shared" si="4"/>
        <v>68.68173725331907</v>
      </c>
      <c r="I114" s="77">
        <f t="shared" si="5"/>
        <v>4.999999863028549</v>
      </c>
    </row>
    <row r="115" spans="1:9" s="9" customFormat="1" ht="17.25" customHeight="1" hidden="1">
      <c r="A115" s="154"/>
      <c r="B115" s="155"/>
      <c r="C115" s="54" t="s">
        <v>36</v>
      </c>
      <c r="D115" s="94"/>
      <c r="E115" s="94"/>
      <c r="F115" s="94"/>
      <c r="G115" s="94" t="e">
        <f t="shared" si="3"/>
        <v>#DIV/0!</v>
      </c>
      <c r="H115" s="100" t="e">
        <f t="shared" si="4"/>
        <v>#DIV/0!</v>
      </c>
      <c r="I115" s="106" t="e">
        <f t="shared" si="5"/>
        <v>#DIV/0!</v>
      </c>
    </row>
    <row r="116" spans="1:9" s="2" customFormat="1" ht="27" customHeight="1">
      <c r="A116" s="154"/>
      <c r="B116" s="155"/>
      <c r="C116" s="54" t="s">
        <v>71</v>
      </c>
      <c r="D116" s="94">
        <f>18948+34666.667</f>
        <v>53614.667</v>
      </c>
      <c r="E116" s="94">
        <v>15948</v>
      </c>
      <c r="F116" s="94">
        <v>15851.555</v>
      </c>
      <c r="G116" s="94">
        <f t="shared" si="3"/>
        <v>99.39525332330072</v>
      </c>
      <c r="H116" s="94">
        <f t="shared" si="4"/>
        <v>29.565706339274662</v>
      </c>
      <c r="I116" s="77">
        <f t="shared" si="5"/>
        <v>4.395253323300722</v>
      </c>
    </row>
    <row r="117" spans="1:12" s="2" customFormat="1" ht="21" customHeight="1">
      <c r="A117" s="156"/>
      <c r="B117" s="157"/>
      <c r="C117" s="89" t="s">
        <v>96</v>
      </c>
      <c r="D117" s="97">
        <v>4480.7</v>
      </c>
      <c r="E117" s="97">
        <v>0</v>
      </c>
      <c r="F117" s="97">
        <v>0</v>
      </c>
      <c r="G117" s="97"/>
      <c r="H117" s="97">
        <f t="shared" si="4"/>
        <v>0</v>
      </c>
      <c r="I117" s="88">
        <f t="shared" si="5"/>
        <v>-95</v>
      </c>
      <c r="J117" s="67"/>
      <c r="K117" s="67"/>
      <c r="L117" s="67"/>
    </row>
    <row r="118" spans="1:9" s="2" customFormat="1" ht="30" customHeight="1">
      <c r="A118" s="50" t="s">
        <v>27</v>
      </c>
      <c r="B118" s="30" t="s">
        <v>28</v>
      </c>
      <c r="C118" s="30" t="s">
        <v>54</v>
      </c>
      <c r="D118" s="76">
        <f>D119</f>
        <v>50648.1</v>
      </c>
      <c r="E118" s="76">
        <f>E119</f>
        <v>34054.01</v>
      </c>
      <c r="F118" s="76">
        <f>F119</f>
        <v>33707.964</v>
      </c>
      <c r="G118" s="146">
        <f t="shared" si="3"/>
        <v>98.98383186003645</v>
      </c>
      <c r="H118" s="76">
        <f t="shared" si="4"/>
        <v>66.55326458445629</v>
      </c>
      <c r="I118" s="101">
        <f t="shared" si="5"/>
        <v>3.983831860036446</v>
      </c>
    </row>
    <row r="119" spans="1:9" s="7" customFormat="1" ht="18" customHeight="1">
      <c r="A119" s="152"/>
      <c r="B119" s="153"/>
      <c r="C119" s="54" t="s">
        <v>35</v>
      </c>
      <c r="D119" s="94">
        <v>50648.1</v>
      </c>
      <c r="E119" s="94">
        <v>34054.01</v>
      </c>
      <c r="F119" s="94">
        <v>33707.964</v>
      </c>
      <c r="G119" s="147">
        <f t="shared" si="3"/>
        <v>98.98383186003645</v>
      </c>
      <c r="H119" s="94">
        <f t="shared" si="4"/>
        <v>66.55326458445629</v>
      </c>
      <c r="I119" s="77">
        <f t="shared" si="5"/>
        <v>3.983831860036446</v>
      </c>
    </row>
    <row r="120" spans="1:9" s="11" customFormat="1" ht="28.5" customHeight="1" hidden="1">
      <c r="A120" s="156"/>
      <c r="B120" s="157"/>
      <c r="C120" s="54" t="s">
        <v>71</v>
      </c>
      <c r="D120" s="138">
        <v>0</v>
      </c>
      <c r="E120" s="138">
        <v>0</v>
      </c>
      <c r="F120" s="138">
        <v>0</v>
      </c>
      <c r="G120" s="94" t="e">
        <f t="shared" si="3"/>
        <v>#DIV/0!</v>
      </c>
      <c r="H120" s="100" t="e">
        <f t="shared" si="4"/>
        <v>#DIV/0!</v>
      </c>
      <c r="I120" s="106" t="e">
        <f t="shared" si="5"/>
        <v>#DIV/0!</v>
      </c>
    </row>
    <row r="121" spans="1:9" s="2" customFormat="1" ht="30" customHeight="1">
      <c r="A121" s="50" t="s">
        <v>29</v>
      </c>
      <c r="B121" s="30" t="s">
        <v>30</v>
      </c>
      <c r="C121" s="30" t="s">
        <v>55</v>
      </c>
      <c r="D121" s="76">
        <f>D122</f>
        <v>11463.943</v>
      </c>
      <c r="E121" s="76">
        <f>E122</f>
        <v>10164.327</v>
      </c>
      <c r="F121" s="76">
        <f>F122</f>
        <v>9094.075</v>
      </c>
      <c r="G121" s="76">
        <f t="shared" si="3"/>
        <v>89.47050798346021</v>
      </c>
      <c r="H121" s="76">
        <f t="shared" si="4"/>
        <v>79.32763622429037</v>
      </c>
      <c r="I121" s="101">
        <f t="shared" si="5"/>
        <v>-5.529492016539791</v>
      </c>
    </row>
    <row r="122" spans="1:9" s="7" customFormat="1" ht="18" customHeight="1">
      <c r="A122" s="165"/>
      <c r="B122" s="166"/>
      <c r="C122" s="51" t="s">
        <v>35</v>
      </c>
      <c r="D122" s="94">
        <v>11463.943</v>
      </c>
      <c r="E122" s="94">
        <v>10164.327</v>
      </c>
      <c r="F122" s="94">
        <v>9094.075</v>
      </c>
      <c r="G122" s="94">
        <f t="shared" si="3"/>
        <v>89.47050798346021</v>
      </c>
      <c r="H122" s="94">
        <f t="shared" si="4"/>
        <v>79.32763622429037</v>
      </c>
      <c r="I122" s="77">
        <f t="shared" si="5"/>
        <v>-5.529492016539791</v>
      </c>
    </row>
    <row r="123" spans="1:9" s="2" customFormat="1" ht="25.5" customHeight="1">
      <c r="A123" s="50" t="s">
        <v>31</v>
      </c>
      <c r="B123" s="30" t="s">
        <v>32</v>
      </c>
      <c r="C123" s="30" t="s">
        <v>83</v>
      </c>
      <c r="D123" s="76">
        <f>D124+D125</f>
        <v>219798.8</v>
      </c>
      <c r="E123" s="76">
        <f>E124+E125</f>
        <v>144030.975</v>
      </c>
      <c r="F123" s="76">
        <f>F124+F125</f>
        <v>125677.199</v>
      </c>
      <c r="G123" s="76">
        <f t="shared" si="3"/>
        <v>87.25706328100604</v>
      </c>
      <c r="H123" s="76">
        <f t="shared" si="4"/>
        <v>57.17829169222034</v>
      </c>
      <c r="I123" s="101">
        <f t="shared" si="5"/>
        <v>-7.74293671899396</v>
      </c>
    </row>
    <row r="124" spans="1:9" s="7" customFormat="1" ht="18" customHeight="1">
      <c r="A124" s="152"/>
      <c r="B124" s="153"/>
      <c r="C124" s="51" t="s">
        <v>35</v>
      </c>
      <c r="D124" s="94">
        <v>219798.8</v>
      </c>
      <c r="E124" s="94">
        <v>144030.975</v>
      </c>
      <c r="F124" s="94">
        <v>125677.199</v>
      </c>
      <c r="G124" s="94">
        <f t="shared" si="3"/>
        <v>87.25706328100604</v>
      </c>
      <c r="H124" s="94">
        <f t="shared" si="4"/>
        <v>57.17829169222034</v>
      </c>
      <c r="I124" s="77">
        <f t="shared" si="5"/>
        <v>-7.74293671899396</v>
      </c>
    </row>
    <row r="125" spans="1:9" s="83" customFormat="1" ht="27" customHeight="1" hidden="1">
      <c r="A125" s="156"/>
      <c r="B125" s="157"/>
      <c r="C125" s="51" t="s">
        <v>71</v>
      </c>
      <c r="D125" s="138">
        <v>0</v>
      </c>
      <c r="E125" s="138">
        <v>0</v>
      </c>
      <c r="F125" s="138">
        <v>0</v>
      </c>
      <c r="G125" s="94" t="e">
        <f t="shared" si="3"/>
        <v>#DIV/0!</v>
      </c>
      <c r="H125" s="100" t="e">
        <f t="shared" si="4"/>
        <v>#DIV/0!</v>
      </c>
      <c r="I125" s="106" t="e">
        <f t="shared" si="5"/>
        <v>#DIV/0!</v>
      </c>
    </row>
    <row r="126" spans="1:9" s="3" customFormat="1" ht="44.25" customHeight="1">
      <c r="A126" s="50" t="s">
        <v>33</v>
      </c>
      <c r="B126" s="30" t="s">
        <v>78</v>
      </c>
      <c r="C126" s="30" t="s">
        <v>57</v>
      </c>
      <c r="D126" s="76">
        <f>D127+D128+D129</f>
        <v>3918835.4110000003</v>
      </c>
      <c r="E126" s="76">
        <f>E127+E128+E129</f>
        <v>2771210.307</v>
      </c>
      <c r="F126" s="76">
        <f>F127+F128+F129</f>
        <v>2741155.2709999997</v>
      </c>
      <c r="G126" s="146">
        <f t="shared" si="3"/>
        <v>98.91545452454179</v>
      </c>
      <c r="H126" s="76">
        <f t="shared" si="4"/>
        <v>69.94821122892012</v>
      </c>
      <c r="I126" s="101">
        <f t="shared" si="5"/>
        <v>3.9154545245417864</v>
      </c>
    </row>
    <row r="127" spans="1:9" s="7" customFormat="1" ht="17.25" customHeight="1">
      <c r="A127" s="152"/>
      <c r="B127" s="153"/>
      <c r="C127" s="54" t="s">
        <v>35</v>
      </c>
      <c r="D127" s="94">
        <v>952533.301</v>
      </c>
      <c r="E127" s="94">
        <v>769766.526</v>
      </c>
      <c r="F127" s="94">
        <v>765195.853</v>
      </c>
      <c r="G127" s="94">
        <f t="shared" si="3"/>
        <v>99.40622606392733</v>
      </c>
      <c r="H127" s="94">
        <f t="shared" si="4"/>
        <v>80.33271405804636</v>
      </c>
      <c r="I127" s="77">
        <f t="shared" si="5"/>
        <v>4.406226063927335</v>
      </c>
    </row>
    <row r="128" spans="1:9" s="2" customFormat="1" ht="17.25" customHeight="1">
      <c r="A128" s="154"/>
      <c r="B128" s="155"/>
      <c r="C128" s="54" t="s">
        <v>36</v>
      </c>
      <c r="D128" s="94">
        <v>308397.899</v>
      </c>
      <c r="E128" s="94">
        <v>242943.994</v>
      </c>
      <c r="F128" s="94">
        <v>230081.67</v>
      </c>
      <c r="G128" s="94">
        <f t="shared" si="3"/>
        <v>94.70564232182666</v>
      </c>
      <c r="H128" s="94">
        <f t="shared" si="4"/>
        <v>74.60545961760914</v>
      </c>
      <c r="I128" s="77">
        <f t="shared" si="5"/>
        <v>-0.29435767817334124</v>
      </c>
    </row>
    <row r="129" spans="1:9" s="2" customFormat="1" ht="27" customHeight="1">
      <c r="A129" s="154"/>
      <c r="B129" s="155"/>
      <c r="C129" s="54" t="s">
        <v>71</v>
      </c>
      <c r="D129" s="94">
        <v>2657904.211</v>
      </c>
      <c r="E129" s="94">
        <v>1758499.787</v>
      </c>
      <c r="F129" s="94">
        <v>1745877.748</v>
      </c>
      <c r="G129" s="94">
        <f t="shared" si="3"/>
        <v>99.28222686785006</v>
      </c>
      <c r="H129" s="94">
        <f t="shared" si="4"/>
        <v>65.68625538777928</v>
      </c>
      <c r="I129" s="77">
        <f t="shared" si="5"/>
        <v>4.282226867850056</v>
      </c>
    </row>
    <row r="130" spans="1:10" s="2" customFormat="1" ht="21" customHeight="1">
      <c r="A130" s="156"/>
      <c r="B130" s="157"/>
      <c r="C130" s="89" t="s">
        <v>96</v>
      </c>
      <c r="D130" s="97">
        <v>3543794.469</v>
      </c>
      <c r="E130" s="97">
        <v>2497404.591</v>
      </c>
      <c r="F130" s="97">
        <v>2471025.099</v>
      </c>
      <c r="G130" s="97">
        <f>F130/E130*100</f>
        <v>98.94372373242746</v>
      </c>
      <c r="H130" s="97">
        <f t="shared" si="4"/>
        <v>69.72822833309749</v>
      </c>
      <c r="I130" s="88">
        <f t="shared" si="5"/>
        <v>3.9437237324274577</v>
      </c>
      <c r="J130" s="67"/>
    </row>
    <row r="131" spans="1:9" s="2" customFormat="1" ht="45" customHeight="1">
      <c r="A131" s="57" t="s">
        <v>34</v>
      </c>
      <c r="B131" s="58" t="s">
        <v>79</v>
      </c>
      <c r="C131" s="30" t="s">
        <v>56</v>
      </c>
      <c r="D131" s="76">
        <f>D132+D133</f>
        <v>346578.273</v>
      </c>
      <c r="E131" s="76">
        <f>E132+E133</f>
        <v>297067.653</v>
      </c>
      <c r="F131" s="76">
        <f>F132+F133</f>
        <v>293821.309</v>
      </c>
      <c r="G131" s="146">
        <f t="shared" si="3"/>
        <v>98.90720380788144</v>
      </c>
      <c r="H131" s="95">
        <f t="shared" si="4"/>
        <v>84.77776360781854</v>
      </c>
      <c r="I131" s="102">
        <f t="shared" si="5"/>
        <v>3.9072038078814444</v>
      </c>
    </row>
    <row r="132" spans="1:9" s="7" customFormat="1" ht="18" customHeight="1">
      <c r="A132" s="152"/>
      <c r="B132" s="153"/>
      <c r="C132" s="54" t="s">
        <v>35</v>
      </c>
      <c r="D132" s="94">
        <v>265234.578</v>
      </c>
      <c r="E132" s="94">
        <v>215908.013</v>
      </c>
      <c r="F132" s="94">
        <v>212661.669</v>
      </c>
      <c r="G132" s="94">
        <f>F132/E132*100</f>
        <v>98.49642264087716</v>
      </c>
      <c r="H132" s="94">
        <f t="shared" si="4"/>
        <v>80.17871221903805</v>
      </c>
      <c r="I132" s="77">
        <f>G132-95</f>
        <v>3.4964226408771566</v>
      </c>
    </row>
    <row r="133" spans="1:9" s="7" customFormat="1" ht="28.5" customHeight="1" thickBot="1">
      <c r="A133" s="154"/>
      <c r="B133" s="155"/>
      <c r="C133" s="54" t="s">
        <v>71</v>
      </c>
      <c r="D133" s="94">
        <v>81343.695</v>
      </c>
      <c r="E133" s="94">
        <v>81159.64</v>
      </c>
      <c r="F133" s="94">
        <v>81159.64</v>
      </c>
      <c r="G133" s="94">
        <f>F133/E133*100</f>
        <v>100</v>
      </c>
      <c r="H133" s="94">
        <f t="shared" si="4"/>
        <v>99.77373169487812</v>
      </c>
      <c r="I133" s="77">
        <f>G133-95</f>
        <v>5</v>
      </c>
    </row>
    <row r="134" spans="1:9" s="7" customFormat="1" ht="21" customHeight="1" hidden="1">
      <c r="A134" s="156"/>
      <c r="B134" s="157"/>
      <c r="C134" s="89" t="s">
        <v>96</v>
      </c>
      <c r="D134" s="139"/>
      <c r="E134" s="139"/>
      <c r="F134" s="139"/>
      <c r="G134" s="97"/>
      <c r="H134" s="97"/>
      <c r="I134" s="88"/>
    </row>
    <row r="135" spans="1:9" s="72" customFormat="1" ht="18" customHeight="1" hidden="1">
      <c r="A135" s="156" t="s">
        <v>72</v>
      </c>
      <c r="B135" s="177"/>
      <c r="C135" s="166"/>
      <c r="D135" s="140">
        <v>0</v>
      </c>
      <c r="E135" s="140" t="s">
        <v>67</v>
      </c>
      <c r="F135" s="140" t="s">
        <v>67</v>
      </c>
      <c r="G135" s="94" t="e">
        <f t="shared" si="3"/>
        <v>#VALUE!</v>
      </c>
      <c r="H135" s="94"/>
      <c r="I135" s="77"/>
    </row>
    <row r="136" spans="1:9" s="72" customFormat="1" ht="27.75" customHeight="1" hidden="1">
      <c r="A136" s="154" t="s">
        <v>106</v>
      </c>
      <c r="B136" s="178"/>
      <c r="C136" s="153"/>
      <c r="D136" s="141">
        <v>0</v>
      </c>
      <c r="E136" s="141">
        <v>0</v>
      </c>
      <c r="F136" s="141">
        <v>0</v>
      </c>
      <c r="G136" s="121" t="e">
        <f t="shared" si="3"/>
        <v>#DIV/0!</v>
      </c>
      <c r="H136" s="121"/>
      <c r="I136" s="122"/>
    </row>
    <row r="137" spans="1:11" s="1" customFormat="1" ht="26.25" customHeight="1" thickBot="1">
      <c r="A137" s="161" t="s">
        <v>65</v>
      </c>
      <c r="B137" s="162"/>
      <c r="C137" s="162"/>
      <c r="D137" s="134">
        <f>D140+D141+D142</f>
        <v>52853577.381</v>
      </c>
      <c r="E137" s="134">
        <f>E140+E141+E142</f>
        <v>33327611.159000006</v>
      </c>
      <c r="F137" s="134">
        <f>F140+F141+F142</f>
        <v>32794846.793000005</v>
      </c>
      <c r="G137" s="134">
        <f t="shared" si="3"/>
        <v>98.40143248353962</v>
      </c>
      <c r="H137" s="134">
        <f t="shared" si="4"/>
        <v>62.04849022157055</v>
      </c>
      <c r="I137" s="135">
        <f t="shared" si="5"/>
        <v>3.4014324835396224</v>
      </c>
      <c r="J137" s="63"/>
      <c r="K137" s="63"/>
    </row>
    <row r="138" spans="1:11" s="1" customFormat="1" ht="36.75" customHeight="1" hidden="1">
      <c r="A138" s="167" t="s">
        <v>119</v>
      </c>
      <c r="B138" s="167"/>
      <c r="C138" s="167"/>
      <c r="D138" s="142">
        <f>D140+D141+D143</f>
        <v>50391080.995000005</v>
      </c>
      <c r="E138" s="132">
        <f>E140+E141+E143</f>
        <v>33327611.159000006</v>
      </c>
      <c r="F138" s="132">
        <f>F140+F141+F143</f>
        <v>32794846.793000005</v>
      </c>
      <c r="G138" s="132">
        <f>F138/E138*100</f>
        <v>98.40143248353962</v>
      </c>
      <c r="H138" s="132">
        <f>F138/D138*100</f>
        <v>65.08065742081229</v>
      </c>
      <c r="I138" s="133">
        <f>G138-95</f>
        <v>3.4014324835396224</v>
      </c>
      <c r="J138" s="63"/>
      <c r="K138" s="63"/>
    </row>
    <row r="139" spans="1:9" s="1" customFormat="1" ht="15.75" customHeight="1">
      <c r="A139" s="168"/>
      <c r="B139" s="168"/>
      <c r="C139" s="30" t="s">
        <v>63</v>
      </c>
      <c r="D139" s="140"/>
      <c r="E139" s="95"/>
      <c r="F139" s="95"/>
      <c r="G139" s="94"/>
      <c r="H139" s="94"/>
      <c r="I139" s="77"/>
    </row>
    <row r="140" spans="1:9" s="1" customFormat="1" ht="20.25" customHeight="1">
      <c r="A140" s="168"/>
      <c r="B140" s="168"/>
      <c r="C140" s="30" t="s">
        <v>35</v>
      </c>
      <c r="D140" s="95">
        <f>D7+D11+D23+D28+D33+D37+D42+D46+D50+D54+D58+D62+D66+D70+D74+D79+D84+D95+D91+D98+D101+D105+D110+D114+D119+D122+D124+D127+D132</f>
        <v>27792174.944000002</v>
      </c>
      <c r="E140" s="95">
        <f>E7+E11+E23+E28+E33+E37+E42+E46+E50+E54+E58+E62+E66+E70+E74+E79+E84+E91+E95+E98+E101+E105+E110+E114+E119+E122+E124+E127+E132</f>
        <v>18855865.068000007</v>
      </c>
      <c r="F140" s="95">
        <f>F7+F11+F23+F28+F33+F37+F42+F46+F50+F54+F58+F62+F66+F70+F74+F79+F84+F91+F95+F98+F101+F105+F110+F114+F119+F122+F124+F127+F132</f>
        <v>18530133.847000007</v>
      </c>
      <c r="G140" s="95">
        <f t="shared" si="3"/>
        <v>98.27252040770702</v>
      </c>
      <c r="H140" s="95">
        <f t="shared" si="4"/>
        <v>66.67392488834503</v>
      </c>
      <c r="I140" s="102">
        <f t="shared" si="5"/>
        <v>3.2725204077070202</v>
      </c>
    </row>
    <row r="141" spans="1:9" s="1" customFormat="1" ht="20.25" customHeight="1">
      <c r="A141" s="168"/>
      <c r="B141" s="168"/>
      <c r="C141" s="30" t="s">
        <v>36</v>
      </c>
      <c r="D141" s="95">
        <f>D26+D29+D38+D43+D47+D51+D55+D59+D63+D67+D71+D75+D85+D92+D102+D106+D128+D96</f>
        <v>12026062.475000001</v>
      </c>
      <c r="E141" s="95">
        <f>E26+E29+E38+E43+E47+E51+E55+E59+E63+E67+E71+E75+E85+E92+E102+E106+E128+E96</f>
        <v>8382029.644999998</v>
      </c>
      <c r="F141" s="95">
        <f>F26+F29+F38+F43+F47+F51+F55+F59+F63+F67+F71+F75+F85+F92+F102+F106+F128+F96</f>
        <v>8308406.186</v>
      </c>
      <c r="G141" s="95">
        <f t="shared" si="3"/>
        <v>99.12165117378325</v>
      </c>
      <c r="H141" s="95">
        <f t="shared" si="4"/>
        <v>69.08667074756735</v>
      </c>
      <c r="I141" s="102">
        <f t="shared" si="5"/>
        <v>4.121651173783249</v>
      </c>
    </row>
    <row r="142" spans="1:9" s="1" customFormat="1" ht="30" customHeight="1" thickBot="1">
      <c r="A142" s="168"/>
      <c r="B142" s="168"/>
      <c r="C142" s="31" t="s">
        <v>71</v>
      </c>
      <c r="D142" s="95">
        <f>D8+D30+D34+D39+D44+D48+D52+D56+D60+D64+D68+D72+D76+D80+D86+D93+D107+D112+D116+D125+D129+D133+D135+D103</f>
        <v>13035339.962000001</v>
      </c>
      <c r="E142" s="95">
        <f>E8+E30+E34+E39+E44+E48+E52+E56+E60+E64+E68+E72+E76+E80+E86+E93+E107+E112+E116+E125+E129+E133+E103</f>
        <v>6089716.4459999995</v>
      </c>
      <c r="F142" s="95">
        <f>F8+F30+F34+F39+F44+F48+F52+F56+F60+F64+F68+F72+F76+F80+F86+F93+F107+F112+F116+F125+F129+F133+F103</f>
        <v>5956306.76</v>
      </c>
      <c r="G142" s="95">
        <f aca="true" t="shared" si="6" ref="G142:G151">F142/E142*100</f>
        <v>97.80926275988385</v>
      </c>
      <c r="H142" s="95">
        <f aca="true" t="shared" si="7" ref="H142:H151">F142/D142*100</f>
        <v>45.693528341903935</v>
      </c>
      <c r="I142" s="102">
        <f aca="true" t="shared" si="8" ref="I142:I151">G142-95</f>
        <v>2.8092627598838504</v>
      </c>
    </row>
    <row r="143" spans="1:9" s="107" customFormat="1" ht="56.25" customHeight="1" hidden="1">
      <c r="A143" s="169"/>
      <c r="B143" s="169"/>
      <c r="C143" s="127" t="s">
        <v>121</v>
      </c>
      <c r="D143" s="148">
        <f>D142-2462496.386</f>
        <v>10572843.576000001</v>
      </c>
      <c r="E143" s="148">
        <f>E142</f>
        <v>6089716.4459999995</v>
      </c>
      <c r="F143" s="141">
        <f>F142</f>
        <v>5956306.76</v>
      </c>
      <c r="G143" s="128">
        <f>F143/E143*100</f>
        <v>97.80926275988385</v>
      </c>
      <c r="H143" s="128">
        <f>F143/D143*100</f>
        <v>56.3359016633956</v>
      </c>
      <c r="I143" s="129">
        <f>G143-95</f>
        <v>2.8092627598838504</v>
      </c>
    </row>
    <row r="144" spans="1:13" s="1" customFormat="1" ht="26.25" customHeight="1" thickBot="1">
      <c r="A144" s="175" t="s">
        <v>64</v>
      </c>
      <c r="B144" s="176"/>
      <c r="C144" s="176"/>
      <c r="D144" s="130">
        <f>D147+D148+D149</f>
        <v>52885107.244</v>
      </c>
      <c r="E144" s="130">
        <f>E147+E148+E149</f>
        <v>33327611.159000006</v>
      </c>
      <c r="F144" s="130">
        <f>F147+F148+F149</f>
        <v>32794846.793000005</v>
      </c>
      <c r="G144" s="130">
        <f t="shared" si="6"/>
        <v>98.40143248353962</v>
      </c>
      <c r="H144" s="130">
        <f t="shared" si="7"/>
        <v>62.01149719086689</v>
      </c>
      <c r="I144" s="131">
        <f t="shared" si="8"/>
        <v>3.4014324835396224</v>
      </c>
      <c r="K144" s="91"/>
      <c r="L144" s="91"/>
      <c r="M144" s="91"/>
    </row>
    <row r="145" spans="1:13" s="1" customFormat="1" ht="36.75" customHeight="1" hidden="1">
      <c r="A145" s="170" t="s">
        <v>120</v>
      </c>
      <c r="B145" s="170"/>
      <c r="C145" s="170"/>
      <c r="D145" s="117">
        <f>D147+D148+D150</f>
        <v>50422610.85800001</v>
      </c>
      <c r="E145" s="117">
        <f>E147+E148+E150</f>
        <v>33327611.159000006</v>
      </c>
      <c r="F145" s="143">
        <f>F147+F148+F150</f>
        <v>32794846.793000005</v>
      </c>
      <c r="G145" s="117">
        <f>F145/E145*100</f>
        <v>98.40143248353962</v>
      </c>
      <c r="H145" s="117">
        <f>F145/D145*100</f>
        <v>65.03996170558631</v>
      </c>
      <c r="I145" s="118">
        <f>G145-95</f>
        <v>3.4014324835396224</v>
      </c>
      <c r="K145" s="91"/>
      <c r="L145" s="91"/>
      <c r="M145" s="91"/>
    </row>
    <row r="146" spans="1:9" s="1" customFormat="1" ht="15.75" customHeight="1">
      <c r="A146" s="187"/>
      <c r="B146" s="187"/>
      <c r="C146" s="49" t="s">
        <v>63</v>
      </c>
      <c r="D146" s="149"/>
      <c r="E146" s="149"/>
      <c r="F146" s="144"/>
      <c r="G146" s="94"/>
      <c r="H146" s="94"/>
      <c r="I146" s="77"/>
    </row>
    <row r="147" spans="1:13" s="1" customFormat="1" ht="30.75" customHeight="1">
      <c r="A147" s="187"/>
      <c r="B147" s="187"/>
      <c r="C147" s="32" t="s">
        <v>70</v>
      </c>
      <c r="D147" s="96">
        <f>D140+D18</f>
        <v>27823704.807000004</v>
      </c>
      <c r="E147" s="96">
        <f>E140+E18</f>
        <v>18855865.068000007</v>
      </c>
      <c r="F147" s="96">
        <f>F140+F18</f>
        <v>18530133.847000007</v>
      </c>
      <c r="G147" s="96">
        <f t="shared" si="6"/>
        <v>98.27252040770702</v>
      </c>
      <c r="H147" s="96">
        <f t="shared" si="7"/>
        <v>66.59836989910171</v>
      </c>
      <c r="I147" s="103">
        <f t="shared" si="8"/>
        <v>3.2725204077070202</v>
      </c>
      <c r="K147" s="91"/>
      <c r="L147" s="91"/>
      <c r="M147" s="91"/>
    </row>
    <row r="148" spans="1:13" s="1" customFormat="1" ht="20.25" customHeight="1">
      <c r="A148" s="187"/>
      <c r="B148" s="187"/>
      <c r="C148" s="32" t="s">
        <v>36</v>
      </c>
      <c r="D148" s="96">
        <f aca="true" t="shared" si="9" ref="D148:F150">D141</f>
        <v>12026062.475000001</v>
      </c>
      <c r="E148" s="96">
        <f t="shared" si="9"/>
        <v>8382029.644999998</v>
      </c>
      <c r="F148" s="96">
        <f t="shared" si="9"/>
        <v>8308406.186</v>
      </c>
      <c r="G148" s="96">
        <f t="shared" si="6"/>
        <v>99.12165117378325</v>
      </c>
      <c r="H148" s="96">
        <f t="shared" si="7"/>
        <v>69.08667074756735</v>
      </c>
      <c r="I148" s="103">
        <f t="shared" si="8"/>
        <v>4.121651173783249</v>
      </c>
      <c r="K148" s="91"/>
      <c r="L148" s="91"/>
      <c r="M148" s="91"/>
    </row>
    <row r="149" spans="1:13" s="1" customFormat="1" ht="31.5" customHeight="1">
      <c r="A149" s="187"/>
      <c r="B149" s="187"/>
      <c r="C149" s="33" t="s">
        <v>71</v>
      </c>
      <c r="D149" s="96">
        <f t="shared" si="9"/>
        <v>13035339.962000001</v>
      </c>
      <c r="E149" s="96">
        <f t="shared" si="9"/>
        <v>6089716.4459999995</v>
      </c>
      <c r="F149" s="96">
        <f t="shared" si="9"/>
        <v>5956306.76</v>
      </c>
      <c r="G149" s="96">
        <f t="shared" si="6"/>
        <v>97.80926275988385</v>
      </c>
      <c r="H149" s="96">
        <f t="shared" si="7"/>
        <v>45.693528341903935</v>
      </c>
      <c r="I149" s="103">
        <f t="shared" si="8"/>
        <v>2.8092627598838504</v>
      </c>
      <c r="K149" s="91"/>
      <c r="L149" s="91"/>
      <c r="M149" s="91"/>
    </row>
    <row r="150" spans="1:13" s="1" customFormat="1" ht="56.25" customHeight="1" hidden="1">
      <c r="A150" s="187"/>
      <c r="B150" s="187"/>
      <c r="C150" s="33" t="s">
        <v>121</v>
      </c>
      <c r="D150" s="145">
        <f t="shared" si="9"/>
        <v>10572843.576000001</v>
      </c>
      <c r="E150" s="145">
        <f t="shared" si="9"/>
        <v>6089716.4459999995</v>
      </c>
      <c r="F150" s="145">
        <f t="shared" si="9"/>
        <v>5956306.76</v>
      </c>
      <c r="G150" s="96">
        <f>F150/E150*100</f>
        <v>97.80926275988385</v>
      </c>
      <c r="H150" s="96">
        <f>F150/D150*100</f>
        <v>56.3359016633956</v>
      </c>
      <c r="I150" s="125">
        <f>G150-95</f>
        <v>2.8092627598838504</v>
      </c>
      <c r="K150" s="91"/>
      <c r="L150" s="91"/>
      <c r="M150" s="91"/>
    </row>
    <row r="151" spans="1:13" s="2" customFormat="1" ht="21.75" customHeight="1">
      <c r="A151" s="187"/>
      <c r="B151" s="187"/>
      <c r="C151" s="126" t="s">
        <v>96</v>
      </c>
      <c r="D151" s="123">
        <f>D9+D31+D40+D77+D81+D88+D108+D117+D130+D134+D35</f>
        <v>8682018.306</v>
      </c>
      <c r="E151" s="123">
        <f>E9+E31+E40+E77+E81+E88+E108+E117+E130+E134+E35</f>
        <v>4276028.947000001</v>
      </c>
      <c r="F151" s="123">
        <f>F9+F31+F40+F77+F81+F88+F108+F117+F130+F134+F35</f>
        <v>4180759.367</v>
      </c>
      <c r="G151" s="123">
        <f t="shared" si="6"/>
        <v>97.77200806681068</v>
      </c>
      <c r="H151" s="123">
        <f t="shared" si="7"/>
        <v>48.15423349327364</v>
      </c>
      <c r="I151" s="124">
        <f t="shared" si="8"/>
        <v>2.7720080668106846</v>
      </c>
      <c r="K151" s="91"/>
      <c r="L151" s="91"/>
      <c r="M151" s="91"/>
    </row>
    <row r="152" spans="1:13" s="2" customFormat="1" ht="45" customHeight="1" hidden="1">
      <c r="A152" s="115"/>
      <c r="B152" s="116"/>
      <c r="C152" s="119" t="s">
        <v>122</v>
      </c>
      <c r="D152" s="120">
        <f>D151-D88+D89</f>
        <v>6714544.336</v>
      </c>
      <c r="E152" s="120">
        <f>E151-E88+E89</f>
        <v>3936188.8340000007</v>
      </c>
      <c r="F152" s="120">
        <f>F151-F88+F89</f>
        <v>3869770.938</v>
      </c>
      <c r="G152" s="117">
        <f>F152/E152*100</f>
        <v>98.31263440853508</v>
      </c>
      <c r="H152" s="117">
        <f>F152/D152*100</f>
        <v>57.63266640823622</v>
      </c>
      <c r="I152" s="118">
        <f>G152-95</f>
        <v>3.312634408535075</v>
      </c>
      <c r="K152" s="91"/>
      <c r="L152" s="91"/>
      <c r="M152" s="91"/>
    </row>
    <row r="153" spans="1:8" ht="12" customHeight="1">
      <c r="A153" s="47"/>
      <c r="B153" s="48" t="s">
        <v>99</v>
      </c>
      <c r="C153" s="48"/>
      <c r="D153" s="98"/>
      <c r="E153" s="19"/>
      <c r="F153" s="26"/>
      <c r="G153" s="19"/>
      <c r="H153" s="19"/>
    </row>
    <row r="154" spans="1:9" s="13" customFormat="1" ht="27.75" customHeight="1" hidden="1">
      <c r="A154" s="163" t="s">
        <v>117</v>
      </c>
      <c r="B154" s="164"/>
      <c r="C154" s="164"/>
      <c r="D154" s="164"/>
      <c r="E154" s="164"/>
      <c r="F154" s="164"/>
      <c r="G154" s="164"/>
      <c r="H154" s="164"/>
      <c r="I154" s="3"/>
    </row>
    <row r="155" spans="1:8" s="6" customFormat="1" ht="17.25" customHeight="1">
      <c r="A155" s="159" t="s">
        <v>130</v>
      </c>
      <c r="B155" s="160"/>
      <c r="C155" s="160"/>
      <c r="D155" s="160"/>
      <c r="E155" s="160"/>
      <c r="F155" s="160"/>
      <c r="G155" s="160"/>
      <c r="H155" s="160"/>
    </row>
    <row r="156" spans="1:9" s="4" customFormat="1" ht="12.75">
      <c r="A156" s="21"/>
      <c r="B156" s="22"/>
      <c r="C156" s="22"/>
      <c r="D156" s="20"/>
      <c r="E156" s="20"/>
      <c r="F156" s="27"/>
      <c r="G156" s="20"/>
      <c r="H156" s="20"/>
      <c r="I156" s="71"/>
    </row>
    <row r="157" spans="1:9" s="4" customFormat="1" ht="12.75">
      <c r="A157" s="21"/>
      <c r="B157" s="22"/>
      <c r="C157" s="22"/>
      <c r="D157" s="20"/>
      <c r="E157" s="20"/>
      <c r="F157" s="27"/>
      <c r="G157" s="20"/>
      <c r="H157" s="20"/>
      <c r="I157" s="71"/>
    </row>
    <row r="158" spans="1:9" s="4" customFormat="1" ht="12.75" hidden="1">
      <c r="A158" s="42"/>
      <c r="B158" s="43"/>
      <c r="C158" s="43"/>
      <c r="D158" s="44"/>
      <c r="E158" s="46"/>
      <c r="F158" s="45"/>
      <c r="G158" s="46"/>
      <c r="H158" s="46"/>
      <c r="I158" s="71"/>
    </row>
    <row r="159" spans="1:9" s="4" customFormat="1" ht="32.25" customHeight="1" hidden="1">
      <c r="A159" s="18" t="s">
        <v>0</v>
      </c>
      <c r="B159" s="18" t="s">
        <v>62</v>
      </c>
      <c r="C159" s="18" t="s">
        <v>69</v>
      </c>
      <c r="D159" s="46"/>
      <c r="E159" s="44"/>
      <c r="F159" s="45"/>
      <c r="G159" s="46"/>
      <c r="H159" s="46"/>
      <c r="I159" s="71"/>
    </row>
    <row r="160" spans="1:9" s="4" customFormat="1" ht="15.75" hidden="1">
      <c r="A160" s="172" t="s">
        <v>64</v>
      </c>
      <c r="B160" s="173"/>
      <c r="C160" s="174"/>
      <c r="D160" s="34">
        <f>D162+D163+D164</f>
        <v>24525968.417999998</v>
      </c>
      <c r="E160" s="34">
        <f>E162+E163+E164</f>
        <v>21619356.084</v>
      </c>
      <c r="F160" s="73">
        <f>F162+F163+F164</f>
        <v>20841969.650000002</v>
      </c>
      <c r="G160" s="35">
        <f>F160/E160*100</f>
        <v>96.40421097196635</v>
      </c>
      <c r="H160" s="35">
        <f>F160/D160*100</f>
        <v>84.97919142187165</v>
      </c>
      <c r="I160" s="71"/>
    </row>
    <row r="161" spans="1:9" s="4" customFormat="1" ht="13.5" hidden="1">
      <c r="A161" s="158"/>
      <c r="B161" s="158"/>
      <c r="C161" s="36" t="s">
        <v>63</v>
      </c>
      <c r="D161" s="37"/>
      <c r="E161" s="37"/>
      <c r="F161" s="74"/>
      <c r="G161" s="38"/>
      <c r="H161" s="38"/>
      <c r="I161" s="71"/>
    </row>
    <row r="162" spans="1:9" s="4" customFormat="1" ht="27" hidden="1">
      <c r="A162" s="158"/>
      <c r="B162" s="158"/>
      <c r="C162" s="39" t="s">
        <v>70</v>
      </c>
      <c r="D162" s="40">
        <v>14805057.912999997</v>
      </c>
      <c r="E162" s="40">
        <v>13268979.204</v>
      </c>
      <c r="F162" s="75">
        <v>12716245.471</v>
      </c>
      <c r="G162" s="35">
        <v>95.83439144411821</v>
      </c>
      <c r="H162" s="35">
        <v>85.89122410547374</v>
      </c>
      <c r="I162" s="71"/>
    </row>
    <row r="163" spans="1:9" s="4" customFormat="1" ht="13.5" hidden="1">
      <c r="A163" s="158"/>
      <c r="B163" s="158"/>
      <c r="C163" s="39" t="s">
        <v>36</v>
      </c>
      <c r="D163" s="40">
        <v>7926615.303999999</v>
      </c>
      <c r="E163" s="40">
        <v>7092166.329999999</v>
      </c>
      <c r="F163" s="75">
        <v>6886598.409</v>
      </c>
      <c r="G163" s="35">
        <v>97.10147913296332</v>
      </c>
      <c r="H163" s="35">
        <v>86.87943270723412</v>
      </c>
      <c r="I163" s="71"/>
    </row>
    <row r="164" spans="1:9" s="4" customFormat="1" ht="27" hidden="1">
      <c r="A164" s="158"/>
      <c r="B164" s="158"/>
      <c r="C164" s="41" t="s">
        <v>71</v>
      </c>
      <c r="D164" s="40">
        <v>1794295.2010000001</v>
      </c>
      <c r="E164" s="40">
        <v>1258210.55</v>
      </c>
      <c r="F164" s="75">
        <v>1239125.77</v>
      </c>
      <c r="G164" s="35">
        <v>98.4831807363243</v>
      </c>
      <c r="H164" s="35">
        <v>69.05919211673798</v>
      </c>
      <c r="I164" s="71"/>
    </row>
    <row r="165" spans="1:9" s="4" customFormat="1" ht="12.75">
      <c r="A165" s="21"/>
      <c r="B165" s="22"/>
      <c r="C165" s="22"/>
      <c r="D165" s="20"/>
      <c r="E165" s="20"/>
      <c r="F165" s="27"/>
      <c r="G165" s="20"/>
      <c r="H165" s="20"/>
      <c r="I165" s="71"/>
    </row>
    <row r="166" spans="1:9" s="4" customFormat="1" ht="12.75">
      <c r="A166" s="21"/>
      <c r="B166" s="22"/>
      <c r="C166" s="22"/>
      <c r="D166" s="20"/>
      <c r="E166" s="20"/>
      <c r="F166" s="27"/>
      <c r="G166" s="20"/>
      <c r="H166" s="20"/>
      <c r="I166" s="71"/>
    </row>
    <row r="167" spans="1:9" s="4" customFormat="1" ht="12.75">
      <c r="A167" s="21"/>
      <c r="B167" s="22"/>
      <c r="C167" s="22"/>
      <c r="D167" s="20"/>
      <c r="E167" s="20"/>
      <c r="F167" s="27"/>
      <c r="G167" s="20"/>
      <c r="H167" s="20"/>
      <c r="I167" s="71"/>
    </row>
    <row r="168" spans="1:9" s="4" customFormat="1" ht="12.75">
      <c r="A168" s="21"/>
      <c r="B168" s="22"/>
      <c r="C168" s="22"/>
      <c r="D168" s="20"/>
      <c r="E168" s="20"/>
      <c r="F168" s="27"/>
      <c r="G168" s="20"/>
      <c r="H168" s="20"/>
      <c r="I168" s="71"/>
    </row>
    <row r="169" spans="1:9" s="4" customFormat="1" ht="12.75">
      <c r="A169" s="21"/>
      <c r="B169" s="22"/>
      <c r="C169" s="22"/>
      <c r="D169" s="99"/>
      <c r="E169" s="99"/>
      <c r="F169" s="99"/>
      <c r="G169" s="20"/>
      <c r="H169" s="20"/>
      <c r="I169" s="71"/>
    </row>
    <row r="170" spans="1:9" s="4" customFormat="1" ht="12.75">
      <c r="A170" s="21"/>
      <c r="B170" s="22"/>
      <c r="C170" s="22"/>
      <c r="D170" s="20"/>
      <c r="E170" s="20"/>
      <c r="F170" s="27"/>
      <c r="G170" s="20"/>
      <c r="H170" s="20"/>
      <c r="I170" s="71"/>
    </row>
    <row r="171" spans="1:9" s="4" customFormat="1" ht="12.75">
      <c r="A171" s="21"/>
      <c r="B171" s="22"/>
      <c r="C171" s="22"/>
      <c r="D171" s="20"/>
      <c r="E171" s="20"/>
      <c r="F171" s="27"/>
      <c r="G171" s="20"/>
      <c r="H171" s="20"/>
      <c r="I171" s="71"/>
    </row>
    <row r="172" spans="1:9" s="4" customFormat="1" ht="12.75">
      <c r="A172" s="21"/>
      <c r="B172" s="22"/>
      <c r="C172" s="22"/>
      <c r="D172" s="20"/>
      <c r="E172" s="20"/>
      <c r="F172" s="27"/>
      <c r="G172" s="20"/>
      <c r="H172" s="20"/>
      <c r="I172" s="71"/>
    </row>
    <row r="173" spans="1:9" s="4" customFormat="1" ht="12.75">
      <c r="A173" s="21"/>
      <c r="B173" s="22"/>
      <c r="C173" s="22"/>
      <c r="D173" s="20"/>
      <c r="E173" s="20"/>
      <c r="F173" s="27"/>
      <c r="G173" s="20"/>
      <c r="H173" s="20"/>
      <c r="I173" s="71"/>
    </row>
    <row r="174" spans="1:9" s="4" customFormat="1" ht="12.75">
      <c r="A174" s="21"/>
      <c r="B174" s="22"/>
      <c r="C174" s="22"/>
      <c r="D174" s="20"/>
      <c r="E174" s="20"/>
      <c r="F174" s="27"/>
      <c r="G174" s="20"/>
      <c r="H174" s="20"/>
      <c r="I174" s="71"/>
    </row>
    <row r="175" spans="1:9" s="4" customFormat="1" ht="12.75">
      <c r="A175" s="21"/>
      <c r="B175" s="22"/>
      <c r="C175" s="22"/>
      <c r="D175" s="20"/>
      <c r="E175" s="20"/>
      <c r="F175" s="27"/>
      <c r="G175" s="20"/>
      <c r="H175" s="20"/>
      <c r="I175" s="71"/>
    </row>
    <row r="176" spans="1:9" s="4" customFormat="1" ht="12.75">
      <c r="A176" s="21"/>
      <c r="B176" s="22"/>
      <c r="C176" s="22"/>
      <c r="D176" s="20"/>
      <c r="E176" s="20"/>
      <c r="F176" s="27"/>
      <c r="G176" s="20"/>
      <c r="H176" s="20"/>
      <c r="I176" s="71"/>
    </row>
    <row r="177" spans="1:9" s="4" customFormat="1" ht="12.75">
      <c r="A177" s="21"/>
      <c r="B177" s="22"/>
      <c r="C177" s="22"/>
      <c r="D177" s="20"/>
      <c r="E177" s="20"/>
      <c r="F177" s="27"/>
      <c r="G177" s="20"/>
      <c r="H177" s="20"/>
      <c r="I177" s="71"/>
    </row>
    <row r="178" spans="1:9" s="4" customFormat="1" ht="12.75">
      <c r="A178" s="21"/>
      <c r="B178" s="22"/>
      <c r="C178" s="22"/>
      <c r="D178" s="20"/>
      <c r="E178" s="20"/>
      <c r="F178" s="27"/>
      <c r="G178" s="20"/>
      <c r="H178" s="20"/>
      <c r="I178" s="71"/>
    </row>
    <row r="179" spans="1:9" s="4" customFormat="1" ht="12.75">
      <c r="A179" s="21"/>
      <c r="B179" s="22"/>
      <c r="C179" s="22"/>
      <c r="D179" s="20"/>
      <c r="E179" s="20"/>
      <c r="F179" s="27"/>
      <c r="G179" s="20"/>
      <c r="H179" s="20"/>
      <c r="I179" s="71"/>
    </row>
    <row r="180" spans="1:9" s="4" customFormat="1" ht="12.75">
      <c r="A180" s="21"/>
      <c r="B180" s="22"/>
      <c r="C180" s="22"/>
      <c r="D180" s="20"/>
      <c r="E180" s="20"/>
      <c r="F180" s="27"/>
      <c r="G180" s="20"/>
      <c r="H180" s="20"/>
      <c r="I180" s="71"/>
    </row>
    <row r="181" spans="1:9" s="4" customFormat="1" ht="12.75">
      <c r="A181" s="21"/>
      <c r="B181" s="22"/>
      <c r="C181" s="22"/>
      <c r="D181" s="20"/>
      <c r="E181" s="20"/>
      <c r="F181" s="27"/>
      <c r="G181" s="20"/>
      <c r="H181" s="20"/>
      <c r="I181" s="71"/>
    </row>
    <row r="182" spans="1:9" s="4" customFormat="1" ht="12.75">
      <c r="A182" s="21"/>
      <c r="B182" s="22"/>
      <c r="C182" s="22"/>
      <c r="D182" s="20"/>
      <c r="E182" s="20"/>
      <c r="F182" s="27"/>
      <c r="G182" s="20"/>
      <c r="H182" s="20"/>
      <c r="I182" s="71"/>
    </row>
    <row r="183" spans="1:9" s="4" customFormat="1" ht="12.75">
      <c r="A183" s="21"/>
      <c r="B183" s="22"/>
      <c r="C183" s="22"/>
      <c r="D183" s="20"/>
      <c r="E183" s="20"/>
      <c r="F183" s="27"/>
      <c r="G183" s="20"/>
      <c r="H183" s="20"/>
      <c r="I183" s="71"/>
    </row>
    <row r="184" spans="1:9" s="4" customFormat="1" ht="12.75">
      <c r="A184" s="21"/>
      <c r="B184" s="22"/>
      <c r="C184" s="22"/>
      <c r="D184" s="20"/>
      <c r="E184" s="20"/>
      <c r="F184" s="27"/>
      <c r="G184" s="20"/>
      <c r="H184" s="20"/>
      <c r="I184" s="71"/>
    </row>
    <row r="185" spans="1:9" s="4" customFormat="1" ht="12.75">
      <c r="A185" s="21"/>
      <c r="B185" s="22"/>
      <c r="C185" s="22"/>
      <c r="D185" s="20"/>
      <c r="E185" s="20"/>
      <c r="F185" s="27"/>
      <c r="G185" s="20"/>
      <c r="H185" s="20"/>
      <c r="I185" s="71"/>
    </row>
    <row r="186" spans="1:9" s="4" customFormat="1" ht="12.75">
      <c r="A186" s="21"/>
      <c r="B186" s="22"/>
      <c r="C186" s="22"/>
      <c r="D186" s="20"/>
      <c r="E186" s="20"/>
      <c r="F186" s="27"/>
      <c r="G186" s="20"/>
      <c r="H186" s="20"/>
      <c r="I186" s="71"/>
    </row>
    <row r="187" spans="1:9" s="4" customFormat="1" ht="12.75">
      <c r="A187" s="21"/>
      <c r="B187" s="22"/>
      <c r="C187" s="22"/>
      <c r="D187" s="20"/>
      <c r="E187" s="20"/>
      <c r="F187" s="27"/>
      <c r="G187" s="20"/>
      <c r="H187" s="20"/>
      <c r="I187" s="71"/>
    </row>
    <row r="188" spans="1:9" s="4" customFormat="1" ht="12.75">
      <c r="A188" s="21"/>
      <c r="B188" s="22"/>
      <c r="C188" s="22"/>
      <c r="D188" s="20"/>
      <c r="E188" s="20"/>
      <c r="F188" s="27"/>
      <c r="G188" s="20"/>
      <c r="H188" s="20"/>
      <c r="I188" s="71"/>
    </row>
    <row r="189" spans="1:9" s="4" customFormat="1" ht="12.75">
      <c r="A189" s="21"/>
      <c r="B189" s="22"/>
      <c r="C189" s="22"/>
      <c r="D189" s="20"/>
      <c r="E189" s="20"/>
      <c r="F189" s="27"/>
      <c r="G189" s="20"/>
      <c r="H189" s="20"/>
      <c r="I189" s="71"/>
    </row>
    <row r="190" spans="1:9" s="4" customFormat="1" ht="12.75">
      <c r="A190" s="21"/>
      <c r="B190" s="22"/>
      <c r="C190" s="22"/>
      <c r="D190" s="20"/>
      <c r="E190" s="20"/>
      <c r="F190" s="27"/>
      <c r="G190" s="20"/>
      <c r="H190" s="20"/>
      <c r="I190" s="71"/>
    </row>
    <row r="191" spans="1:9" s="4" customFormat="1" ht="12.75">
      <c r="A191" s="21"/>
      <c r="B191" s="22"/>
      <c r="C191" s="22"/>
      <c r="D191" s="20"/>
      <c r="E191" s="20"/>
      <c r="F191" s="27"/>
      <c r="G191" s="20"/>
      <c r="H191" s="20"/>
      <c r="I191" s="71"/>
    </row>
    <row r="192" spans="1:9" s="4" customFormat="1" ht="12.75">
      <c r="A192" s="21"/>
      <c r="B192" s="22"/>
      <c r="C192" s="22"/>
      <c r="D192" s="20"/>
      <c r="E192" s="20"/>
      <c r="F192" s="27"/>
      <c r="G192" s="20"/>
      <c r="H192" s="20"/>
      <c r="I192" s="71"/>
    </row>
    <row r="193" spans="1:9" s="4" customFormat="1" ht="12.75">
      <c r="A193" s="21"/>
      <c r="B193" s="22"/>
      <c r="C193" s="22"/>
      <c r="D193" s="20"/>
      <c r="E193" s="20"/>
      <c r="F193" s="27"/>
      <c r="G193" s="20"/>
      <c r="H193" s="20"/>
      <c r="I193" s="71"/>
    </row>
    <row r="194" spans="1:9" s="4" customFormat="1" ht="12.75">
      <c r="A194" s="21"/>
      <c r="B194" s="22"/>
      <c r="C194" s="22"/>
      <c r="D194" s="20"/>
      <c r="E194" s="20"/>
      <c r="F194" s="27"/>
      <c r="G194" s="20"/>
      <c r="H194" s="20"/>
      <c r="I194" s="71"/>
    </row>
    <row r="195" spans="1:9" s="4" customFormat="1" ht="12.75">
      <c r="A195" s="21"/>
      <c r="B195" s="22"/>
      <c r="C195" s="22"/>
      <c r="D195" s="20"/>
      <c r="E195" s="20"/>
      <c r="F195" s="27"/>
      <c r="G195" s="20"/>
      <c r="H195" s="20"/>
      <c r="I195" s="71"/>
    </row>
    <row r="196" spans="1:9" s="4" customFormat="1" ht="12.75">
      <c r="A196" s="21"/>
      <c r="B196" s="22"/>
      <c r="C196" s="22"/>
      <c r="D196" s="20"/>
      <c r="E196" s="20"/>
      <c r="F196" s="27"/>
      <c r="G196" s="20"/>
      <c r="H196" s="20"/>
      <c r="I196" s="71"/>
    </row>
    <row r="197" spans="1:9" s="4" customFormat="1" ht="12.75">
      <c r="A197" s="21"/>
      <c r="B197" s="22"/>
      <c r="C197" s="22"/>
      <c r="D197" s="20"/>
      <c r="E197" s="20"/>
      <c r="F197" s="27"/>
      <c r="G197" s="20"/>
      <c r="H197" s="20"/>
      <c r="I197" s="71"/>
    </row>
    <row r="198" spans="1:9" s="4" customFormat="1" ht="12.75">
      <c r="A198" s="21"/>
      <c r="B198" s="22"/>
      <c r="C198" s="22"/>
      <c r="D198" s="20"/>
      <c r="E198" s="20"/>
      <c r="F198" s="27"/>
      <c r="G198" s="20"/>
      <c r="H198" s="20"/>
      <c r="I198" s="71"/>
    </row>
    <row r="199" spans="1:9" s="4" customFormat="1" ht="12.75">
      <c r="A199" s="21"/>
      <c r="B199" s="22"/>
      <c r="C199" s="22"/>
      <c r="D199" s="20"/>
      <c r="E199" s="20"/>
      <c r="F199" s="27"/>
      <c r="G199" s="20"/>
      <c r="H199" s="20"/>
      <c r="I199" s="71"/>
    </row>
    <row r="200" spans="1:9" s="4" customFormat="1" ht="12.75">
      <c r="A200" s="21"/>
      <c r="B200" s="22"/>
      <c r="C200" s="22"/>
      <c r="D200" s="20"/>
      <c r="E200" s="20"/>
      <c r="F200" s="27"/>
      <c r="G200" s="20"/>
      <c r="H200" s="20"/>
      <c r="I200" s="71"/>
    </row>
    <row r="201" spans="1:9" s="4" customFormat="1" ht="12.75">
      <c r="A201" s="21"/>
      <c r="B201" s="22"/>
      <c r="C201" s="22"/>
      <c r="D201" s="20"/>
      <c r="E201" s="20"/>
      <c r="F201" s="27"/>
      <c r="G201" s="20"/>
      <c r="H201" s="20"/>
      <c r="I201" s="71"/>
    </row>
    <row r="202" spans="1:9" s="4" customFormat="1" ht="12.75">
      <c r="A202" s="21"/>
      <c r="B202" s="22"/>
      <c r="C202" s="22"/>
      <c r="D202" s="20"/>
      <c r="E202" s="20"/>
      <c r="F202" s="27"/>
      <c r="G202" s="20"/>
      <c r="H202" s="20"/>
      <c r="I202" s="71"/>
    </row>
    <row r="203" spans="1:9" s="4" customFormat="1" ht="12.75">
      <c r="A203" s="21"/>
      <c r="B203" s="22"/>
      <c r="C203" s="22"/>
      <c r="D203" s="20"/>
      <c r="E203" s="20"/>
      <c r="F203" s="27"/>
      <c r="G203" s="20"/>
      <c r="H203" s="20"/>
      <c r="I203" s="71"/>
    </row>
    <row r="204" spans="1:9" s="4" customFormat="1" ht="12.75">
      <c r="A204" s="21"/>
      <c r="B204" s="22"/>
      <c r="C204" s="22"/>
      <c r="D204" s="20"/>
      <c r="E204" s="20"/>
      <c r="F204" s="27"/>
      <c r="G204" s="20"/>
      <c r="H204" s="20"/>
      <c r="I204" s="71"/>
    </row>
    <row r="205" spans="1:9" s="4" customFormat="1" ht="12.75">
      <c r="A205" s="21"/>
      <c r="B205" s="22"/>
      <c r="C205" s="22"/>
      <c r="D205" s="20"/>
      <c r="E205" s="20"/>
      <c r="F205" s="27"/>
      <c r="G205" s="20"/>
      <c r="H205" s="20"/>
      <c r="I205" s="71"/>
    </row>
    <row r="206" spans="1:9" s="4" customFormat="1" ht="12.75">
      <c r="A206" s="21"/>
      <c r="B206" s="22"/>
      <c r="C206" s="22"/>
      <c r="D206" s="20"/>
      <c r="E206" s="20"/>
      <c r="F206" s="27"/>
      <c r="G206" s="20"/>
      <c r="H206" s="20"/>
      <c r="I206" s="71"/>
    </row>
    <row r="207" spans="1:9" s="4" customFormat="1" ht="12.75">
      <c r="A207" s="21"/>
      <c r="B207" s="22"/>
      <c r="C207" s="22"/>
      <c r="D207" s="20"/>
      <c r="E207" s="20"/>
      <c r="F207" s="27"/>
      <c r="G207" s="20"/>
      <c r="H207" s="20"/>
      <c r="I207" s="71"/>
    </row>
    <row r="208" spans="1:9" s="4" customFormat="1" ht="12.75">
      <c r="A208" s="21"/>
      <c r="B208" s="22"/>
      <c r="C208" s="22"/>
      <c r="D208" s="20"/>
      <c r="E208" s="20"/>
      <c r="F208" s="27"/>
      <c r="G208" s="20"/>
      <c r="H208" s="20"/>
      <c r="I208" s="71"/>
    </row>
    <row r="209" spans="1:9" s="4" customFormat="1" ht="12.75">
      <c r="A209" s="21"/>
      <c r="B209" s="22"/>
      <c r="C209" s="22"/>
      <c r="D209" s="20"/>
      <c r="E209" s="20"/>
      <c r="F209" s="27"/>
      <c r="G209" s="20"/>
      <c r="H209" s="20"/>
      <c r="I209" s="71"/>
    </row>
    <row r="210" spans="1:9" s="4" customFormat="1" ht="12.75">
      <c r="A210" s="21"/>
      <c r="B210" s="22"/>
      <c r="C210" s="22"/>
      <c r="D210" s="20"/>
      <c r="E210" s="20"/>
      <c r="F210" s="27"/>
      <c r="G210" s="20"/>
      <c r="H210" s="20"/>
      <c r="I210" s="71"/>
    </row>
    <row r="211" spans="1:9" s="4" customFormat="1" ht="12.75">
      <c r="A211" s="21"/>
      <c r="B211" s="22"/>
      <c r="C211" s="22"/>
      <c r="D211" s="20"/>
      <c r="E211" s="20"/>
      <c r="F211" s="27"/>
      <c r="G211" s="20"/>
      <c r="H211" s="20"/>
      <c r="I211" s="71"/>
    </row>
    <row r="212" spans="4:8" ht="12.75">
      <c r="D212" s="20"/>
      <c r="E212" s="20"/>
      <c r="F212" s="27"/>
      <c r="G212" s="20"/>
      <c r="H212" s="20"/>
    </row>
    <row r="213" spans="1:8" ht="12.75">
      <c r="A213" s="23"/>
      <c r="B213" s="23"/>
      <c r="C213" s="23"/>
      <c r="D213" s="20"/>
      <c r="E213" s="20"/>
      <c r="F213" s="27"/>
      <c r="G213" s="20"/>
      <c r="H213" s="20"/>
    </row>
    <row r="214" spans="1:8" ht="12.75">
      <c r="A214" s="23"/>
      <c r="B214" s="23"/>
      <c r="C214" s="23"/>
      <c r="D214" s="20"/>
      <c r="E214" s="20"/>
      <c r="F214" s="27"/>
      <c r="G214" s="20"/>
      <c r="H214" s="20"/>
    </row>
    <row r="215" spans="1:8" ht="12.75">
      <c r="A215" s="23"/>
      <c r="B215" s="23"/>
      <c r="C215" s="23"/>
      <c r="D215" s="20"/>
      <c r="E215" s="20"/>
      <c r="F215" s="27"/>
      <c r="G215" s="20"/>
      <c r="H215" s="20"/>
    </row>
    <row r="216" spans="1:8" ht="12.75">
      <c r="A216" s="23"/>
      <c r="B216" s="23"/>
      <c r="C216" s="23"/>
      <c r="D216" s="20"/>
      <c r="E216" s="20"/>
      <c r="F216" s="27"/>
      <c r="G216" s="20"/>
      <c r="H216" s="20"/>
    </row>
    <row r="217" spans="1:8" ht="12.75">
      <c r="A217" s="23"/>
      <c r="B217" s="23"/>
      <c r="C217" s="23"/>
      <c r="D217" s="20"/>
      <c r="E217" s="20"/>
      <c r="F217" s="27"/>
      <c r="G217" s="20"/>
      <c r="H217" s="20"/>
    </row>
    <row r="218" spans="1:8" ht="12.75">
      <c r="A218" s="23"/>
      <c r="B218" s="23"/>
      <c r="C218" s="23"/>
      <c r="D218" s="20"/>
      <c r="E218" s="20"/>
      <c r="F218" s="27"/>
      <c r="G218" s="20"/>
      <c r="H218" s="20"/>
    </row>
  </sheetData>
  <sheetProtection password="CE2E" sheet="1" objects="1" scenarios="1"/>
  <autoFilter ref="A5:I5"/>
  <mergeCells count="43">
    <mergeCell ref="A7:B9"/>
    <mergeCell ref="A46:B48"/>
    <mergeCell ref="A42:B44"/>
    <mergeCell ref="A37:B40"/>
    <mergeCell ref="A28:B31"/>
    <mergeCell ref="A23:B24"/>
    <mergeCell ref="A62:B64"/>
    <mergeCell ref="A58:B60"/>
    <mergeCell ref="A54:B56"/>
    <mergeCell ref="A146:B151"/>
    <mergeCell ref="A50:B52"/>
    <mergeCell ref="A11:B21"/>
    <mergeCell ref="A83:B89"/>
    <mergeCell ref="A33:B34"/>
    <mergeCell ref="A110:B112"/>
    <mergeCell ref="A101:B103"/>
    <mergeCell ref="A98:B99"/>
    <mergeCell ref="A95:B96"/>
    <mergeCell ref="A91:B93"/>
    <mergeCell ref="A105:B108"/>
    <mergeCell ref="A74:B77"/>
    <mergeCell ref="A70:B72"/>
    <mergeCell ref="A79:B81"/>
    <mergeCell ref="A66:B68"/>
    <mergeCell ref="A139:B143"/>
    <mergeCell ref="A145:C145"/>
    <mergeCell ref="A3:I3"/>
    <mergeCell ref="A160:C160"/>
    <mergeCell ref="A144:C144"/>
    <mergeCell ref="A135:C135"/>
    <mergeCell ref="A136:C136"/>
    <mergeCell ref="A26:B26"/>
    <mergeCell ref="A114:B117"/>
    <mergeCell ref="A132:B134"/>
    <mergeCell ref="A127:B130"/>
    <mergeCell ref="A119:B120"/>
    <mergeCell ref="A161:B164"/>
    <mergeCell ref="A155:H155"/>
    <mergeCell ref="A137:C137"/>
    <mergeCell ref="A154:H154"/>
    <mergeCell ref="A122:B122"/>
    <mergeCell ref="A124:B125"/>
    <mergeCell ref="A138:C138"/>
  </mergeCells>
  <printOptions/>
  <pageMargins left="0.3937007874015748" right="0.2755905511811024" top="0.1968503937007874" bottom="0.196850393700787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2022-10-14T10:15:48Z</cp:lastPrinted>
  <dcterms:created xsi:type="dcterms:W3CDTF">2002-03-11T10:22:12Z</dcterms:created>
  <dcterms:modified xsi:type="dcterms:W3CDTF">2022-10-14T14:18:06Z</dcterms:modified>
  <cp:category/>
  <cp:version/>
  <cp:contentType/>
  <cp:contentStatus/>
</cp:coreProperties>
</file>