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035" windowWidth="15825" windowHeight="1110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источникам'!$A$1:$I$143</definedName>
  </definedNames>
  <calcPr fullCalcOnLoad="1"/>
</workbook>
</file>

<file path=xl/sharedStrings.xml><?xml version="1.0" encoding="utf-8"?>
<sst xmlns="http://schemas.openxmlformats.org/spreadsheetml/2006/main" count="249" uniqueCount="125">
  <si>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</si>
  <si>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</si>
  <si>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</si>
  <si>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</si>
  <si>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</si>
  <si>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</si>
  <si>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</si>
  <si>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</si>
  <si>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</si>
  <si>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</si>
  <si>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</si>
  <si>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</si>
  <si>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</si>
  <si>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</si>
  <si>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</si>
  <si>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</si>
  <si>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</si>
  <si>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</si>
  <si>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</si>
  <si>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</si>
  <si>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</si>
  <si>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</si>
  <si>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</si>
  <si>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</si>
  <si>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</si>
  <si>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</si>
  <si>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</si>
  <si>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</si>
  <si>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</si>
  <si>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</si>
  <si>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</si>
  <si>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</si>
  <si>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</si>
  <si>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</si>
  <si>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</si>
  <si>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</si>
  <si>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</si>
  <si>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</si>
  <si>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</si>
  <si>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</si>
  <si>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</si>
  <si>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</si>
  <si>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</si>
  <si>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</si>
  <si>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</si>
  <si>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</si>
  <si>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</si>
  <si>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</si>
  <si>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</si>
  <si>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</si>
  <si>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</si>
  <si>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</si>
  <si>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</si>
  <si>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</si>
  <si>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</si>
  <si>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</si>
  <si>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</si>
  <si>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</si>
  <si>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</si>
  <si>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</si>
  <si>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</si>
  <si>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</si>
  <si>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</si>
  <si>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</si>
  <si>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</si>
  <si>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</si>
  <si>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</si>
  <si>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</si>
  <si>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</si>
  <si>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</si>
  <si>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</si>
  <si>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</si>
  <si>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</si>
  <si>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</si>
  <si>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</si>
  <si>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</si>
  <si>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</si>
  <si>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</si>
  <si>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</si>
  <si>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</si>
  <si>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</si>
  <si>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</si>
  <si>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</si>
  <si>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</si>
  <si>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</si>
  <si>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</si>
  <si>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</si>
  <si>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</si>
  <si>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</si>
  <si>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</si>
  <si>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</si>
  <si>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</si>
  <si>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</si>
  <si>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</si>
  <si>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</si>
  <si>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</si>
  <si>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</si>
  <si>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</si>
  <si>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</si>
  <si>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</si>
  <si>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</si>
  <si>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</si>
  <si>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</si>
  <si>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</si>
  <si>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</si>
  <si>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</si>
  <si>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</si>
  <si>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</si>
  <si>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</si>
  <si>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</si>
  <si>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</si>
  <si>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</si>
  <si>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</si>
  <si>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</si>
  <si>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 xml:space="preserve">Оперативный анализ исполнения бюджета города Перми по расходам на 1 ноября 2019 года </t>
  </si>
  <si>
    <t>Кассовый план                                      января-октября                                                          2019 года</t>
  </si>
  <si>
    <t xml:space="preserve"> *   расчётный уровень установлен исходя из 95,0 % исполнения кассового плана по расходам за январь-октябрь 2019 года.</t>
  </si>
  <si>
    <t>Кассовый расход на 01.11.2019</t>
  </si>
  <si>
    <t>% выпол-нения кассового плана января-октября 2019 года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</si>
  <si>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</si>
  <si>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</si>
  <si>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</si>
  <si>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Управление по экологии         и природопользованию администрации г. Перми</t>
  </si>
  <si>
    <t>Департамент градостроительства                  и архитектуры администрации города Перми</t>
  </si>
  <si>
    <t>Департамент культуры                 и молодежной политики администрации города Перми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</si>
</sst>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33" borderId="1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4.00390625" style="25" customWidth="1"/>
    <col min="7" max="7" width="9.28125" style="5" customWidth="1"/>
    <col min="8" max="8" width="7.7109375" style="5" customWidth="1"/>
    <col min="9" max="9" width="10.8515625" style="3" customWidth="1"/>
    <col min="13" max="13" width="11.7109375" style="0" bestFit="1" customWidth="1"/>
  </cols>
  <sheetData>
    <row r="1" ht="13.5" customHeight="1">
      <c r="I1" s="107" t="s">
        <v>98</v>
      </c>
    </row>
    <row r="2" ht="13.5" customHeight="1">
      <c r="I2" s="107" t="s">
        <v>99</v>
      </c>
    </row>
    <row r="3" spans="1:9" s="1" customFormat="1" ht="19.5" customHeight="1">
      <c r="A3" s="181" t="s">
        <v>114</v>
      </c>
      <c r="B3" s="181"/>
      <c r="C3" s="181"/>
      <c r="D3" s="181"/>
      <c r="E3" s="181"/>
      <c r="F3" s="181"/>
      <c r="G3" s="181"/>
      <c r="H3" s="181"/>
      <c r="I3" s="181"/>
    </row>
    <row r="4" spans="1:9" s="1" customFormat="1" ht="15" customHeight="1">
      <c r="A4" s="15"/>
      <c r="B4" s="172"/>
      <c r="C4" s="16"/>
      <c r="D4" s="17"/>
      <c r="E4" s="17"/>
      <c r="F4" s="26"/>
      <c r="G4" s="2"/>
      <c r="H4" s="2"/>
      <c r="I4" s="115" t="s">
        <v>58</v>
      </c>
    </row>
    <row r="5" spans="1:9" s="1" customFormat="1" ht="84.75" customHeight="1">
      <c r="A5" s="109" t="s">
        <v>0</v>
      </c>
      <c r="B5" s="109" t="s">
        <v>62</v>
      </c>
      <c r="C5" s="109" t="s">
        <v>69</v>
      </c>
      <c r="D5" s="126" t="s">
        <v>97</v>
      </c>
      <c r="E5" s="154" t="s">
        <v>115</v>
      </c>
      <c r="F5" s="116" t="s">
        <v>117</v>
      </c>
      <c r="G5" s="116" t="s">
        <v>118</v>
      </c>
      <c r="H5" s="110" t="s">
        <v>101</v>
      </c>
      <c r="I5" s="111" t="s">
        <v>113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35">
        <f>D7+D8</f>
        <v>1643180.966</v>
      </c>
      <c r="E6" s="135">
        <f>E7+E8</f>
        <v>990085.872</v>
      </c>
      <c r="F6" s="135">
        <f>F7+F8</f>
        <v>960940.348</v>
      </c>
      <c r="G6" s="135">
        <f>F6/E6*100</f>
        <v>97.0562630147297</v>
      </c>
      <c r="H6" s="135">
        <f>F6/D6*100</f>
        <v>58.48049410767091</v>
      </c>
      <c r="I6" s="139" t="s">
        <v>67</v>
      </c>
      <c r="J6" s="108"/>
      <c r="K6" s="108"/>
    </row>
    <row r="7" spans="1:9" s="7" customFormat="1" ht="16.5" customHeight="1">
      <c r="A7" s="58"/>
      <c r="B7" s="59"/>
      <c r="C7" s="60" t="s">
        <v>35</v>
      </c>
      <c r="D7" s="134">
        <v>762438.117</v>
      </c>
      <c r="E7" s="134">
        <v>569257.122</v>
      </c>
      <c r="F7" s="134">
        <v>540111.598</v>
      </c>
      <c r="G7" s="178">
        <f>F7/E7*100</f>
        <v>94.88007740727046</v>
      </c>
      <c r="H7" s="134">
        <f aca="true" t="shared" si="0" ref="H7:H71">F7/D7*100</f>
        <v>70.84005717410899</v>
      </c>
      <c r="I7" s="140">
        <f>G7-95</f>
        <v>-0.11992259272953731</v>
      </c>
    </row>
    <row r="8" spans="1:9" s="12" customFormat="1" ht="27" customHeight="1">
      <c r="A8" s="196"/>
      <c r="B8" s="197"/>
      <c r="C8" s="60" t="s">
        <v>71</v>
      </c>
      <c r="D8" s="134">
        <v>880742.849</v>
      </c>
      <c r="E8" s="134">
        <v>420828.75</v>
      </c>
      <c r="F8" s="134">
        <v>420828.75</v>
      </c>
      <c r="G8" s="134">
        <f>F8/E8*100</f>
        <v>100</v>
      </c>
      <c r="H8" s="134">
        <f t="shared" si="0"/>
        <v>47.781114598638084</v>
      </c>
      <c r="I8" s="140">
        <f>G8-95</f>
        <v>5</v>
      </c>
    </row>
    <row r="9" spans="1:10" s="12" customFormat="1" ht="21.75" customHeight="1">
      <c r="A9" s="198"/>
      <c r="B9" s="199"/>
      <c r="C9" s="164" t="s">
        <v>96</v>
      </c>
      <c r="D9" s="163">
        <v>302080</v>
      </c>
      <c r="E9" s="163">
        <v>15000</v>
      </c>
      <c r="F9" s="163">
        <v>0</v>
      </c>
      <c r="G9" s="163">
        <f>F9/E9*100</f>
        <v>0</v>
      </c>
      <c r="H9" s="163">
        <f t="shared" si="0"/>
        <v>0</v>
      </c>
      <c r="I9" s="165">
        <f>G9-95</f>
        <v>-95</v>
      </c>
      <c r="J9" s="155"/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35">
        <f>D11+D17+D20</f>
        <v>215621.546</v>
      </c>
      <c r="E10" s="135">
        <f>E11+E17+E20-0.001</f>
        <v>118814.838</v>
      </c>
      <c r="F10" s="135">
        <f>F11+F17+F20</f>
        <v>117225.984</v>
      </c>
      <c r="G10" s="135">
        <f aca="true" t="shared" si="1" ref="G10:G41">F10/E10*100</f>
        <v>98.66274782952613</v>
      </c>
      <c r="H10" s="135">
        <f t="shared" si="0"/>
        <v>54.36654461238303</v>
      </c>
      <c r="I10" s="139" t="s">
        <v>67</v>
      </c>
      <c r="J10" s="108"/>
    </row>
    <row r="11" spans="1:10" s="1" customFormat="1" ht="27.75" customHeight="1">
      <c r="A11" s="182"/>
      <c r="B11" s="183"/>
      <c r="C11" s="158" t="s">
        <v>66</v>
      </c>
      <c r="D11" s="136">
        <f>D12+D15+D13+D14+D16</f>
        <v>154569.6</v>
      </c>
      <c r="E11" s="136">
        <f>E12+E15+E13+E14+E16</f>
        <v>113479.239</v>
      </c>
      <c r="F11" s="136">
        <f>F12+F15+F13+F14+F16</f>
        <v>112167.573</v>
      </c>
      <c r="G11" s="179">
        <f t="shared" si="1"/>
        <v>98.84413571014518</v>
      </c>
      <c r="H11" s="136">
        <f t="shared" si="0"/>
        <v>72.5676801906714</v>
      </c>
      <c r="I11" s="159">
        <f aca="true" t="shared" si="2" ref="I11:I20">G11-95</f>
        <v>3.8441357101451814</v>
      </c>
      <c r="J11" s="113"/>
    </row>
    <row r="12" spans="1:9" s="1" customFormat="1" ht="20.25" customHeight="1" hidden="1">
      <c r="A12" s="63"/>
      <c r="B12" s="64"/>
      <c r="C12" s="60" t="s">
        <v>103</v>
      </c>
      <c r="D12" s="134">
        <f>106749.4+6710.7</f>
        <v>113460.09999999999</v>
      </c>
      <c r="E12" s="134">
        <f>83689.146+3033.206</f>
        <v>86722.352</v>
      </c>
      <c r="F12" s="134">
        <f>83050.765+2887.587</f>
        <v>85938.352</v>
      </c>
      <c r="G12" s="134">
        <f t="shared" si="1"/>
        <v>99.09596547842706</v>
      </c>
      <c r="H12" s="134">
        <f t="shared" si="0"/>
        <v>75.74323660916922</v>
      </c>
      <c r="I12" s="144">
        <f t="shared" si="2"/>
        <v>4.095965478427061</v>
      </c>
    </row>
    <row r="13" spans="1:9" s="1" customFormat="1" ht="27" customHeight="1" hidden="1">
      <c r="A13" s="63"/>
      <c r="B13" s="64"/>
      <c r="C13" s="60" t="s">
        <v>108</v>
      </c>
      <c r="D13" s="134">
        <v>27835.9</v>
      </c>
      <c r="E13" s="134">
        <v>17736.887</v>
      </c>
      <c r="F13" s="134">
        <v>17209.221</v>
      </c>
      <c r="G13" s="134">
        <f t="shared" si="1"/>
        <v>97.02503601674861</v>
      </c>
      <c r="H13" s="134">
        <f>F13/D13*100</f>
        <v>61.82383540679483</v>
      </c>
      <c r="I13" s="144">
        <f>G13-95</f>
        <v>2.025036016748615</v>
      </c>
    </row>
    <row r="14" spans="1:9" s="1" customFormat="1" ht="17.25" customHeight="1" hidden="1">
      <c r="A14" s="63"/>
      <c r="B14" s="64"/>
      <c r="C14" s="60" t="s">
        <v>107</v>
      </c>
      <c r="D14" s="134">
        <v>32</v>
      </c>
      <c r="E14" s="134">
        <v>32</v>
      </c>
      <c r="F14" s="134">
        <v>32</v>
      </c>
      <c r="G14" s="134">
        <f t="shared" si="1"/>
        <v>100</v>
      </c>
      <c r="H14" s="134">
        <f>F14/D14*100</f>
        <v>100</v>
      </c>
      <c r="I14" s="144">
        <f>G14-95</f>
        <v>5</v>
      </c>
    </row>
    <row r="15" spans="1:9" s="1" customFormat="1" ht="27" customHeight="1" hidden="1">
      <c r="A15" s="63"/>
      <c r="B15" s="64"/>
      <c r="C15" s="60" t="s">
        <v>104</v>
      </c>
      <c r="D15" s="134">
        <v>12322.1</v>
      </c>
      <c r="E15" s="134">
        <v>8988</v>
      </c>
      <c r="F15" s="134">
        <v>8988</v>
      </c>
      <c r="G15" s="134">
        <f>F15/E15*100</f>
        <v>100</v>
      </c>
      <c r="H15" s="134">
        <f>F15/D15*100</f>
        <v>72.94211213997613</v>
      </c>
      <c r="I15" s="144">
        <f>G15-95</f>
        <v>5</v>
      </c>
    </row>
    <row r="16" spans="1:9" s="1" customFormat="1" ht="27" customHeight="1" hidden="1">
      <c r="A16" s="63"/>
      <c r="B16" s="64"/>
      <c r="C16" s="60" t="s">
        <v>102</v>
      </c>
      <c r="D16" s="134">
        <v>919.5</v>
      </c>
      <c r="E16" s="134">
        <v>0</v>
      </c>
      <c r="F16" s="134">
        <v>0</v>
      </c>
      <c r="G16" s="134"/>
      <c r="H16" s="134">
        <f>F16/D16*100</f>
        <v>0</v>
      </c>
      <c r="I16" s="144">
        <f>G16-95</f>
        <v>-95</v>
      </c>
    </row>
    <row r="17" spans="1:13" s="1" customFormat="1" ht="27.75" customHeight="1">
      <c r="A17" s="63"/>
      <c r="B17" s="64"/>
      <c r="C17" s="158" t="s">
        <v>82</v>
      </c>
      <c r="D17" s="136">
        <f>D18+D19</f>
        <v>61051.946</v>
      </c>
      <c r="E17" s="136">
        <f>E18+E19</f>
        <v>5335.6</v>
      </c>
      <c r="F17" s="136">
        <f>F18+F19</f>
        <v>5058.411</v>
      </c>
      <c r="G17" s="136">
        <f t="shared" si="1"/>
        <v>94.80491416148136</v>
      </c>
      <c r="H17" s="136">
        <f t="shared" si="0"/>
        <v>8.285421401637223</v>
      </c>
      <c r="I17" s="159">
        <f t="shared" si="2"/>
        <v>-0.19508583851863648</v>
      </c>
      <c r="M17" s="56"/>
    </row>
    <row r="18" spans="1:9" s="2" customFormat="1" ht="27.75" customHeight="1" hidden="1">
      <c r="A18" s="65"/>
      <c r="B18" s="64"/>
      <c r="C18" s="60" t="s">
        <v>106</v>
      </c>
      <c r="D18" s="134">
        <v>15997.964</v>
      </c>
      <c r="E18" s="134">
        <v>5335.6</v>
      </c>
      <c r="F18" s="134">
        <v>5058.411</v>
      </c>
      <c r="G18" s="134">
        <f t="shared" si="1"/>
        <v>94.80491416148136</v>
      </c>
      <c r="H18" s="134">
        <f t="shared" si="0"/>
        <v>31.619092279492566</v>
      </c>
      <c r="I18" s="144">
        <f t="shared" si="2"/>
        <v>-0.19508583851863648</v>
      </c>
    </row>
    <row r="19" spans="1:9" s="2" customFormat="1" ht="18" customHeight="1" hidden="1">
      <c r="A19" s="65"/>
      <c r="B19" s="64"/>
      <c r="C19" s="60" t="s">
        <v>105</v>
      </c>
      <c r="D19" s="134">
        <v>45053.982</v>
      </c>
      <c r="E19" s="134">
        <v>0</v>
      </c>
      <c r="F19" s="134">
        <v>0</v>
      </c>
      <c r="G19" s="134"/>
      <c r="H19" s="134">
        <f t="shared" si="0"/>
        <v>0</v>
      </c>
      <c r="I19" s="144">
        <f t="shared" si="2"/>
        <v>-95</v>
      </c>
    </row>
    <row r="20" spans="1:9" s="123" customFormat="1" ht="30" customHeight="1" hidden="1">
      <c r="A20" s="120"/>
      <c r="B20" s="121"/>
      <c r="C20" s="122" t="s">
        <v>95</v>
      </c>
      <c r="D20" s="173">
        <v>0</v>
      </c>
      <c r="E20" s="173">
        <v>0</v>
      </c>
      <c r="F20" s="173">
        <v>0</v>
      </c>
      <c r="G20" s="127" t="e">
        <f t="shared" si="1"/>
        <v>#DIV/0!</v>
      </c>
      <c r="H20" s="127" t="e">
        <f t="shared" si="0"/>
        <v>#DIV/0!</v>
      </c>
      <c r="I20" s="128" t="e">
        <f t="shared" si="2"/>
        <v>#DIV/0!</v>
      </c>
    </row>
    <row r="21" spans="1:9" s="5" customFormat="1" ht="66.75" customHeight="1">
      <c r="A21" s="52" t="s">
        <v>80</v>
      </c>
      <c r="B21" s="31" t="s">
        <v>123</v>
      </c>
      <c r="C21" s="31" t="s">
        <v>81</v>
      </c>
      <c r="D21" s="135">
        <f>D22</f>
        <v>185510.986</v>
      </c>
      <c r="E21" s="135">
        <f>E22</f>
        <v>156223.874</v>
      </c>
      <c r="F21" s="135">
        <f>F22</f>
        <v>136802.315</v>
      </c>
      <c r="G21" s="135">
        <f t="shared" si="1"/>
        <v>87.56812355069367</v>
      </c>
      <c r="H21" s="135">
        <f t="shared" si="0"/>
        <v>73.74351134115584</v>
      </c>
      <c r="I21" s="139" t="s">
        <v>67</v>
      </c>
    </row>
    <row r="22" spans="1:9" s="2" customFormat="1" ht="17.25" customHeight="1">
      <c r="A22" s="61"/>
      <c r="B22" s="62"/>
      <c r="C22" s="54" t="s">
        <v>35</v>
      </c>
      <c r="D22" s="134">
        <v>185510.986</v>
      </c>
      <c r="E22" s="134">
        <v>156223.874</v>
      </c>
      <c r="F22" s="134">
        <v>136802.315</v>
      </c>
      <c r="G22" s="134">
        <f t="shared" si="1"/>
        <v>87.56812355069367</v>
      </c>
      <c r="H22" s="134">
        <f t="shared" si="0"/>
        <v>73.74351134115584</v>
      </c>
      <c r="I22" s="140">
        <f>G22-95</f>
        <v>-7.43187644930633</v>
      </c>
    </row>
    <row r="23" spans="1:9" s="8" customFormat="1" ht="17.25" customHeight="1" hidden="1">
      <c r="A23" s="67"/>
      <c r="B23" s="68"/>
      <c r="C23" s="54" t="s">
        <v>36</v>
      </c>
      <c r="D23" s="173">
        <v>0</v>
      </c>
      <c r="E23" s="173">
        <v>0</v>
      </c>
      <c r="F23" s="173">
        <v>0</v>
      </c>
      <c r="G23" s="127" t="e">
        <f t="shared" si="1"/>
        <v>#DIV/0!</v>
      </c>
      <c r="H23" s="127" t="e">
        <f t="shared" si="0"/>
        <v>#DIV/0!</v>
      </c>
      <c r="I23" s="128" t="e">
        <f>G23-95</f>
        <v>#DIV/0!</v>
      </c>
    </row>
    <row r="24" spans="1:9" s="8" customFormat="1" ht="54.75" customHeight="1">
      <c r="A24" s="69">
        <v>910</v>
      </c>
      <c r="B24" s="70" t="s">
        <v>90</v>
      </c>
      <c r="C24" s="31" t="s">
        <v>89</v>
      </c>
      <c r="D24" s="135">
        <f>D25</f>
        <v>50883.5</v>
      </c>
      <c r="E24" s="135">
        <f>E25</f>
        <v>32725.324</v>
      </c>
      <c r="F24" s="135">
        <f>F25</f>
        <v>31406.206</v>
      </c>
      <c r="G24" s="135">
        <f t="shared" si="1"/>
        <v>95.96912165025469</v>
      </c>
      <c r="H24" s="135">
        <f t="shared" si="0"/>
        <v>61.72178800593512</v>
      </c>
      <c r="I24" s="139" t="s">
        <v>67</v>
      </c>
    </row>
    <row r="25" spans="1:9" s="8" customFormat="1" ht="18.75" customHeight="1">
      <c r="A25" s="207"/>
      <c r="B25" s="208"/>
      <c r="C25" s="54" t="s">
        <v>36</v>
      </c>
      <c r="D25" s="134">
        <v>50883.5</v>
      </c>
      <c r="E25" s="134">
        <v>32725.324</v>
      </c>
      <c r="F25" s="134">
        <v>31406.206</v>
      </c>
      <c r="G25" s="134">
        <f t="shared" si="1"/>
        <v>95.96912165025469</v>
      </c>
      <c r="H25" s="134">
        <f t="shared" si="0"/>
        <v>61.72178800593512</v>
      </c>
      <c r="I25" s="140">
        <f>G25-95</f>
        <v>0.9691216502546922</v>
      </c>
    </row>
    <row r="26" spans="1:9" s="2" customFormat="1" ht="40.5" customHeight="1">
      <c r="A26" s="71" t="s">
        <v>1</v>
      </c>
      <c r="B26" s="72" t="s">
        <v>122</v>
      </c>
      <c r="C26" s="31" t="s">
        <v>38</v>
      </c>
      <c r="D26" s="135">
        <f>D27+D28+D29</f>
        <v>97027.598</v>
      </c>
      <c r="E26" s="135">
        <f>E27+E28+E29</f>
        <v>72716.454</v>
      </c>
      <c r="F26" s="135">
        <f>F27+F28+F29</f>
        <v>70529.905</v>
      </c>
      <c r="G26" s="135">
        <f t="shared" si="1"/>
        <v>96.99304781831083</v>
      </c>
      <c r="H26" s="135">
        <f t="shared" si="0"/>
        <v>72.6905606794471</v>
      </c>
      <c r="I26" s="139" t="s">
        <v>67</v>
      </c>
    </row>
    <row r="27" spans="1:9" s="7" customFormat="1" ht="17.25" customHeight="1">
      <c r="A27" s="58"/>
      <c r="B27" s="59"/>
      <c r="C27" s="60" t="s">
        <v>35</v>
      </c>
      <c r="D27" s="134">
        <v>84083.798</v>
      </c>
      <c r="E27" s="134">
        <v>62683.595</v>
      </c>
      <c r="F27" s="134">
        <v>61013.656</v>
      </c>
      <c r="G27" s="134">
        <f t="shared" si="1"/>
        <v>97.33592337835762</v>
      </c>
      <c r="H27" s="134">
        <f t="shared" si="0"/>
        <v>72.5629163420996</v>
      </c>
      <c r="I27" s="140">
        <f>G27-95</f>
        <v>2.33592337835762</v>
      </c>
    </row>
    <row r="28" spans="1:9" s="30" customFormat="1" ht="17.25" customHeight="1">
      <c r="A28" s="124"/>
      <c r="B28" s="125"/>
      <c r="C28" s="60" t="s">
        <v>36</v>
      </c>
      <c r="D28" s="134">
        <v>12095.1</v>
      </c>
      <c r="E28" s="134">
        <v>9437.787</v>
      </c>
      <c r="F28" s="134">
        <v>8921.177</v>
      </c>
      <c r="G28" s="134">
        <f t="shared" si="1"/>
        <v>94.52615321791008</v>
      </c>
      <c r="H28" s="134">
        <f t="shared" si="0"/>
        <v>73.75860472422715</v>
      </c>
      <c r="I28" s="140">
        <f>G28-95</f>
        <v>-0.4738467820899217</v>
      </c>
    </row>
    <row r="29" spans="1:9" s="30" customFormat="1" ht="28.5" customHeight="1">
      <c r="A29" s="66"/>
      <c r="B29" s="73"/>
      <c r="C29" s="78" t="s">
        <v>71</v>
      </c>
      <c r="D29" s="134">
        <v>848.7</v>
      </c>
      <c r="E29" s="134">
        <v>595.072</v>
      </c>
      <c r="F29" s="134">
        <v>595.072</v>
      </c>
      <c r="G29" s="134">
        <f t="shared" si="1"/>
        <v>100</v>
      </c>
      <c r="H29" s="134">
        <f>F29/D29*100</f>
        <v>70.11570637445504</v>
      </c>
      <c r="I29" s="140">
        <f>G29-95</f>
        <v>5</v>
      </c>
    </row>
    <row r="30" spans="1:9" s="2" customFormat="1" ht="54.75" customHeight="1">
      <c r="A30" s="69">
        <v>924</v>
      </c>
      <c r="B30" s="70" t="s">
        <v>124</v>
      </c>
      <c r="C30" s="31" t="s">
        <v>84</v>
      </c>
      <c r="D30" s="135">
        <f>D31+D32</f>
        <v>1353611.6630000002</v>
      </c>
      <c r="E30" s="135">
        <f>E31+E32</f>
        <v>1118737.9780000001</v>
      </c>
      <c r="F30" s="135">
        <f>F31+F32</f>
        <v>1093893.0869999998</v>
      </c>
      <c r="G30" s="135">
        <f t="shared" si="1"/>
        <v>97.77920375560896</v>
      </c>
      <c r="H30" s="135">
        <f t="shared" si="0"/>
        <v>80.81291827639932</v>
      </c>
      <c r="I30" s="139" t="s">
        <v>67</v>
      </c>
    </row>
    <row r="31" spans="1:9" s="2" customFormat="1" ht="16.5" customHeight="1">
      <c r="A31" s="74"/>
      <c r="B31" s="75"/>
      <c r="C31" s="60" t="s">
        <v>35</v>
      </c>
      <c r="D31" s="134">
        <v>1297524.563</v>
      </c>
      <c r="E31" s="134">
        <v>1102650.878</v>
      </c>
      <c r="F31" s="134">
        <v>1077806.326</v>
      </c>
      <c r="G31" s="134">
        <f t="shared" si="1"/>
        <v>97.74683424321364</v>
      </c>
      <c r="H31" s="134">
        <f t="shared" si="0"/>
        <v>83.06635240168472</v>
      </c>
      <c r="I31" s="140">
        <f>G31-95</f>
        <v>2.746834243213641</v>
      </c>
    </row>
    <row r="32" spans="1:9" s="2" customFormat="1" ht="27.75" customHeight="1">
      <c r="A32" s="76"/>
      <c r="B32" s="77"/>
      <c r="C32" s="78" t="s">
        <v>71</v>
      </c>
      <c r="D32" s="134">
        <f>16087.1+40000</f>
        <v>56087.1</v>
      </c>
      <c r="E32" s="134">
        <v>16087.1</v>
      </c>
      <c r="F32" s="134">
        <v>16086.761</v>
      </c>
      <c r="G32" s="134">
        <f t="shared" si="1"/>
        <v>99.99789272149735</v>
      </c>
      <c r="H32" s="134">
        <f t="shared" si="0"/>
        <v>28.681748566069558</v>
      </c>
      <c r="I32" s="140">
        <f>G32-95</f>
        <v>4.997892721497351</v>
      </c>
    </row>
    <row r="33" spans="1:9" s="2" customFormat="1" ht="28.5" customHeight="1">
      <c r="A33" s="52" t="s">
        <v>2</v>
      </c>
      <c r="B33" s="31" t="s">
        <v>75</v>
      </c>
      <c r="C33" s="31" t="s">
        <v>39</v>
      </c>
      <c r="D33" s="135">
        <f>D34+D35+D36</f>
        <v>12339646.271</v>
      </c>
      <c r="E33" s="135">
        <f>E34+E35+E36</f>
        <v>9453310.516</v>
      </c>
      <c r="F33" s="135">
        <f>F34+F35+F36</f>
        <v>9201732.556</v>
      </c>
      <c r="G33" s="135">
        <f t="shared" si="1"/>
        <v>97.33873165835188</v>
      </c>
      <c r="H33" s="135">
        <f t="shared" si="0"/>
        <v>74.57047271788849</v>
      </c>
      <c r="I33" s="139" t="s">
        <v>67</v>
      </c>
    </row>
    <row r="34" spans="1:9" s="7" customFormat="1" ht="16.5" customHeight="1">
      <c r="A34" s="83"/>
      <c r="B34" s="53"/>
      <c r="C34" s="54" t="s">
        <v>35</v>
      </c>
      <c r="D34" s="134">
        <v>3807254.973</v>
      </c>
      <c r="E34" s="134">
        <v>3214212.899</v>
      </c>
      <c r="F34" s="134">
        <v>3117266.432</v>
      </c>
      <c r="G34" s="134">
        <f t="shared" si="1"/>
        <v>96.98381936584967</v>
      </c>
      <c r="H34" s="134">
        <f t="shared" si="0"/>
        <v>81.87700729546069</v>
      </c>
      <c r="I34" s="140">
        <f>G34-95</f>
        <v>1.9838193658496692</v>
      </c>
    </row>
    <row r="35" spans="1:9" s="2" customFormat="1" ht="16.5" customHeight="1">
      <c r="A35" s="86"/>
      <c r="B35" s="55"/>
      <c r="C35" s="54" t="s">
        <v>36</v>
      </c>
      <c r="D35" s="134">
        <f>7823091.5+603534.7</f>
        <v>8426626.2</v>
      </c>
      <c r="E35" s="134">
        <v>6168230.449</v>
      </c>
      <c r="F35" s="134">
        <v>6014166.431</v>
      </c>
      <c r="G35" s="134">
        <f t="shared" si="1"/>
        <v>97.50229795605355</v>
      </c>
      <c r="H35" s="134">
        <f t="shared" si="0"/>
        <v>71.37098867634595</v>
      </c>
      <c r="I35" s="140">
        <f>G35-95</f>
        <v>2.502297956053553</v>
      </c>
    </row>
    <row r="36" spans="1:9" s="2" customFormat="1" ht="27" customHeight="1">
      <c r="A36" s="86"/>
      <c r="B36" s="55"/>
      <c r="C36" s="54" t="s">
        <v>71</v>
      </c>
      <c r="D36" s="134">
        <f>104554.698+1210.4</f>
        <v>105765.098</v>
      </c>
      <c r="E36" s="134">
        <v>70867.168</v>
      </c>
      <c r="F36" s="134">
        <v>70299.693</v>
      </c>
      <c r="G36" s="178">
        <f t="shared" si="1"/>
        <v>99.1992413186315</v>
      </c>
      <c r="H36" s="134">
        <f t="shared" si="0"/>
        <v>66.46776141596351</v>
      </c>
      <c r="I36" s="140">
        <f>G36-95</f>
        <v>4.199241318631493</v>
      </c>
    </row>
    <row r="37" spans="1:9" s="2" customFormat="1" ht="21.75" customHeight="1">
      <c r="A37" s="86"/>
      <c r="B37" s="55"/>
      <c r="C37" s="164" t="s">
        <v>96</v>
      </c>
      <c r="D37" s="163">
        <v>107615.753</v>
      </c>
      <c r="E37" s="163">
        <v>44787.31</v>
      </c>
      <c r="F37" s="163">
        <v>36376.621</v>
      </c>
      <c r="G37" s="163">
        <f t="shared" si="1"/>
        <v>81.22082125494923</v>
      </c>
      <c r="H37" s="163">
        <f t="shared" si="0"/>
        <v>33.80231981464647</v>
      </c>
      <c r="I37" s="165">
        <f>G37-95</f>
        <v>-13.779178745050771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35">
        <f>D39+D40+D41</f>
        <v>601192.193</v>
      </c>
      <c r="E38" s="135">
        <f>E39+E40+E41</f>
        <v>449706.28799999994</v>
      </c>
      <c r="F38" s="135">
        <f>F39+F40+F41</f>
        <v>443610.47899999993</v>
      </c>
      <c r="G38" s="135">
        <f t="shared" si="1"/>
        <v>98.64449104612031</v>
      </c>
      <c r="H38" s="135">
        <f t="shared" si="0"/>
        <v>73.7884630181816</v>
      </c>
      <c r="I38" s="139" t="s">
        <v>67</v>
      </c>
    </row>
    <row r="39" spans="1:9" s="7" customFormat="1" ht="16.5" customHeight="1">
      <c r="A39" s="65"/>
      <c r="B39" s="79"/>
      <c r="C39" s="80" t="s">
        <v>35</v>
      </c>
      <c r="D39" s="134">
        <v>422712.202</v>
      </c>
      <c r="E39" s="134">
        <v>301617.057</v>
      </c>
      <c r="F39" s="134">
        <v>295742.561</v>
      </c>
      <c r="G39" s="134">
        <f t="shared" si="1"/>
        <v>98.05233296205792</v>
      </c>
      <c r="H39" s="134">
        <f t="shared" si="0"/>
        <v>69.96310009522743</v>
      </c>
      <c r="I39" s="140">
        <f>G39-95</f>
        <v>3.0523329620579176</v>
      </c>
    </row>
    <row r="40" spans="1:9" s="2" customFormat="1" ht="16.5" customHeight="1">
      <c r="A40" s="63"/>
      <c r="B40" s="64"/>
      <c r="C40" s="54" t="s">
        <v>36</v>
      </c>
      <c r="D40" s="134">
        <v>1943.151</v>
      </c>
      <c r="E40" s="134">
        <v>1524.206</v>
      </c>
      <c r="F40" s="134">
        <v>1302.893</v>
      </c>
      <c r="G40" s="134">
        <f t="shared" si="1"/>
        <v>85.4801122682892</v>
      </c>
      <c r="H40" s="134">
        <f t="shared" si="0"/>
        <v>67.0505277253286</v>
      </c>
      <c r="I40" s="140">
        <f>G40-95</f>
        <v>-9.519887731710796</v>
      </c>
    </row>
    <row r="41" spans="1:9" s="29" customFormat="1" ht="27" customHeight="1">
      <c r="A41" s="81"/>
      <c r="B41" s="82"/>
      <c r="C41" s="60" t="s">
        <v>71</v>
      </c>
      <c r="D41" s="134">
        <v>176536.84</v>
      </c>
      <c r="E41" s="134">
        <v>146565.025</v>
      </c>
      <c r="F41" s="134">
        <v>146565.025</v>
      </c>
      <c r="G41" s="134">
        <f t="shared" si="1"/>
        <v>100</v>
      </c>
      <c r="H41" s="134">
        <f t="shared" si="0"/>
        <v>83.0223453642877</v>
      </c>
      <c r="I41" s="140">
        <f>G41-95</f>
        <v>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35">
        <f>D43+D44+D45</f>
        <v>875118.6529999999</v>
      </c>
      <c r="E42" s="135">
        <f>E43+E44+E45</f>
        <v>606078.032</v>
      </c>
      <c r="F42" s="135">
        <f>F43+F44+F45</f>
        <v>596158.708</v>
      </c>
      <c r="G42" s="135">
        <f>F42/E42*100</f>
        <v>98.3633585980229</v>
      </c>
      <c r="H42" s="135">
        <f t="shared" si="0"/>
        <v>68.12318603383719</v>
      </c>
      <c r="I42" s="139" t="s">
        <v>67</v>
      </c>
      <c r="J42" s="108"/>
    </row>
    <row r="43" spans="1:9" s="7" customFormat="1" ht="16.5" customHeight="1">
      <c r="A43" s="58"/>
      <c r="B43" s="59"/>
      <c r="C43" s="54" t="s">
        <v>35</v>
      </c>
      <c r="D43" s="134">
        <v>562728.221</v>
      </c>
      <c r="E43" s="134">
        <v>440171.445</v>
      </c>
      <c r="F43" s="134">
        <v>432502.344</v>
      </c>
      <c r="G43" s="134">
        <f>F43/E43*100</f>
        <v>98.25770138269647</v>
      </c>
      <c r="H43" s="134">
        <f t="shared" si="0"/>
        <v>76.85812224441467</v>
      </c>
      <c r="I43" s="140">
        <f>G43-95</f>
        <v>3.2577013826964674</v>
      </c>
    </row>
    <row r="44" spans="1:9" s="2" customFormat="1" ht="16.5" customHeight="1">
      <c r="A44" s="63"/>
      <c r="B44" s="64"/>
      <c r="C44" s="54" t="s">
        <v>36</v>
      </c>
      <c r="D44" s="134">
        <v>4976.593</v>
      </c>
      <c r="E44" s="134">
        <v>4138.484</v>
      </c>
      <c r="F44" s="134">
        <v>3605.103</v>
      </c>
      <c r="G44" s="134">
        <f>F44/E44*100</f>
        <v>87.11168147563212</v>
      </c>
      <c r="H44" s="134">
        <f t="shared" si="0"/>
        <v>72.44118616893124</v>
      </c>
      <c r="I44" s="140">
        <f>G44-95</f>
        <v>-7.888318524367875</v>
      </c>
    </row>
    <row r="45" spans="1:9" s="29" customFormat="1" ht="27" customHeight="1">
      <c r="A45" s="81"/>
      <c r="B45" s="82"/>
      <c r="C45" s="60" t="s">
        <v>71</v>
      </c>
      <c r="D45" s="134">
        <v>307413.839</v>
      </c>
      <c r="E45" s="134">
        <v>161768.103</v>
      </c>
      <c r="F45" s="134">
        <v>160051.261</v>
      </c>
      <c r="G45" s="134">
        <f>F45/E45*100</f>
        <v>98.93870177855767</v>
      </c>
      <c r="H45" s="134">
        <f t="shared" si="0"/>
        <v>52.063778755256365</v>
      </c>
      <c r="I45" s="140">
        <f>G45-95</f>
        <v>3.9387017785576717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35">
        <f>D47+D48+D49</f>
        <v>596943.525</v>
      </c>
      <c r="E46" s="135">
        <f>E47+E48+E49</f>
        <v>450440.599</v>
      </c>
      <c r="F46" s="135">
        <f>F47+F48+F49</f>
        <v>424614.353</v>
      </c>
      <c r="G46" s="135">
        <f aca="true" t="shared" si="3" ref="G46:G57">F46/E46*100</f>
        <v>94.26644799395625</v>
      </c>
      <c r="H46" s="135">
        <f t="shared" si="0"/>
        <v>71.13141113307158</v>
      </c>
      <c r="I46" s="139" t="s">
        <v>67</v>
      </c>
    </row>
    <row r="47" spans="1:9" s="7" customFormat="1" ht="16.5" customHeight="1">
      <c r="A47" s="58"/>
      <c r="B47" s="59"/>
      <c r="C47" s="54" t="s">
        <v>35</v>
      </c>
      <c r="D47" s="134">
        <v>452613.071</v>
      </c>
      <c r="E47" s="134">
        <v>380191.669</v>
      </c>
      <c r="F47" s="134">
        <v>355425.084</v>
      </c>
      <c r="G47" s="134">
        <f t="shared" si="3"/>
        <v>93.48576336111142</v>
      </c>
      <c r="H47" s="134">
        <f t="shared" si="0"/>
        <v>78.52735742136797</v>
      </c>
      <c r="I47" s="140">
        <f>G47-95</f>
        <v>-1.5142366388885762</v>
      </c>
    </row>
    <row r="48" spans="1:9" s="2" customFormat="1" ht="16.5" customHeight="1">
      <c r="A48" s="63"/>
      <c r="B48" s="64"/>
      <c r="C48" s="54" t="s">
        <v>36</v>
      </c>
      <c r="D48" s="134">
        <v>5460.262000000001</v>
      </c>
      <c r="E48" s="134">
        <v>4298.426</v>
      </c>
      <c r="F48" s="134">
        <v>3629.608</v>
      </c>
      <c r="G48" s="134">
        <f t="shared" si="3"/>
        <v>84.44039748503289</v>
      </c>
      <c r="H48" s="134">
        <f t="shared" si="0"/>
        <v>66.47314725923408</v>
      </c>
      <c r="I48" s="140">
        <f>G48-95</f>
        <v>-10.55960251496711</v>
      </c>
    </row>
    <row r="49" spans="1:9" s="29" customFormat="1" ht="27.75" customHeight="1">
      <c r="A49" s="81"/>
      <c r="B49" s="82"/>
      <c r="C49" s="60" t="s">
        <v>71</v>
      </c>
      <c r="D49" s="134">
        <v>138870.192</v>
      </c>
      <c r="E49" s="134">
        <v>65950.504</v>
      </c>
      <c r="F49" s="134">
        <v>65559.661</v>
      </c>
      <c r="G49" s="134">
        <f t="shared" si="3"/>
        <v>99.40736919918002</v>
      </c>
      <c r="H49" s="134">
        <f t="shared" si="0"/>
        <v>47.20931112416118</v>
      </c>
      <c r="I49" s="140">
        <f>G49-95</f>
        <v>4.407369199180025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35">
        <f>D51+D52+D53</f>
        <v>517742.978</v>
      </c>
      <c r="E50" s="135">
        <f>E51+E52+E53</f>
        <v>394980.77</v>
      </c>
      <c r="F50" s="135">
        <f>F51+F52+F53</f>
        <v>390843.625</v>
      </c>
      <c r="G50" s="135">
        <f t="shared" si="3"/>
        <v>98.95257052640815</v>
      </c>
      <c r="H50" s="135">
        <f t="shared" si="0"/>
        <v>75.48989394502227</v>
      </c>
      <c r="I50" s="139" t="s">
        <v>67</v>
      </c>
      <c r="J50" s="108"/>
    </row>
    <row r="51" spans="1:9" s="7" customFormat="1" ht="16.5" customHeight="1">
      <c r="A51" s="58"/>
      <c r="B51" s="59"/>
      <c r="C51" s="54" t="s">
        <v>35</v>
      </c>
      <c r="D51" s="134">
        <v>388765.826</v>
      </c>
      <c r="E51" s="134">
        <v>283642.21</v>
      </c>
      <c r="F51" s="134">
        <v>281501.81</v>
      </c>
      <c r="G51" s="178">
        <f t="shared" si="3"/>
        <v>99.24538734908319</v>
      </c>
      <c r="H51" s="134">
        <f t="shared" si="0"/>
        <v>72.4090933856928</v>
      </c>
      <c r="I51" s="140">
        <f>G51-95</f>
        <v>4.245387349083188</v>
      </c>
    </row>
    <row r="52" spans="1:9" s="2" customFormat="1" ht="16.5" customHeight="1">
      <c r="A52" s="63"/>
      <c r="B52" s="64"/>
      <c r="C52" s="54" t="s">
        <v>36</v>
      </c>
      <c r="D52" s="134">
        <v>4532.392</v>
      </c>
      <c r="E52" s="134">
        <v>3590.371</v>
      </c>
      <c r="F52" s="134">
        <v>3187.171</v>
      </c>
      <c r="G52" s="134">
        <f t="shared" si="3"/>
        <v>88.76996276986416</v>
      </c>
      <c r="H52" s="134">
        <f t="shared" si="0"/>
        <v>70.31984435591626</v>
      </c>
      <c r="I52" s="140">
        <f>G52-95</f>
        <v>-6.230037230135835</v>
      </c>
    </row>
    <row r="53" spans="1:9" s="29" customFormat="1" ht="27.75" customHeight="1">
      <c r="A53" s="81"/>
      <c r="B53" s="82"/>
      <c r="C53" s="60" t="s">
        <v>71</v>
      </c>
      <c r="D53" s="134">
        <v>124444.76</v>
      </c>
      <c r="E53" s="134">
        <v>107748.189</v>
      </c>
      <c r="F53" s="134">
        <v>106154.644</v>
      </c>
      <c r="G53" s="134">
        <f t="shared" si="3"/>
        <v>98.52104706836418</v>
      </c>
      <c r="H53" s="134">
        <f t="shared" si="0"/>
        <v>85.30262262549263</v>
      </c>
      <c r="I53" s="140">
        <f>G53-95</f>
        <v>3.521047068364183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35">
        <f>D55+D56+D57</f>
        <v>496469.769</v>
      </c>
      <c r="E54" s="135">
        <f>E55+E56+E57</f>
        <v>375586.503</v>
      </c>
      <c r="F54" s="135">
        <f>F55+F56+F57</f>
        <v>359232.665</v>
      </c>
      <c r="G54" s="135">
        <f t="shared" si="3"/>
        <v>95.64578655799033</v>
      </c>
      <c r="H54" s="135">
        <f t="shared" si="0"/>
        <v>72.35740974190112</v>
      </c>
      <c r="I54" s="139" t="s">
        <v>67</v>
      </c>
      <c r="J54" s="108"/>
    </row>
    <row r="55" spans="1:9" s="7" customFormat="1" ht="16.5" customHeight="1">
      <c r="A55" s="58"/>
      <c r="B55" s="59"/>
      <c r="C55" s="54" t="s">
        <v>35</v>
      </c>
      <c r="D55" s="134">
        <v>353280.133</v>
      </c>
      <c r="E55" s="134">
        <v>300616.055</v>
      </c>
      <c r="F55" s="134">
        <v>285181.642</v>
      </c>
      <c r="G55" s="178">
        <f t="shared" si="3"/>
        <v>94.8657389572889</v>
      </c>
      <c r="H55" s="134">
        <f t="shared" si="0"/>
        <v>80.72393983162365</v>
      </c>
      <c r="I55" s="140">
        <f>G55-95</f>
        <v>-0.13426104271110262</v>
      </c>
    </row>
    <row r="56" spans="1:9" s="2" customFormat="1" ht="16.5" customHeight="1">
      <c r="A56" s="63"/>
      <c r="B56" s="64"/>
      <c r="C56" s="54" t="s">
        <v>36</v>
      </c>
      <c r="D56" s="134">
        <v>5072.725</v>
      </c>
      <c r="E56" s="134">
        <v>4263.144</v>
      </c>
      <c r="F56" s="134">
        <v>3924.424</v>
      </c>
      <c r="G56" s="134">
        <f t="shared" si="3"/>
        <v>92.05469015355803</v>
      </c>
      <c r="H56" s="134">
        <f t="shared" si="0"/>
        <v>77.36323179356262</v>
      </c>
      <c r="I56" s="140">
        <f>G56-95</f>
        <v>-2.9453098464419725</v>
      </c>
    </row>
    <row r="57" spans="1:9" s="29" customFormat="1" ht="27" customHeight="1">
      <c r="A57" s="151"/>
      <c r="B57" s="152"/>
      <c r="C57" s="60" t="s">
        <v>71</v>
      </c>
      <c r="D57" s="134">
        <v>138116.911</v>
      </c>
      <c r="E57" s="134">
        <v>70707.304</v>
      </c>
      <c r="F57" s="134">
        <v>70126.599</v>
      </c>
      <c r="G57" s="178">
        <f t="shared" si="3"/>
        <v>99.17871992404066</v>
      </c>
      <c r="H57" s="134">
        <f t="shared" si="0"/>
        <v>50.77336185139559</v>
      </c>
      <c r="I57" s="140">
        <f>G57-95</f>
        <v>4.178719924040664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35">
        <f>D59+D60+D61</f>
        <v>424003.403</v>
      </c>
      <c r="E58" s="135">
        <f>E59+E60+E61</f>
        <v>308574.665</v>
      </c>
      <c r="F58" s="135">
        <f>F59+F60+F61</f>
        <v>306968.439</v>
      </c>
      <c r="G58" s="135">
        <f>F58/E58*100</f>
        <v>99.47946925584445</v>
      </c>
      <c r="H58" s="135">
        <f t="shared" si="0"/>
        <v>72.39763568595698</v>
      </c>
      <c r="I58" s="139" t="s">
        <v>67</v>
      </c>
      <c r="J58" s="108"/>
    </row>
    <row r="59" spans="1:9" s="7" customFormat="1" ht="16.5" customHeight="1">
      <c r="A59" s="58"/>
      <c r="B59" s="59"/>
      <c r="C59" s="54" t="s">
        <v>35</v>
      </c>
      <c r="D59" s="134">
        <v>311605.484</v>
      </c>
      <c r="E59" s="134">
        <v>247911.816</v>
      </c>
      <c r="F59" s="134">
        <v>246746.754</v>
      </c>
      <c r="G59" s="134">
        <f>F59/E59*100</f>
        <v>99.53004983029933</v>
      </c>
      <c r="H59" s="134">
        <f t="shared" si="0"/>
        <v>79.18562627094201</v>
      </c>
      <c r="I59" s="140">
        <f>G59-95</f>
        <v>4.530049830299333</v>
      </c>
    </row>
    <row r="60" spans="1:9" s="2" customFormat="1" ht="16.5" customHeight="1">
      <c r="A60" s="63"/>
      <c r="B60" s="64"/>
      <c r="C60" s="54" t="s">
        <v>36</v>
      </c>
      <c r="D60" s="134">
        <v>4536.404</v>
      </c>
      <c r="E60" s="134">
        <v>3784.552</v>
      </c>
      <c r="F60" s="134">
        <v>3343.388</v>
      </c>
      <c r="G60" s="134">
        <f>F60/E60*100</f>
        <v>88.34303241176234</v>
      </c>
      <c r="H60" s="134">
        <f t="shared" si="0"/>
        <v>73.70128410079877</v>
      </c>
      <c r="I60" s="140">
        <f>G60-95</f>
        <v>-6.656967588237663</v>
      </c>
    </row>
    <row r="61" spans="1:9" s="29" customFormat="1" ht="27" customHeight="1">
      <c r="A61" s="81"/>
      <c r="B61" s="82"/>
      <c r="C61" s="60" t="s">
        <v>71</v>
      </c>
      <c r="D61" s="134">
        <v>107861.515</v>
      </c>
      <c r="E61" s="134">
        <v>56878.297</v>
      </c>
      <c r="F61" s="134">
        <v>56878.297</v>
      </c>
      <c r="G61" s="134">
        <f>F61/E61*100</f>
        <v>100</v>
      </c>
      <c r="H61" s="134">
        <f t="shared" si="0"/>
        <v>52.73270730528864</v>
      </c>
      <c r="I61" s="140">
        <f>G61-95</f>
        <v>5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35">
        <f>D63+D64+D65</f>
        <v>475243.58400000003</v>
      </c>
      <c r="E62" s="135">
        <f>E63+E64+E65</f>
        <v>377338.332</v>
      </c>
      <c r="F62" s="135">
        <f>F63+F64+F65</f>
        <v>368063.32</v>
      </c>
      <c r="G62" s="135">
        <f aca="true" t="shared" si="4" ref="G62:G96">F62/E62*100</f>
        <v>97.54199051264159</v>
      </c>
      <c r="H62" s="135">
        <f t="shared" si="0"/>
        <v>77.44729910967088</v>
      </c>
      <c r="I62" s="139" t="s">
        <v>67</v>
      </c>
      <c r="J62" s="108"/>
    </row>
    <row r="63" spans="1:9" s="7" customFormat="1" ht="16.5" customHeight="1">
      <c r="A63" s="58"/>
      <c r="B63" s="59"/>
      <c r="C63" s="54" t="s">
        <v>35</v>
      </c>
      <c r="D63" s="134">
        <v>345774.337</v>
      </c>
      <c r="E63" s="134">
        <v>299730.487</v>
      </c>
      <c r="F63" s="134">
        <v>290558.042</v>
      </c>
      <c r="G63" s="134">
        <f t="shared" si="4"/>
        <v>96.93976909329213</v>
      </c>
      <c r="H63" s="134">
        <f t="shared" si="0"/>
        <v>84.03111824924127</v>
      </c>
      <c r="I63" s="140">
        <f>G63-95</f>
        <v>1.9397690932921279</v>
      </c>
    </row>
    <row r="64" spans="1:9" s="2" customFormat="1" ht="16.5" customHeight="1">
      <c r="A64" s="63"/>
      <c r="B64" s="64"/>
      <c r="C64" s="54" t="s">
        <v>36</v>
      </c>
      <c r="D64" s="134">
        <v>3784.5969999999998</v>
      </c>
      <c r="E64" s="134">
        <v>3103.986</v>
      </c>
      <c r="F64" s="134">
        <v>3001.419</v>
      </c>
      <c r="G64" s="134">
        <f t="shared" si="4"/>
        <v>96.69563586949168</v>
      </c>
      <c r="H64" s="134">
        <f t="shared" si="0"/>
        <v>79.30617183282659</v>
      </c>
      <c r="I64" s="140">
        <f>G64-95</f>
        <v>1.6956358694916815</v>
      </c>
    </row>
    <row r="65" spans="1:9" s="2" customFormat="1" ht="27.75" customHeight="1">
      <c r="A65" s="63"/>
      <c r="B65" s="64"/>
      <c r="C65" s="60" t="s">
        <v>71</v>
      </c>
      <c r="D65" s="134">
        <v>125684.65</v>
      </c>
      <c r="E65" s="134">
        <v>74503.859</v>
      </c>
      <c r="F65" s="134">
        <v>74503.859</v>
      </c>
      <c r="G65" s="134">
        <f t="shared" si="4"/>
        <v>100</v>
      </c>
      <c r="H65" s="134">
        <f t="shared" si="0"/>
        <v>59.27840750640592</v>
      </c>
      <c r="I65" s="140">
        <f>G65-95</f>
        <v>5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35">
        <f>D67+D68+D69</f>
        <v>82491.763</v>
      </c>
      <c r="E66" s="135">
        <f>E67+E68+E69</f>
        <v>58093.224</v>
      </c>
      <c r="F66" s="135">
        <f>F67+F68+F69</f>
        <v>53775.511</v>
      </c>
      <c r="G66" s="135">
        <f t="shared" si="4"/>
        <v>92.56761339325908</v>
      </c>
      <c r="H66" s="135">
        <f t="shared" si="0"/>
        <v>65.1889461981798</v>
      </c>
      <c r="I66" s="139" t="s">
        <v>67</v>
      </c>
    </row>
    <row r="67" spans="1:9" s="7" customFormat="1" ht="16.5" customHeight="1">
      <c r="A67" s="58"/>
      <c r="B67" s="59"/>
      <c r="C67" s="54" t="s">
        <v>35</v>
      </c>
      <c r="D67" s="134">
        <v>59991.261</v>
      </c>
      <c r="E67" s="134">
        <v>47899.339</v>
      </c>
      <c r="F67" s="134">
        <v>43585.078</v>
      </c>
      <c r="G67" s="134">
        <f t="shared" si="4"/>
        <v>90.99306777490187</v>
      </c>
      <c r="H67" s="134">
        <f t="shared" si="0"/>
        <v>72.65237848559309</v>
      </c>
      <c r="I67" s="140">
        <f>G67-95</f>
        <v>-4.006932225098126</v>
      </c>
    </row>
    <row r="68" spans="1:9" s="2" customFormat="1" ht="16.5" customHeight="1">
      <c r="A68" s="63"/>
      <c r="B68" s="64"/>
      <c r="C68" s="54" t="s">
        <v>36</v>
      </c>
      <c r="D68" s="134">
        <v>328.16900000000004</v>
      </c>
      <c r="E68" s="134">
        <v>254.332</v>
      </c>
      <c r="F68" s="134">
        <v>250.88</v>
      </c>
      <c r="G68" s="134">
        <f>F68/E68*100</f>
        <v>98.64271896576129</v>
      </c>
      <c r="H68" s="134">
        <f t="shared" si="0"/>
        <v>76.44841529821524</v>
      </c>
      <c r="I68" s="140">
        <f>G68-95</f>
        <v>3.64271896576129</v>
      </c>
    </row>
    <row r="69" spans="1:9" s="2" customFormat="1" ht="27.75" customHeight="1">
      <c r="A69" s="63"/>
      <c r="B69" s="64"/>
      <c r="C69" s="60" t="s">
        <v>71</v>
      </c>
      <c r="D69" s="134">
        <v>22172.333</v>
      </c>
      <c r="E69" s="134">
        <v>9939.553</v>
      </c>
      <c r="F69" s="134">
        <v>9939.553</v>
      </c>
      <c r="G69" s="134">
        <f>F69/E69*100</f>
        <v>100</v>
      </c>
      <c r="H69" s="134">
        <f t="shared" si="0"/>
        <v>44.828629445534666</v>
      </c>
      <c r="I69" s="140">
        <f>G69-95</f>
        <v>5</v>
      </c>
    </row>
    <row r="70" spans="1:9" s="2" customFormat="1" ht="54" customHeight="1">
      <c r="A70" s="52" t="s">
        <v>85</v>
      </c>
      <c r="B70" s="31" t="s">
        <v>87</v>
      </c>
      <c r="C70" s="31" t="s">
        <v>86</v>
      </c>
      <c r="D70" s="135">
        <f>D71+D72+D73</f>
        <v>566182.26</v>
      </c>
      <c r="E70" s="135">
        <f>E71+E72+E73</f>
        <v>464967.713</v>
      </c>
      <c r="F70" s="135">
        <f>F71+F72+F73</f>
        <v>382702.82499999995</v>
      </c>
      <c r="G70" s="135">
        <f t="shared" si="4"/>
        <v>82.30739776118605</v>
      </c>
      <c r="H70" s="135">
        <f t="shared" si="0"/>
        <v>67.59357401978649</v>
      </c>
      <c r="I70" s="139" t="s">
        <v>67</v>
      </c>
    </row>
    <row r="71" spans="1:9" s="2" customFormat="1" ht="16.5" customHeight="1">
      <c r="A71" s="182"/>
      <c r="B71" s="183"/>
      <c r="C71" s="60" t="s">
        <v>35</v>
      </c>
      <c r="D71" s="134">
        <v>561501.41</v>
      </c>
      <c r="E71" s="134">
        <v>464719.213</v>
      </c>
      <c r="F71" s="134">
        <v>382454.595</v>
      </c>
      <c r="G71" s="134">
        <f t="shared" si="4"/>
        <v>82.29799506912144</v>
      </c>
      <c r="H71" s="134">
        <f t="shared" si="0"/>
        <v>68.11284676916483</v>
      </c>
      <c r="I71" s="140">
        <f>G71-95</f>
        <v>-12.702004930878559</v>
      </c>
    </row>
    <row r="72" spans="1:9" s="10" customFormat="1" ht="16.5" customHeight="1">
      <c r="A72" s="65"/>
      <c r="B72" s="64"/>
      <c r="C72" s="60" t="s">
        <v>36</v>
      </c>
      <c r="D72" s="134">
        <v>4680.85</v>
      </c>
      <c r="E72" s="134">
        <v>248.5</v>
      </c>
      <c r="F72" s="134">
        <v>248.23</v>
      </c>
      <c r="G72" s="134">
        <f t="shared" si="4"/>
        <v>99.89134808853119</v>
      </c>
      <c r="H72" s="134">
        <f aca="true" t="shared" si="5" ref="H72:H139">F72/D72*100</f>
        <v>5.3030966597946945</v>
      </c>
      <c r="I72" s="140">
        <f>G72-95</f>
        <v>4.891348088531188</v>
      </c>
    </row>
    <row r="73" spans="1:9" s="123" customFormat="1" ht="27.75" customHeight="1" hidden="1">
      <c r="A73" s="147"/>
      <c r="B73" s="148"/>
      <c r="C73" s="122" t="s">
        <v>71</v>
      </c>
      <c r="D73" s="173">
        <v>0</v>
      </c>
      <c r="E73" s="173">
        <v>0</v>
      </c>
      <c r="F73" s="173">
        <v>0</v>
      </c>
      <c r="G73" s="145"/>
      <c r="H73" s="145" t="e">
        <f>F73/D73*100</f>
        <v>#DIV/0!</v>
      </c>
      <c r="I73" s="146">
        <f>G73-95</f>
        <v>-95</v>
      </c>
    </row>
    <row r="74" spans="1:10" s="29" customFormat="1" ht="21" customHeight="1">
      <c r="A74" s="209"/>
      <c r="B74" s="210"/>
      <c r="C74" s="166" t="s">
        <v>96</v>
      </c>
      <c r="D74" s="163">
        <v>38148.126</v>
      </c>
      <c r="E74" s="163">
        <v>23094.528</v>
      </c>
      <c r="F74" s="163">
        <v>8387.262</v>
      </c>
      <c r="G74" s="163">
        <f>F74/E74*100</f>
        <v>36.31709641348808</v>
      </c>
      <c r="H74" s="163">
        <f t="shared" si="5"/>
        <v>21.986039366651987</v>
      </c>
      <c r="I74" s="165">
        <f>G74-95</f>
        <v>-58.68290358651192</v>
      </c>
      <c r="J74" s="114"/>
    </row>
    <row r="75" spans="1:9" s="2" customFormat="1" ht="41.25" customHeight="1">
      <c r="A75" s="71" t="s">
        <v>92</v>
      </c>
      <c r="B75" s="72" t="s">
        <v>93</v>
      </c>
      <c r="C75" s="31" t="s">
        <v>91</v>
      </c>
      <c r="D75" s="135">
        <f>D76+D77</f>
        <v>1460906.977</v>
      </c>
      <c r="E75" s="135">
        <f>E76+E77</f>
        <v>432799.64900000003</v>
      </c>
      <c r="F75" s="135">
        <f>F76+F77</f>
        <v>391327.50499999995</v>
      </c>
      <c r="G75" s="135">
        <f t="shared" si="4"/>
        <v>90.4177038738772</v>
      </c>
      <c r="H75" s="135">
        <f t="shared" si="5"/>
        <v>26.78661346416446</v>
      </c>
      <c r="I75" s="139" t="s">
        <v>67</v>
      </c>
    </row>
    <row r="76" spans="1:9" s="2" customFormat="1" ht="16.5" customHeight="1">
      <c r="A76" s="182"/>
      <c r="B76" s="183"/>
      <c r="C76" s="60" t="s">
        <v>35</v>
      </c>
      <c r="D76" s="134">
        <v>786349.309</v>
      </c>
      <c r="E76" s="134">
        <v>400798.309</v>
      </c>
      <c r="F76" s="134">
        <v>376543.584</v>
      </c>
      <c r="G76" s="134">
        <f t="shared" si="4"/>
        <v>93.94839637409747</v>
      </c>
      <c r="H76" s="134">
        <f t="shared" si="5"/>
        <v>47.88502764488345</v>
      </c>
      <c r="I76" s="140">
        <f>G76-95</f>
        <v>-1.0516036259025299</v>
      </c>
    </row>
    <row r="77" spans="1:9" s="29" customFormat="1" ht="27" customHeight="1">
      <c r="A77" s="202"/>
      <c r="B77" s="203"/>
      <c r="C77" s="51" t="s">
        <v>71</v>
      </c>
      <c r="D77" s="134">
        <v>674557.668</v>
      </c>
      <c r="E77" s="134">
        <v>32001.34</v>
      </c>
      <c r="F77" s="134">
        <v>14783.921</v>
      </c>
      <c r="G77" s="134">
        <f t="shared" si="4"/>
        <v>46.19781859134649</v>
      </c>
      <c r="H77" s="134">
        <f t="shared" si="5"/>
        <v>2.1916467192246047</v>
      </c>
      <c r="I77" s="140">
        <f>G77-95</f>
        <v>-48.80218140865351</v>
      </c>
    </row>
    <row r="78" spans="1:10" s="29" customFormat="1" ht="21" customHeight="1">
      <c r="A78" s="202"/>
      <c r="B78" s="203"/>
      <c r="C78" s="167" t="s">
        <v>96</v>
      </c>
      <c r="D78" s="163">
        <v>1352407.012</v>
      </c>
      <c r="E78" s="163">
        <v>383107.999</v>
      </c>
      <c r="F78" s="163">
        <v>342648.295</v>
      </c>
      <c r="G78" s="163">
        <f t="shared" si="4"/>
        <v>89.43908660074726</v>
      </c>
      <c r="H78" s="163">
        <f t="shared" si="5"/>
        <v>25.33618148676088</v>
      </c>
      <c r="I78" s="165">
        <f>G78-95</f>
        <v>-5.56091339925274</v>
      </c>
      <c r="J78" s="114"/>
    </row>
    <row r="79" spans="1:9" s="2" customFormat="1" ht="41.25" customHeight="1">
      <c r="A79" s="52" t="s">
        <v>19</v>
      </c>
      <c r="B79" s="31" t="s">
        <v>119</v>
      </c>
      <c r="C79" s="31" t="s">
        <v>47</v>
      </c>
      <c r="D79" s="135">
        <f>D80+D81+D82</f>
        <v>4249661.113</v>
      </c>
      <c r="E79" s="135">
        <f>E80+E81+E82</f>
        <v>2530592.47</v>
      </c>
      <c r="F79" s="135">
        <f>F80+F81+F82</f>
        <v>1691140.136</v>
      </c>
      <c r="G79" s="135">
        <f t="shared" si="4"/>
        <v>66.82783403682538</v>
      </c>
      <c r="H79" s="135">
        <f t="shared" si="5"/>
        <v>39.79470576669486</v>
      </c>
      <c r="I79" s="139" t="s">
        <v>67</v>
      </c>
    </row>
    <row r="80" spans="1:9" s="7" customFormat="1" ht="16.5" customHeight="1">
      <c r="A80" s="83"/>
      <c r="B80" s="53"/>
      <c r="C80" s="54" t="s">
        <v>35</v>
      </c>
      <c r="D80" s="134">
        <v>2790897.678</v>
      </c>
      <c r="E80" s="134">
        <v>2133300.518</v>
      </c>
      <c r="F80" s="134">
        <v>1370196.973</v>
      </c>
      <c r="G80" s="134">
        <f t="shared" si="4"/>
        <v>64.22897109145126</v>
      </c>
      <c r="H80" s="134">
        <f t="shared" si="5"/>
        <v>49.095206313042056</v>
      </c>
      <c r="I80" s="140">
        <f>G80-95</f>
        <v>-30.771028908548743</v>
      </c>
    </row>
    <row r="81" spans="1:9" s="7" customFormat="1" ht="16.5" customHeight="1">
      <c r="A81" s="83"/>
      <c r="B81" s="53"/>
      <c r="C81" s="54" t="s">
        <v>36</v>
      </c>
      <c r="D81" s="134">
        <v>905.407</v>
      </c>
      <c r="E81" s="134">
        <v>777.811</v>
      </c>
      <c r="F81" s="134">
        <v>0</v>
      </c>
      <c r="G81" s="134">
        <f t="shared" si="4"/>
        <v>0</v>
      </c>
      <c r="H81" s="134">
        <f t="shared" si="5"/>
        <v>0</v>
      </c>
      <c r="I81" s="140">
        <f>G81-95</f>
        <v>-95</v>
      </c>
    </row>
    <row r="82" spans="1:9" s="2" customFormat="1" ht="27" customHeight="1">
      <c r="A82" s="86"/>
      <c r="B82" s="55"/>
      <c r="C82" s="54" t="s">
        <v>71</v>
      </c>
      <c r="D82" s="134">
        <v>1457858.028</v>
      </c>
      <c r="E82" s="134">
        <v>396514.141</v>
      </c>
      <c r="F82" s="134">
        <v>320943.163</v>
      </c>
      <c r="G82" s="134">
        <f t="shared" si="4"/>
        <v>80.94116446656564</v>
      </c>
      <c r="H82" s="134">
        <f t="shared" si="5"/>
        <v>22.014706290728057</v>
      </c>
      <c r="I82" s="140">
        <f>G82-95</f>
        <v>-14.058835533434362</v>
      </c>
    </row>
    <row r="83" spans="1:10" s="2" customFormat="1" ht="21" customHeight="1">
      <c r="A83" s="86"/>
      <c r="B83" s="55"/>
      <c r="C83" s="164" t="s">
        <v>96</v>
      </c>
      <c r="D83" s="163">
        <v>2105348.122</v>
      </c>
      <c r="E83" s="163">
        <v>1122640.179</v>
      </c>
      <c r="F83" s="163">
        <v>815248.814</v>
      </c>
      <c r="G83" s="163">
        <f t="shared" si="4"/>
        <v>72.61888797942265</v>
      </c>
      <c r="H83" s="163">
        <f t="shared" si="5"/>
        <v>38.72275589395377</v>
      </c>
      <c r="I83" s="165">
        <f>G83-95</f>
        <v>-22.381112020577348</v>
      </c>
      <c r="J83" s="113"/>
    </row>
    <row r="84" spans="1:9" s="2" customFormat="1" ht="28.5" customHeight="1">
      <c r="A84" s="52" t="s">
        <v>20</v>
      </c>
      <c r="B84" s="31" t="s">
        <v>120</v>
      </c>
      <c r="C84" s="31" t="s">
        <v>48</v>
      </c>
      <c r="D84" s="135">
        <f>D85+D86+D87</f>
        <v>2921205.8290000004</v>
      </c>
      <c r="E84" s="135">
        <f>E85+E86+E87</f>
        <v>2063067.957</v>
      </c>
      <c r="F84" s="135">
        <f>F85+F86+F87</f>
        <v>1701608.679</v>
      </c>
      <c r="G84" s="135">
        <f t="shared" si="4"/>
        <v>82.4795263397133</v>
      </c>
      <c r="H84" s="135">
        <f t="shared" si="5"/>
        <v>58.25021510320969</v>
      </c>
      <c r="I84" s="139" t="s">
        <v>67</v>
      </c>
    </row>
    <row r="85" spans="1:9" s="7" customFormat="1" ht="16.5" customHeight="1">
      <c r="A85" s="83"/>
      <c r="B85" s="84"/>
      <c r="C85" s="85" t="s">
        <v>35</v>
      </c>
      <c r="D85" s="134">
        <v>2539466.098</v>
      </c>
      <c r="E85" s="134">
        <v>1905080.972</v>
      </c>
      <c r="F85" s="134">
        <v>1570650.599</v>
      </c>
      <c r="G85" s="134">
        <f t="shared" si="4"/>
        <v>82.44534600285746</v>
      </c>
      <c r="H85" s="134">
        <f t="shared" si="5"/>
        <v>61.84963840379647</v>
      </c>
      <c r="I85" s="140">
        <f>G85-95</f>
        <v>-12.554653997142537</v>
      </c>
    </row>
    <row r="86" spans="1:9" s="2" customFormat="1" ht="16.5" customHeight="1">
      <c r="A86" s="86"/>
      <c r="B86" s="87"/>
      <c r="C86" s="60" t="s">
        <v>36</v>
      </c>
      <c r="D86" s="134">
        <v>223140.73100000003</v>
      </c>
      <c r="E86" s="134">
        <v>146379.035</v>
      </c>
      <c r="F86" s="134">
        <v>130958.08</v>
      </c>
      <c r="G86" s="134">
        <f t="shared" si="4"/>
        <v>89.46505215039845</v>
      </c>
      <c r="H86" s="134">
        <f t="shared" si="5"/>
        <v>58.68855919451119</v>
      </c>
      <c r="I86" s="140">
        <f>G86-95</f>
        <v>-5.534947849601551</v>
      </c>
    </row>
    <row r="87" spans="1:9" s="2" customFormat="1" ht="27" customHeight="1">
      <c r="A87" s="88"/>
      <c r="B87" s="89"/>
      <c r="C87" s="60" t="s">
        <v>71</v>
      </c>
      <c r="D87" s="134">
        <v>158599</v>
      </c>
      <c r="E87" s="134">
        <v>11607.95</v>
      </c>
      <c r="F87" s="134">
        <v>0</v>
      </c>
      <c r="G87" s="134">
        <f t="shared" si="4"/>
        <v>0</v>
      </c>
      <c r="H87" s="134">
        <f t="shared" si="5"/>
        <v>0</v>
      </c>
      <c r="I87" s="140">
        <f>G87-95</f>
        <v>-95</v>
      </c>
    </row>
    <row r="88" spans="1:9" s="2" customFormat="1" ht="28.5" customHeight="1">
      <c r="A88" s="52" t="s">
        <v>110</v>
      </c>
      <c r="B88" s="31" t="s">
        <v>112</v>
      </c>
      <c r="C88" s="161" t="s">
        <v>111</v>
      </c>
      <c r="D88" s="138">
        <f>D89</f>
        <v>29985.1</v>
      </c>
      <c r="E88" s="138">
        <f>E89</f>
        <v>9054.8</v>
      </c>
      <c r="F88" s="138">
        <f>F89</f>
        <v>6435.453</v>
      </c>
      <c r="G88" s="138">
        <f>G89</f>
        <v>71.07228210451916</v>
      </c>
      <c r="H88" s="138">
        <f>H89</f>
        <v>21.462169544206958</v>
      </c>
      <c r="I88" s="135" t="s">
        <v>67</v>
      </c>
    </row>
    <row r="89" spans="1:9" s="2" customFormat="1" ht="18" customHeight="1">
      <c r="A89" s="149"/>
      <c r="B89" s="162"/>
      <c r="C89" s="54" t="s">
        <v>35</v>
      </c>
      <c r="D89" s="134">
        <v>29985.1</v>
      </c>
      <c r="E89" s="134">
        <v>9054.8</v>
      </c>
      <c r="F89" s="134">
        <v>6435.453</v>
      </c>
      <c r="G89" s="134">
        <f t="shared" si="4"/>
        <v>71.07228210451916</v>
      </c>
      <c r="H89" s="134">
        <f t="shared" si="5"/>
        <v>21.462169544206958</v>
      </c>
      <c r="I89" s="140">
        <f>G89-95</f>
        <v>-23.92771789548084</v>
      </c>
    </row>
    <row r="90" spans="1:9" s="2" customFormat="1" ht="42" customHeight="1">
      <c r="A90" s="52" t="s">
        <v>21</v>
      </c>
      <c r="B90" s="31" t="s">
        <v>121</v>
      </c>
      <c r="C90" s="31" t="s">
        <v>49</v>
      </c>
      <c r="D90" s="135">
        <f>D91</f>
        <v>59244.694</v>
      </c>
      <c r="E90" s="135">
        <f>E91</f>
        <v>43501.53</v>
      </c>
      <c r="F90" s="135">
        <f>F91</f>
        <v>35967.863</v>
      </c>
      <c r="G90" s="135">
        <f t="shared" si="4"/>
        <v>82.68183440904262</v>
      </c>
      <c r="H90" s="135">
        <f t="shared" si="5"/>
        <v>60.71069081730761</v>
      </c>
      <c r="I90" s="139" t="s">
        <v>67</v>
      </c>
    </row>
    <row r="91" spans="1:9" s="7" customFormat="1" ht="18" customHeight="1">
      <c r="A91" s="58"/>
      <c r="B91" s="90"/>
      <c r="C91" s="54" t="s">
        <v>35</v>
      </c>
      <c r="D91" s="134">
        <v>59244.694</v>
      </c>
      <c r="E91" s="134">
        <v>43501.53</v>
      </c>
      <c r="F91" s="134">
        <v>35967.863</v>
      </c>
      <c r="G91" s="134">
        <f t="shared" si="4"/>
        <v>82.68183440904262</v>
      </c>
      <c r="H91" s="134">
        <f t="shared" si="5"/>
        <v>60.71069081730761</v>
      </c>
      <c r="I91" s="140">
        <f>G91-95</f>
        <v>-12.318165590957378</v>
      </c>
    </row>
    <row r="92" spans="1:9" s="29" customFormat="1" ht="27" customHeight="1" hidden="1">
      <c r="A92" s="91"/>
      <c r="B92" s="92"/>
      <c r="C92" s="93" t="s">
        <v>71</v>
      </c>
      <c r="D92" s="173">
        <v>0</v>
      </c>
      <c r="E92" s="173">
        <v>0</v>
      </c>
      <c r="F92" s="173">
        <v>0</v>
      </c>
      <c r="G92" s="127" t="e">
        <f t="shared" si="4"/>
        <v>#DIV/0!</v>
      </c>
      <c r="H92" s="127" t="e">
        <f t="shared" si="5"/>
        <v>#DIV/0!</v>
      </c>
      <c r="I92" s="128" t="e">
        <f>G92-95</f>
        <v>#DIV/0!</v>
      </c>
    </row>
    <row r="93" spans="1:9" s="2" customFormat="1" ht="41.25" customHeight="1">
      <c r="A93" s="71" t="s">
        <v>22</v>
      </c>
      <c r="B93" s="72" t="s">
        <v>94</v>
      </c>
      <c r="C93" s="31" t="s">
        <v>50</v>
      </c>
      <c r="D93" s="135">
        <f>D94+D95</f>
        <v>411228.823</v>
      </c>
      <c r="E93" s="135">
        <f>E94+E95</f>
        <v>369594.11199999996</v>
      </c>
      <c r="F93" s="135">
        <f>F94+F95</f>
        <v>365062.857</v>
      </c>
      <c r="G93" s="180">
        <f t="shared" si="4"/>
        <v>98.77399156185693</v>
      </c>
      <c r="H93" s="135">
        <f t="shared" si="5"/>
        <v>88.77365509955999</v>
      </c>
      <c r="I93" s="139" t="s">
        <v>67</v>
      </c>
    </row>
    <row r="94" spans="1:9" s="7" customFormat="1" ht="16.5" customHeight="1">
      <c r="A94" s="58"/>
      <c r="B94" s="59"/>
      <c r="C94" s="60" t="s">
        <v>35</v>
      </c>
      <c r="D94" s="134">
        <v>232926.823</v>
      </c>
      <c r="E94" s="134">
        <v>197680.147</v>
      </c>
      <c r="F94" s="134">
        <v>194800.01</v>
      </c>
      <c r="G94" s="134">
        <f t="shared" si="4"/>
        <v>98.5430317390446</v>
      </c>
      <c r="H94" s="134">
        <f t="shared" si="5"/>
        <v>83.63142015636387</v>
      </c>
      <c r="I94" s="140">
        <f>G94-95</f>
        <v>3.5430317390445936</v>
      </c>
    </row>
    <row r="95" spans="1:9" s="14" customFormat="1" ht="16.5" customHeight="1">
      <c r="A95" s="94"/>
      <c r="B95" s="95"/>
      <c r="C95" s="60" t="s">
        <v>36</v>
      </c>
      <c r="D95" s="134">
        <v>178302</v>
      </c>
      <c r="E95" s="134">
        <v>171913.965</v>
      </c>
      <c r="F95" s="134">
        <v>170262.847</v>
      </c>
      <c r="G95" s="134">
        <f t="shared" si="4"/>
        <v>99.03956726261302</v>
      </c>
      <c r="H95" s="134">
        <f t="shared" si="5"/>
        <v>95.49127155051542</v>
      </c>
      <c r="I95" s="140">
        <f>G95-95</f>
        <v>4.039567262613019</v>
      </c>
    </row>
    <row r="96" spans="1:9" s="29" customFormat="1" ht="29.25" customHeight="1" hidden="1">
      <c r="A96" s="91"/>
      <c r="B96" s="92"/>
      <c r="C96" s="51" t="s">
        <v>71</v>
      </c>
      <c r="D96" s="173">
        <v>0</v>
      </c>
      <c r="E96" s="173">
        <v>0</v>
      </c>
      <c r="F96" s="173">
        <v>0</v>
      </c>
      <c r="G96" s="127" t="e">
        <f t="shared" si="4"/>
        <v>#DIV/0!</v>
      </c>
      <c r="H96" s="127" t="e">
        <f t="shared" si="5"/>
        <v>#DIV/0!</v>
      </c>
      <c r="I96" s="128" t="e">
        <f>G96-95</f>
        <v>#DIV/0!</v>
      </c>
    </row>
    <row r="97" spans="1:9" s="2" customFormat="1" ht="41.25" customHeight="1">
      <c r="A97" s="52" t="s">
        <v>23</v>
      </c>
      <c r="B97" s="31" t="s">
        <v>76</v>
      </c>
      <c r="C97" s="31" t="s">
        <v>51</v>
      </c>
      <c r="D97" s="135">
        <f>D98+D99+D100</f>
        <v>186256.03199999998</v>
      </c>
      <c r="E97" s="135">
        <f>E98+E99+E100</f>
        <v>137454.73500000002</v>
      </c>
      <c r="F97" s="135">
        <f>F98+F99+F100</f>
        <v>132052.932</v>
      </c>
      <c r="G97" s="180">
        <f aca="true" t="shared" si="6" ref="G97:G130">F97/E97*100</f>
        <v>96.07012228425596</v>
      </c>
      <c r="H97" s="135">
        <f t="shared" si="5"/>
        <v>70.89860692404315</v>
      </c>
      <c r="I97" s="139" t="s">
        <v>67</v>
      </c>
    </row>
    <row r="98" spans="1:9" s="7" customFormat="1" ht="16.5" customHeight="1">
      <c r="A98" s="212"/>
      <c r="B98" s="213"/>
      <c r="C98" s="60" t="s">
        <v>35</v>
      </c>
      <c r="D98" s="134">
        <v>184302.832</v>
      </c>
      <c r="E98" s="134">
        <v>136612.035</v>
      </c>
      <c r="F98" s="134">
        <v>131399.868</v>
      </c>
      <c r="G98" s="134">
        <f t="shared" si="6"/>
        <v>96.18469412303241</v>
      </c>
      <c r="H98" s="134">
        <f t="shared" si="5"/>
        <v>71.29563152887417</v>
      </c>
      <c r="I98" s="140">
        <f>G98-95</f>
        <v>1.1846941230324148</v>
      </c>
    </row>
    <row r="99" spans="1:9" s="7" customFormat="1" ht="16.5" customHeight="1">
      <c r="A99" s="65"/>
      <c r="B99" s="96"/>
      <c r="C99" s="54" t="s">
        <v>36</v>
      </c>
      <c r="D99" s="134">
        <v>510.3</v>
      </c>
      <c r="E99" s="134">
        <v>0</v>
      </c>
      <c r="F99" s="134">
        <v>0</v>
      </c>
      <c r="G99" s="134"/>
      <c r="H99" s="134">
        <f t="shared" si="5"/>
        <v>0</v>
      </c>
      <c r="I99" s="140">
        <f>G99-95</f>
        <v>-95</v>
      </c>
    </row>
    <row r="100" spans="1:12" s="7" customFormat="1" ht="27" customHeight="1">
      <c r="A100" s="65"/>
      <c r="B100" s="96"/>
      <c r="C100" s="54" t="s">
        <v>71</v>
      </c>
      <c r="D100" s="134">
        <f>1401.9+41</f>
        <v>1442.9</v>
      </c>
      <c r="E100" s="134">
        <v>842.7</v>
      </c>
      <c r="F100" s="134">
        <v>653.064</v>
      </c>
      <c r="G100" s="134">
        <f t="shared" si="6"/>
        <v>77.49661801352794</v>
      </c>
      <c r="H100" s="134">
        <f t="shared" si="5"/>
        <v>45.2605170143461</v>
      </c>
      <c r="I100" s="140">
        <f>G100-95</f>
        <v>-17.503381986472064</v>
      </c>
      <c r="L100" s="57"/>
    </row>
    <row r="101" spans="1:9" s="11" customFormat="1" ht="21" customHeight="1" hidden="1">
      <c r="A101" s="67"/>
      <c r="B101" s="68"/>
      <c r="C101" s="112" t="s">
        <v>96</v>
      </c>
      <c r="D101" s="174">
        <v>0</v>
      </c>
      <c r="E101" s="174">
        <v>0</v>
      </c>
      <c r="F101" s="174">
        <v>0</v>
      </c>
      <c r="G101" s="129" t="e">
        <f t="shared" si="6"/>
        <v>#DIV/0!</v>
      </c>
      <c r="H101" s="129" t="e">
        <f t="shared" si="5"/>
        <v>#DIV/0!</v>
      </c>
      <c r="I101" s="130" t="e">
        <f>G101-95</f>
        <v>#DIV/0!</v>
      </c>
    </row>
    <row r="102" spans="1:9" s="2" customFormat="1" ht="28.5" customHeight="1">
      <c r="A102" s="52" t="s">
        <v>24</v>
      </c>
      <c r="B102" s="31" t="s">
        <v>25</v>
      </c>
      <c r="C102" s="31" t="s">
        <v>52</v>
      </c>
      <c r="D102" s="135">
        <f>D103+D104+D105</f>
        <v>672107.298</v>
      </c>
      <c r="E102" s="135">
        <f>E103+E104+E105</f>
        <v>506008.417</v>
      </c>
      <c r="F102" s="135">
        <f>F103+F104+F105</f>
        <v>501930.039</v>
      </c>
      <c r="G102" s="135">
        <f t="shared" si="6"/>
        <v>99.1940098498401</v>
      </c>
      <c r="H102" s="135">
        <f t="shared" si="5"/>
        <v>74.68004595301984</v>
      </c>
      <c r="I102" s="139" t="s">
        <v>67</v>
      </c>
    </row>
    <row r="103" spans="1:9" s="7" customFormat="1" ht="17.25" customHeight="1">
      <c r="A103" s="200"/>
      <c r="B103" s="201"/>
      <c r="C103" s="60" t="s">
        <v>35</v>
      </c>
      <c r="D103" s="134">
        <v>672107.298</v>
      </c>
      <c r="E103" s="134">
        <v>506008.417</v>
      </c>
      <c r="F103" s="134">
        <v>501930.039</v>
      </c>
      <c r="G103" s="178">
        <f t="shared" si="6"/>
        <v>99.1940098498401</v>
      </c>
      <c r="H103" s="134">
        <f t="shared" si="5"/>
        <v>74.68004595301984</v>
      </c>
      <c r="I103" s="140">
        <f>G103-95</f>
        <v>4.1940098498401</v>
      </c>
    </row>
    <row r="104" spans="1:9" s="29" customFormat="1" ht="16.5" customHeight="1" hidden="1">
      <c r="A104" s="202"/>
      <c r="B104" s="203"/>
      <c r="C104" s="51" t="s">
        <v>36</v>
      </c>
      <c r="D104" s="173">
        <v>0</v>
      </c>
      <c r="E104" s="173">
        <v>0</v>
      </c>
      <c r="F104" s="173">
        <v>0</v>
      </c>
      <c r="G104" s="134" t="e">
        <f t="shared" si="6"/>
        <v>#DIV/0!</v>
      </c>
      <c r="H104" s="134" t="e">
        <f t="shared" si="5"/>
        <v>#DIV/0!</v>
      </c>
      <c r="I104" s="140" t="e">
        <f>G104-95</f>
        <v>#DIV/0!</v>
      </c>
    </row>
    <row r="105" spans="1:9" s="2" customFormat="1" ht="27.75" customHeight="1" hidden="1">
      <c r="A105" s="204"/>
      <c r="B105" s="205"/>
      <c r="C105" s="60" t="s">
        <v>71</v>
      </c>
      <c r="D105" s="173">
        <v>0</v>
      </c>
      <c r="E105" s="173">
        <v>0</v>
      </c>
      <c r="F105" s="173">
        <v>0</v>
      </c>
      <c r="G105" s="134" t="e">
        <f t="shared" si="6"/>
        <v>#DIV/0!</v>
      </c>
      <c r="H105" s="134" t="e">
        <f t="shared" si="5"/>
        <v>#DIV/0!</v>
      </c>
      <c r="I105" s="140" t="e">
        <f>G105-95</f>
        <v>#DIV/0!</v>
      </c>
    </row>
    <row r="106" spans="1:9" s="2" customFormat="1" ht="41.25" customHeight="1">
      <c r="A106" s="71" t="s">
        <v>26</v>
      </c>
      <c r="B106" s="72" t="s">
        <v>77</v>
      </c>
      <c r="C106" s="31" t="s">
        <v>53</v>
      </c>
      <c r="D106" s="135">
        <f>D107+D108+D109</f>
        <v>1069916.502</v>
      </c>
      <c r="E106" s="135">
        <f>E107+E108+E109</f>
        <v>908580.43</v>
      </c>
      <c r="F106" s="135">
        <f>F107+F108+F109</f>
        <v>859317.538</v>
      </c>
      <c r="G106" s="135">
        <f t="shared" si="6"/>
        <v>94.57803730155182</v>
      </c>
      <c r="H106" s="135">
        <f t="shared" si="5"/>
        <v>80.31631780551785</v>
      </c>
      <c r="I106" s="139" t="s">
        <v>67</v>
      </c>
    </row>
    <row r="107" spans="1:9" s="7" customFormat="1" ht="16.5" customHeight="1">
      <c r="A107" s="58"/>
      <c r="B107" s="59"/>
      <c r="C107" s="60" t="s">
        <v>35</v>
      </c>
      <c r="D107" s="134">
        <v>902607.175</v>
      </c>
      <c r="E107" s="134">
        <v>754964.197</v>
      </c>
      <c r="F107" s="134">
        <v>707644.455</v>
      </c>
      <c r="G107" s="134">
        <f t="shared" si="6"/>
        <v>93.73218727616032</v>
      </c>
      <c r="H107" s="134">
        <f t="shared" si="5"/>
        <v>78.40004761761394</v>
      </c>
      <c r="I107" s="140">
        <f>G107-95</f>
        <v>-1.2678127238396826</v>
      </c>
    </row>
    <row r="108" spans="1:9" s="9" customFormat="1" ht="17.25" customHeight="1" hidden="1">
      <c r="A108" s="97"/>
      <c r="B108" s="98"/>
      <c r="C108" s="60" t="s">
        <v>36</v>
      </c>
      <c r="D108" s="173">
        <v>0</v>
      </c>
      <c r="E108" s="134">
        <v>0</v>
      </c>
      <c r="F108" s="134">
        <v>0</v>
      </c>
      <c r="G108" s="134" t="e">
        <f t="shared" si="6"/>
        <v>#DIV/0!</v>
      </c>
      <c r="H108" s="134" t="e">
        <f t="shared" si="5"/>
        <v>#DIV/0!</v>
      </c>
      <c r="I108" s="140" t="e">
        <f>G108-95</f>
        <v>#DIV/0!</v>
      </c>
    </row>
    <row r="109" spans="1:9" s="2" customFormat="1" ht="27" customHeight="1">
      <c r="A109" s="188"/>
      <c r="B109" s="189"/>
      <c r="C109" s="60" t="s">
        <v>71</v>
      </c>
      <c r="D109" s="134">
        <v>167309.327</v>
      </c>
      <c r="E109" s="134">
        <v>153616.233</v>
      </c>
      <c r="F109" s="134">
        <v>151673.083</v>
      </c>
      <c r="G109" s="134">
        <f t="shared" si="6"/>
        <v>98.73506206860313</v>
      </c>
      <c r="H109" s="134">
        <f t="shared" si="5"/>
        <v>90.65429030146062</v>
      </c>
      <c r="I109" s="140">
        <f>G109-95</f>
        <v>3.7350620686031277</v>
      </c>
    </row>
    <row r="110" spans="1:12" s="2" customFormat="1" ht="21" customHeight="1">
      <c r="A110" s="190"/>
      <c r="B110" s="191"/>
      <c r="C110" s="168" t="s">
        <v>96</v>
      </c>
      <c r="D110" s="163">
        <v>3874</v>
      </c>
      <c r="E110" s="163">
        <v>3874</v>
      </c>
      <c r="F110" s="163">
        <v>0</v>
      </c>
      <c r="G110" s="163">
        <f t="shared" si="6"/>
        <v>0</v>
      </c>
      <c r="H110" s="163">
        <f>F110/D110*100</f>
        <v>0</v>
      </c>
      <c r="I110" s="165">
        <f>G110-95</f>
        <v>-95</v>
      </c>
      <c r="J110" s="113"/>
      <c r="K110" s="113"/>
      <c r="L110" s="113"/>
    </row>
    <row r="111" spans="1:9" s="2" customFormat="1" ht="28.5" customHeight="1">
      <c r="A111" s="52" t="s">
        <v>27</v>
      </c>
      <c r="B111" s="99" t="s">
        <v>28</v>
      </c>
      <c r="C111" s="31" t="s">
        <v>54</v>
      </c>
      <c r="D111" s="135">
        <f>D112</f>
        <v>41195.9</v>
      </c>
      <c r="E111" s="135">
        <f>E112</f>
        <v>32207.326</v>
      </c>
      <c r="F111" s="135">
        <f>F112</f>
        <v>28930.48</v>
      </c>
      <c r="G111" s="135">
        <f t="shared" si="6"/>
        <v>89.82577442163313</v>
      </c>
      <c r="H111" s="135">
        <f t="shared" si="5"/>
        <v>70.22660021992479</v>
      </c>
      <c r="I111" s="139" t="s">
        <v>67</v>
      </c>
    </row>
    <row r="112" spans="1:9" s="7" customFormat="1" ht="18" customHeight="1">
      <c r="A112" s="149"/>
      <c r="B112" s="150"/>
      <c r="C112" s="60" t="s">
        <v>35</v>
      </c>
      <c r="D112" s="134">
        <v>41195.9</v>
      </c>
      <c r="E112" s="134">
        <v>32207.326</v>
      </c>
      <c r="F112" s="134">
        <v>28930.48</v>
      </c>
      <c r="G112" s="134">
        <f t="shared" si="6"/>
        <v>89.82577442163313</v>
      </c>
      <c r="H112" s="134">
        <f t="shared" si="5"/>
        <v>70.22660021992479</v>
      </c>
      <c r="I112" s="140">
        <f>G112-95</f>
        <v>-5.1742255783668725</v>
      </c>
    </row>
    <row r="113" spans="1:9" s="11" customFormat="1" ht="28.5" customHeight="1" hidden="1">
      <c r="A113" s="100"/>
      <c r="B113" s="101"/>
      <c r="C113" s="60" t="s">
        <v>71</v>
      </c>
      <c r="D113" s="173">
        <v>0</v>
      </c>
      <c r="E113" s="173">
        <v>0</v>
      </c>
      <c r="F113" s="173">
        <v>0</v>
      </c>
      <c r="G113" s="134" t="e">
        <f t="shared" si="6"/>
        <v>#DIV/0!</v>
      </c>
      <c r="H113" s="134" t="e">
        <f t="shared" si="5"/>
        <v>#DIV/0!</v>
      </c>
      <c r="I113" s="140" t="e">
        <f>G113-95</f>
        <v>#DIV/0!</v>
      </c>
    </row>
    <row r="114" spans="1:9" s="2" customFormat="1" ht="29.25" customHeight="1">
      <c r="A114" s="52" t="s">
        <v>29</v>
      </c>
      <c r="B114" s="31" t="s">
        <v>30</v>
      </c>
      <c r="C114" s="31" t="s">
        <v>55</v>
      </c>
      <c r="D114" s="135">
        <f>D115</f>
        <v>9578.1</v>
      </c>
      <c r="E114" s="135">
        <f>E115</f>
        <v>7541.7</v>
      </c>
      <c r="F114" s="135">
        <f>F115</f>
        <v>6841.177</v>
      </c>
      <c r="G114" s="135">
        <f t="shared" si="6"/>
        <v>90.71133829242743</v>
      </c>
      <c r="H114" s="135">
        <f t="shared" si="5"/>
        <v>71.4251991522327</v>
      </c>
      <c r="I114" s="139" t="s">
        <v>67</v>
      </c>
    </row>
    <row r="115" spans="1:9" s="7" customFormat="1" ht="18" customHeight="1">
      <c r="A115" s="58"/>
      <c r="B115" s="59"/>
      <c r="C115" s="54" t="s">
        <v>35</v>
      </c>
      <c r="D115" s="134">
        <v>9578.1</v>
      </c>
      <c r="E115" s="134">
        <v>7541.7</v>
      </c>
      <c r="F115" s="134">
        <v>6841.177</v>
      </c>
      <c r="G115" s="134">
        <f t="shared" si="6"/>
        <v>90.71133829242743</v>
      </c>
      <c r="H115" s="134">
        <f t="shared" si="5"/>
        <v>71.4251991522327</v>
      </c>
      <c r="I115" s="140">
        <f>G115-95</f>
        <v>-4.288661707572572</v>
      </c>
    </row>
    <row r="116" spans="1:9" s="2" customFormat="1" ht="25.5" customHeight="1">
      <c r="A116" s="52" t="s">
        <v>31</v>
      </c>
      <c r="B116" s="31" t="s">
        <v>32</v>
      </c>
      <c r="C116" s="31" t="s">
        <v>83</v>
      </c>
      <c r="D116" s="135">
        <f>D117+D118</f>
        <v>193872.39999999997</v>
      </c>
      <c r="E116" s="135">
        <f>E117+E118</f>
        <v>154016.67</v>
      </c>
      <c r="F116" s="135">
        <f>F117+F118</f>
        <v>126001.49799999999</v>
      </c>
      <c r="G116" s="135">
        <f t="shared" si="6"/>
        <v>81.81029884622228</v>
      </c>
      <c r="H116" s="135">
        <f t="shared" si="5"/>
        <v>64.99197307094771</v>
      </c>
      <c r="I116" s="139" t="s">
        <v>67</v>
      </c>
    </row>
    <row r="117" spans="1:9" s="7" customFormat="1" ht="18" customHeight="1">
      <c r="A117" s="65"/>
      <c r="B117" s="79"/>
      <c r="C117" s="54" t="s">
        <v>35</v>
      </c>
      <c r="D117" s="134">
        <v>193772.39999999997</v>
      </c>
      <c r="E117" s="134">
        <v>153916.67</v>
      </c>
      <c r="F117" s="134">
        <v>125932.492</v>
      </c>
      <c r="G117" s="134">
        <f t="shared" si="6"/>
        <v>81.8186178274257</v>
      </c>
      <c r="H117" s="134">
        <f t="shared" si="5"/>
        <v>64.98990155460737</v>
      </c>
      <c r="I117" s="140">
        <f>G117-95</f>
        <v>-13.181382172574303</v>
      </c>
    </row>
    <row r="118" spans="1:9" s="11" customFormat="1" ht="27" customHeight="1">
      <c r="A118" s="67"/>
      <c r="B118" s="102"/>
      <c r="C118" s="54" t="s">
        <v>71</v>
      </c>
      <c r="D118" s="134">
        <v>100</v>
      </c>
      <c r="E118" s="134">
        <v>100</v>
      </c>
      <c r="F118" s="134">
        <v>69.006</v>
      </c>
      <c r="G118" s="134">
        <f t="shared" si="6"/>
        <v>69.006</v>
      </c>
      <c r="H118" s="134">
        <f t="shared" si="5"/>
        <v>69.006</v>
      </c>
      <c r="I118" s="140">
        <f>G118-95</f>
        <v>-25.994</v>
      </c>
    </row>
    <row r="119" spans="1:9" s="3" customFormat="1" ht="42" customHeight="1">
      <c r="A119" s="52" t="s">
        <v>33</v>
      </c>
      <c r="B119" s="31" t="s">
        <v>78</v>
      </c>
      <c r="C119" s="31" t="s">
        <v>57</v>
      </c>
      <c r="D119" s="135">
        <f>D120+D121+D122</f>
        <v>3072694.869</v>
      </c>
      <c r="E119" s="135">
        <f>E120+E121+E122</f>
        <v>1951316.13</v>
      </c>
      <c r="F119" s="135">
        <f>F120+F121+F122</f>
        <v>1666017.9949999999</v>
      </c>
      <c r="G119" s="135">
        <f t="shared" si="6"/>
        <v>85.37919455419045</v>
      </c>
      <c r="H119" s="135">
        <f t="shared" si="5"/>
        <v>54.22009233029379</v>
      </c>
      <c r="I119" s="139" t="s">
        <v>67</v>
      </c>
    </row>
    <row r="120" spans="1:9" s="7" customFormat="1" ht="17.25" customHeight="1">
      <c r="A120" s="103"/>
      <c r="B120" s="104"/>
      <c r="C120" s="60" t="s">
        <v>35</v>
      </c>
      <c r="D120" s="134">
        <v>824783.936</v>
      </c>
      <c r="E120" s="134">
        <v>788655.883</v>
      </c>
      <c r="F120" s="134">
        <v>743508.592</v>
      </c>
      <c r="G120" s="134">
        <f t="shared" si="6"/>
        <v>94.27541314619216</v>
      </c>
      <c r="H120" s="134">
        <f t="shared" si="5"/>
        <v>90.14586239468174</v>
      </c>
      <c r="I120" s="140">
        <f>G120-95</f>
        <v>-0.7245868538078355</v>
      </c>
    </row>
    <row r="121" spans="1:9" s="2" customFormat="1" ht="17.25" customHeight="1">
      <c r="A121" s="86"/>
      <c r="B121" s="87"/>
      <c r="C121" s="60" t="s">
        <v>36</v>
      </c>
      <c r="D121" s="134">
        <f>376938.627-12031.027</f>
        <v>364907.6</v>
      </c>
      <c r="E121" s="134">
        <v>216867.747</v>
      </c>
      <c r="F121" s="134">
        <v>109060.588</v>
      </c>
      <c r="G121" s="134">
        <f t="shared" si="6"/>
        <v>50.288984650170235</v>
      </c>
      <c r="H121" s="134">
        <f t="shared" si="5"/>
        <v>29.88717911054744</v>
      </c>
      <c r="I121" s="140">
        <f>G121-95</f>
        <v>-44.711015349829765</v>
      </c>
    </row>
    <row r="122" spans="1:9" s="2" customFormat="1" ht="27" customHeight="1">
      <c r="A122" s="86"/>
      <c r="B122" s="87"/>
      <c r="C122" s="60" t="s">
        <v>71</v>
      </c>
      <c r="D122" s="134">
        <v>1883003.333</v>
      </c>
      <c r="E122" s="134">
        <v>945792.5</v>
      </c>
      <c r="F122" s="134">
        <v>813448.815</v>
      </c>
      <c r="G122" s="134">
        <f t="shared" si="6"/>
        <v>86.00711202510064</v>
      </c>
      <c r="H122" s="134">
        <f t="shared" si="5"/>
        <v>43.19954196278631</v>
      </c>
      <c r="I122" s="140">
        <f>G122-95</f>
        <v>-8.99288797489936</v>
      </c>
    </row>
    <row r="123" spans="1:10" s="2" customFormat="1" ht="21" customHeight="1">
      <c r="A123" s="105"/>
      <c r="B123" s="106"/>
      <c r="C123" s="168" t="s">
        <v>96</v>
      </c>
      <c r="D123" s="163">
        <v>1929706.41</v>
      </c>
      <c r="E123" s="163">
        <v>965719.186</v>
      </c>
      <c r="F123" s="163">
        <v>822923.342</v>
      </c>
      <c r="G123" s="163">
        <f>F123/E123*100</f>
        <v>85.2135231369422</v>
      </c>
      <c r="H123" s="163">
        <f t="shared" si="5"/>
        <v>42.64500225192287</v>
      </c>
      <c r="I123" s="165">
        <f>G123-95</f>
        <v>-9.7864768630578</v>
      </c>
      <c r="J123" s="113"/>
    </row>
    <row r="124" spans="1:9" s="2" customFormat="1" ht="41.25" customHeight="1">
      <c r="A124" s="71" t="s">
        <v>34</v>
      </c>
      <c r="B124" s="72" t="s">
        <v>79</v>
      </c>
      <c r="C124" s="31" t="s">
        <v>56</v>
      </c>
      <c r="D124" s="135">
        <f>D125+D126</f>
        <v>392688.144</v>
      </c>
      <c r="E124" s="135">
        <f>E125+E126</f>
        <v>76773.55</v>
      </c>
      <c r="F124" s="135">
        <f>F125+F126</f>
        <v>73749.069</v>
      </c>
      <c r="G124" s="180">
        <f t="shared" si="6"/>
        <v>96.06051693584574</v>
      </c>
      <c r="H124" s="135">
        <f t="shared" si="5"/>
        <v>18.780569295720834</v>
      </c>
      <c r="I124" s="139" t="s">
        <v>67</v>
      </c>
    </row>
    <row r="125" spans="1:9" s="7" customFormat="1" ht="18" customHeight="1">
      <c r="A125" s="212"/>
      <c r="B125" s="216"/>
      <c r="C125" s="60" t="s">
        <v>35</v>
      </c>
      <c r="D125" s="134">
        <v>170566.918</v>
      </c>
      <c r="E125" s="134">
        <v>76773.55</v>
      </c>
      <c r="F125" s="134">
        <v>73749.069</v>
      </c>
      <c r="G125" s="134">
        <f t="shared" si="6"/>
        <v>96.06051693584574</v>
      </c>
      <c r="H125" s="134">
        <f t="shared" si="5"/>
        <v>43.23761598365751</v>
      </c>
      <c r="I125" s="140">
        <f aca="true" t="shared" si="7" ref="I125:I140">G125-95</f>
        <v>1.0605169358457402</v>
      </c>
    </row>
    <row r="126" spans="1:9" s="7" customFormat="1" ht="27.75" customHeight="1">
      <c r="A126" s="65"/>
      <c r="B126" s="177"/>
      <c r="C126" s="60" t="s">
        <v>71</v>
      </c>
      <c r="D126" s="134">
        <v>222121.226</v>
      </c>
      <c r="E126" s="134">
        <v>0</v>
      </c>
      <c r="F126" s="134">
        <v>0</v>
      </c>
      <c r="G126" s="134"/>
      <c r="H126" s="134">
        <f>F126/D126*100</f>
        <v>0</v>
      </c>
      <c r="I126" s="144">
        <f>G126-95</f>
        <v>-95</v>
      </c>
    </row>
    <row r="127" spans="1:9" s="7" customFormat="1" ht="21" customHeight="1">
      <c r="A127" s="118"/>
      <c r="B127" s="119"/>
      <c r="C127" s="168" t="s">
        <v>96</v>
      </c>
      <c r="D127" s="163">
        <v>283433.4</v>
      </c>
      <c r="E127" s="163">
        <v>0</v>
      </c>
      <c r="F127" s="163">
        <v>0</v>
      </c>
      <c r="G127" s="163"/>
      <c r="H127" s="163">
        <f>F127/D127*100</f>
        <v>0</v>
      </c>
      <c r="I127" s="165">
        <f>G127-95</f>
        <v>-95</v>
      </c>
    </row>
    <row r="128" spans="1:9" s="123" customFormat="1" ht="18" customHeight="1" hidden="1">
      <c r="A128" s="193" t="s">
        <v>72</v>
      </c>
      <c r="B128" s="194"/>
      <c r="C128" s="195"/>
      <c r="D128" s="175">
        <v>0</v>
      </c>
      <c r="E128" s="175" t="s">
        <v>67</v>
      </c>
      <c r="F128" s="175" t="s">
        <v>67</v>
      </c>
      <c r="G128" s="134"/>
      <c r="H128" s="134"/>
      <c r="I128" s="144">
        <f>G128-95</f>
        <v>-95</v>
      </c>
    </row>
    <row r="129" spans="1:9" s="123" customFormat="1" ht="27.75" customHeight="1" hidden="1">
      <c r="A129" s="193" t="s">
        <v>109</v>
      </c>
      <c r="B129" s="194"/>
      <c r="C129" s="195"/>
      <c r="D129" s="175">
        <v>349.35</v>
      </c>
      <c r="E129" s="175">
        <v>0</v>
      </c>
      <c r="F129" s="175">
        <v>0</v>
      </c>
      <c r="G129" s="145"/>
      <c r="H129" s="145">
        <f>F129/D129*100</f>
        <v>0</v>
      </c>
      <c r="I129" s="153">
        <f>G129-95</f>
        <v>-95</v>
      </c>
    </row>
    <row r="130" spans="1:11" s="1" customFormat="1" ht="26.25" customHeight="1">
      <c r="A130" s="217" t="s">
        <v>65</v>
      </c>
      <c r="B130" s="218"/>
      <c r="C130" s="219"/>
      <c r="D130" s="135">
        <f>D132+D133+D134</f>
        <v>35230360.493</v>
      </c>
      <c r="E130" s="135">
        <f>E132+E133+E134</f>
        <v>24645554.859</v>
      </c>
      <c r="F130" s="135">
        <f>F132+F133+F134</f>
        <v>22519825.136</v>
      </c>
      <c r="G130" s="135">
        <f t="shared" si="6"/>
        <v>91.37479462255348</v>
      </c>
      <c r="H130" s="135">
        <f t="shared" si="5"/>
        <v>63.92164264250011</v>
      </c>
      <c r="I130" s="141">
        <f t="shared" si="7"/>
        <v>-3.6252053774465196</v>
      </c>
      <c r="J130" s="108"/>
      <c r="K130" s="108"/>
    </row>
    <row r="131" spans="1:9" s="1" customFormat="1" ht="15.75" customHeight="1">
      <c r="A131" s="206"/>
      <c r="B131" s="206"/>
      <c r="C131" s="31" t="s">
        <v>63</v>
      </c>
      <c r="D131" s="138"/>
      <c r="E131" s="138"/>
      <c r="F131" s="138"/>
      <c r="G131" s="138"/>
      <c r="H131" s="138"/>
      <c r="I131" s="140"/>
    </row>
    <row r="132" spans="1:9" s="1" customFormat="1" ht="20.25" customHeight="1">
      <c r="A132" s="206"/>
      <c r="B132" s="206"/>
      <c r="C132" s="31" t="s">
        <v>35</v>
      </c>
      <c r="D132" s="138">
        <f>D7+D11+D22+D27+D31+D34+D39+D43+D47+D51+D55+D59+D63+D67+D71+D76+D80+D89+D85+D91+D94+D98+D103+D107+D112+D115+D117+D120+D125</f>
        <v>19188138.243</v>
      </c>
      <c r="E132" s="138">
        <f>E7+E11+E22+E27+E31+E34+E39+E43+E47+E51+E55+E59+E63+E67+E71+E76+E80+E85+E89+E91+E94+E98+E103+E107+E112+E115+E117+E120+E125</f>
        <v>15131102.952</v>
      </c>
      <c r="F132" s="138">
        <f>F7+F11+F22+F27+F31+F34+F39+F43+F47+F51+F55+F59+F63+F67+F71+F76+F80+F85+F89+F91+F94+F98+F103+F107+F112+F115+F117+F120+F125</f>
        <v>13533396.464</v>
      </c>
      <c r="G132" s="138">
        <f>F132/E132*100</f>
        <v>89.44091192117082</v>
      </c>
      <c r="H132" s="138">
        <f t="shared" si="5"/>
        <v>70.53001334789268</v>
      </c>
      <c r="I132" s="142">
        <f t="shared" si="7"/>
        <v>-5.559088078829177</v>
      </c>
    </row>
    <row r="133" spans="1:9" s="1" customFormat="1" ht="20.25" customHeight="1">
      <c r="A133" s="206"/>
      <c r="B133" s="206"/>
      <c r="C133" s="31" t="s">
        <v>36</v>
      </c>
      <c r="D133" s="138">
        <f>D25+D28+D35+D40+D44+D48+D52+D56+D60+D64+D68+D72+D81+D86+D95+D99+D121</f>
        <v>9292685.980999999</v>
      </c>
      <c r="E133" s="138">
        <f>E25+E28+E35+E40+E44+E48+E52+E56+E60+E64+E68+E72+E81+E86+E95+E99+E121</f>
        <v>6771538.119000001</v>
      </c>
      <c r="F133" s="138">
        <f>F25+F28+F35+F40+F44+F48+F52+F56+F60+F64+F68+F72+F81+F86+F95+F99+F121</f>
        <v>6487268.445000001</v>
      </c>
      <c r="G133" s="138">
        <f>F133/E133*100</f>
        <v>95.80199256056201</v>
      </c>
      <c r="H133" s="138">
        <f t="shared" si="5"/>
        <v>69.810477382578</v>
      </c>
      <c r="I133" s="160">
        <f t="shared" si="7"/>
        <v>0.8019925605620131</v>
      </c>
    </row>
    <row r="134" spans="1:9" s="1" customFormat="1" ht="30" customHeight="1">
      <c r="A134" s="206"/>
      <c r="B134" s="206"/>
      <c r="C134" s="32" t="s">
        <v>71</v>
      </c>
      <c r="D134" s="138">
        <f>D8+D29+D32+D36+D41+D45+D49+D53+D57+D61+D65+D69+D73+D77+D82+D87+D100+D109+D118+D122+D126+D128</f>
        <v>6749536.268999999</v>
      </c>
      <c r="E134" s="138">
        <f>E8+E29+E32+E36+E41+E45+E49+E53+E57+E61+E65+E69+E73+E77+E82+E87+E100+E109+E118+E122+E126</f>
        <v>2742913.7879999997</v>
      </c>
      <c r="F134" s="138">
        <f>F8+F29+F32+F36+F41+F45+F49+F53+F57+F61+F65+F69+F73+F77+F82+F87+F100+F109+F118+F122+F126</f>
        <v>2499160.227</v>
      </c>
      <c r="G134" s="138">
        <f>F134/E134*100</f>
        <v>91.11333494817082</v>
      </c>
      <c r="H134" s="138">
        <f t="shared" si="5"/>
        <v>37.0271397529696</v>
      </c>
      <c r="I134" s="160">
        <f t="shared" si="7"/>
        <v>-3.8866650518291834</v>
      </c>
    </row>
    <row r="135" spans="1:9" s="1" customFormat="1" ht="26.25" customHeight="1">
      <c r="A135" s="187" t="s">
        <v>64</v>
      </c>
      <c r="B135" s="187"/>
      <c r="C135" s="187"/>
      <c r="D135" s="137">
        <f>D137+D138+D139</f>
        <v>35291412.438999996</v>
      </c>
      <c r="E135" s="137">
        <f>E137+E138+E139</f>
        <v>24650890.459</v>
      </c>
      <c r="F135" s="137">
        <f>F137+F138+F139</f>
        <v>22524883.547</v>
      </c>
      <c r="G135" s="137">
        <f>F135/E135*100</f>
        <v>91.37553706006673</v>
      </c>
      <c r="H135" s="137">
        <f>F135/D135*100</f>
        <v>63.825395444099875</v>
      </c>
      <c r="I135" s="143">
        <f t="shared" si="7"/>
        <v>-3.6244629399332666</v>
      </c>
    </row>
    <row r="136" spans="1:9" s="1" customFormat="1" ht="15.75" customHeight="1">
      <c r="A136" s="192"/>
      <c r="B136" s="192"/>
      <c r="C136" s="50" t="s">
        <v>63</v>
      </c>
      <c r="D136" s="176"/>
      <c r="E136" s="176"/>
      <c r="F136" s="176"/>
      <c r="G136" s="156"/>
      <c r="H136" s="156"/>
      <c r="I136" s="157"/>
    </row>
    <row r="137" spans="1:9" s="1" customFormat="1" ht="30.75" customHeight="1">
      <c r="A137" s="192"/>
      <c r="B137" s="192"/>
      <c r="C137" s="33" t="s">
        <v>70</v>
      </c>
      <c r="D137" s="137">
        <f>D132+D17</f>
        <v>19249190.189</v>
      </c>
      <c r="E137" s="137">
        <f>E132+E17</f>
        <v>15136438.552</v>
      </c>
      <c r="F137" s="137">
        <f>F132+F17</f>
        <v>13538454.875</v>
      </c>
      <c r="G137" s="137">
        <f>F137/E137*100</f>
        <v>89.44280273387788</v>
      </c>
      <c r="H137" s="137">
        <f t="shared" si="5"/>
        <v>70.3325944731773</v>
      </c>
      <c r="I137" s="143">
        <f t="shared" si="7"/>
        <v>-5.557197266122117</v>
      </c>
    </row>
    <row r="138" spans="1:9" s="1" customFormat="1" ht="20.25" customHeight="1">
      <c r="A138" s="192"/>
      <c r="B138" s="192"/>
      <c r="C138" s="33" t="s">
        <v>36</v>
      </c>
      <c r="D138" s="137">
        <f aca="true" t="shared" si="8" ref="D138:F139">D133</f>
        <v>9292685.980999999</v>
      </c>
      <c r="E138" s="137">
        <f t="shared" si="8"/>
        <v>6771538.119000001</v>
      </c>
      <c r="F138" s="137">
        <f t="shared" si="8"/>
        <v>6487268.445000001</v>
      </c>
      <c r="G138" s="137">
        <f>F138/E138*100</f>
        <v>95.80199256056201</v>
      </c>
      <c r="H138" s="137">
        <f t="shared" si="5"/>
        <v>69.810477382578</v>
      </c>
      <c r="I138" s="143">
        <f t="shared" si="7"/>
        <v>0.8019925605620131</v>
      </c>
    </row>
    <row r="139" spans="1:9" s="1" customFormat="1" ht="31.5" customHeight="1">
      <c r="A139" s="192"/>
      <c r="B139" s="192"/>
      <c r="C139" s="34" t="s">
        <v>71</v>
      </c>
      <c r="D139" s="137">
        <f t="shared" si="8"/>
        <v>6749536.268999999</v>
      </c>
      <c r="E139" s="137">
        <f t="shared" si="8"/>
        <v>2742913.7879999997</v>
      </c>
      <c r="F139" s="137">
        <f t="shared" si="8"/>
        <v>2499160.227</v>
      </c>
      <c r="G139" s="137">
        <f>F139/E139*100</f>
        <v>91.11333494817082</v>
      </c>
      <c r="H139" s="137">
        <f t="shared" si="5"/>
        <v>37.0271397529696</v>
      </c>
      <c r="I139" s="143">
        <f t="shared" si="7"/>
        <v>-3.8866650518291834</v>
      </c>
    </row>
    <row r="140" spans="1:9" s="2" customFormat="1" ht="21.75" customHeight="1">
      <c r="A140" s="192"/>
      <c r="B140" s="192"/>
      <c r="C140" s="169" t="s">
        <v>96</v>
      </c>
      <c r="D140" s="170">
        <f>D9+D37+D74+D78+D83+D101+D110+D123+D127</f>
        <v>6122612.823000001</v>
      </c>
      <c r="E140" s="170">
        <f>E9+E37+E74+E78+E83+E101+E110+E123+E127</f>
        <v>2558223.202</v>
      </c>
      <c r="F140" s="170">
        <f>F9+F37+F74+F78+F83+F101+F110+F123+F127</f>
        <v>2025584.334</v>
      </c>
      <c r="G140" s="170">
        <f>F140/E140*100</f>
        <v>79.17934339804334</v>
      </c>
      <c r="H140" s="170">
        <f>F140/D140*100</f>
        <v>33.0836587672302</v>
      </c>
      <c r="I140" s="171">
        <f t="shared" si="7"/>
        <v>-15.820656601956657</v>
      </c>
    </row>
    <row r="141" spans="1:8" ht="12" customHeight="1">
      <c r="A141" s="48"/>
      <c r="B141" s="49" t="s">
        <v>100</v>
      </c>
      <c r="C141" s="49"/>
      <c r="D141" s="20"/>
      <c r="E141" s="19"/>
      <c r="F141" s="27"/>
      <c r="G141" s="19"/>
      <c r="H141" s="19"/>
    </row>
    <row r="142" spans="1:9" s="13" customFormat="1" ht="27.75" customHeight="1" hidden="1">
      <c r="A142" s="220" t="s">
        <v>88</v>
      </c>
      <c r="B142" s="221"/>
      <c r="C142" s="221"/>
      <c r="D142" s="221"/>
      <c r="E142" s="221"/>
      <c r="F142" s="221"/>
      <c r="G142" s="221"/>
      <c r="H142" s="221"/>
      <c r="I142" s="3"/>
    </row>
    <row r="143" spans="1:8" s="6" customFormat="1" ht="17.25" customHeight="1">
      <c r="A143" s="214" t="s">
        <v>116</v>
      </c>
      <c r="B143" s="215"/>
      <c r="C143" s="215"/>
      <c r="D143" s="215"/>
      <c r="E143" s="215"/>
      <c r="F143" s="215"/>
      <c r="G143" s="215"/>
      <c r="H143" s="215"/>
    </row>
    <row r="144" spans="1:9" s="4" customFormat="1" ht="12.75">
      <c r="A144" s="22"/>
      <c r="B144" s="23"/>
      <c r="C144" s="23"/>
      <c r="D144" s="21"/>
      <c r="E144" s="21"/>
      <c r="F144" s="28"/>
      <c r="G144" s="21"/>
      <c r="H144" s="21"/>
      <c r="I144" s="117"/>
    </row>
    <row r="145" spans="1:9" s="4" customFormat="1" ht="12.75" hidden="1">
      <c r="A145" s="22"/>
      <c r="B145" s="23"/>
      <c r="C145" s="23"/>
      <c r="D145" s="21"/>
      <c r="E145" s="21"/>
      <c r="F145" s="28"/>
      <c r="G145" s="21"/>
      <c r="H145" s="21"/>
      <c r="I145" s="117"/>
    </row>
    <row r="146" spans="1:9" s="4" customFormat="1" ht="12.75" hidden="1">
      <c r="A146" s="43"/>
      <c r="B146" s="44"/>
      <c r="C146" s="44"/>
      <c r="D146" s="45"/>
      <c r="E146" s="47"/>
      <c r="F146" s="46"/>
      <c r="G146" s="47"/>
      <c r="H146" s="47"/>
      <c r="I146" s="117"/>
    </row>
    <row r="147" spans="1:9" s="4" customFormat="1" ht="32.25" customHeight="1" hidden="1">
      <c r="A147" s="18" t="s">
        <v>0</v>
      </c>
      <c r="B147" s="18" t="s">
        <v>62</v>
      </c>
      <c r="C147" s="18" t="s">
        <v>69</v>
      </c>
      <c r="D147" s="47"/>
      <c r="E147" s="45"/>
      <c r="F147" s="46"/>
      <c r="G147" s="47"/>
      <c r="H147" s="47"/>
      <c r="I147" s="117"/>
    </row>
    <row r="148" spans="1:9" s="4" customFormat="1" ht="15.75" hidden="1">
      <c r="A148" s="184" t="s">
        <v>64</v>
      </c>
      <c r="B148" s="185"/>
      <c r="C148" s="186"/>
      <c r="D148" s="35">
        <f>D150+D151+D152</f>
        <v>24525968.417999998</v>
      </c>
      <c r="E148" s="35">
        <f>E150+E151+E152</f>
        <v>21619356.084</v>
      </c>
      <c r="F148" s="131">
        <f>F150+F151+F152</f>
        <v>20841969.650000002</v>
      </c>
      <c r="G148" s="36">
        <f>F148/E148*100</f>
        <v>96.40421097196635</v>
      </c>
      <c r="H148" s="36">
        <f>F148/D148*100</f>
        <v>84.97919142187165</v>
      </c>
      <c r="I148" s="117"/>
    </row>
    <row r="149" spans="1:9" s="4" customFormat="1" ht="13.5" hidden="1">
      <c r="A149" s="211"/>
      <c r="B149" s="211"/>
      <c r="C149" s="37" t="s">
        <v>63</v>
      </c>
      <c r="D149" s="38"/>
      <c r="E149" s="38"/>
      <c r="F149" s="132"/>
      <c r="G149" s="39"/>
      <c r="H149" s="39"/>
      <c r="I149" s="117"/>
    </row>
    <row r="150" spans="1:9" s="4" customFormat="1" ht="27" hidden="1">
      <c r="A150" s="211"/>
      <c r="B150" s="211"/>
      <c r="C150" s="40" t="s">
        <v>70</v>
      </c>
      <c r="D150" s="41">
        <v>14805057.912999997</v>
      </c>
      <c r="E150" s="41">
        <v>13268979.204</v>
      </c>
      <c r="F150" s="133">
        <v>12716245.471</v>
      </c>
      <c r="G150" s="36">
        <v>95.83439144411821</v>
      </c>
      <c r="H150" s="36">
        <v>85.89122410547374</v>
      </c>
      <c r="I150" s="117"/>
    </row>
    <row r="151" spans="1:9" s="4" customFormat="1" ht="13.5" hidden="1">
      <c r="A151" s="211"/>
      <c r="B151" s="211"/>
      <c r="C151" s="40" t="s">
        <v>36</v>
      </c>
      <c r="D151" s="41">
        <v>7926615.303999999</v>
      </c>
      <c r="E151" s="41">
        <v>7092166.329999999</v>
      </c>
      <c r="F151" s="133">
        <v>6886598.409</v>
      </c>
      <c r="G151" s="36">
        <v>97.10147913296332</v>
      </c>
      <c r="H151" s="36">
        <v>86.87943270723412</v>
      </c>
      <c r="I151" s="117"/>
    </row>
    <row r="152" spans="1:9" s="4" customFormat="1" ht="27" hidden="1">
      <c r="A152" s="211"/>
      <c r="B152" s="211"/>
      <c r="C152" s="42" t="s">
        <v>71</v>
      </c>
      <c r="D152" s="41">
        <v>1794295.2010000001</v>
      </c>
      <c r="E152" s="41">
        <v>1258210.55</v>
      </c>
      <c r="F152" s="133">
        <v>1239125.77</v>
      </c>
      <c r="G152" s="36">
        <v>98.4831807363243</v>
      </c>
      <c r="H152" s="36">
        <v>69.05919211673798</v>
      </c>
      <c r="I152" s="117"/>
    </row>
    <row r="153" spans="1:9" s="4" customFormat="1" ht="12.75" hidden="1">
      <c r="A153" s="22"/>
      <c r="B153" s="23"/>
      <c r="C153" s="23"/>
      <c r="D153" s="21"/>
      <c r="E153" s="21"/>
      <c r="F153" s="28"/>
      <c r="G153" s="21"/>
      <c r="H153" s="21"/>
      <c r="I153" s="117"/>
    </row>
    <row r="154" spans="1:9" s="4" customFormat="1" ht="12.75" hidden="1">
      <c r="A154" s="22"/>
      <c r="B154" s="23"/>
      <c r="C154" s="23"/>
      <c r="D154" s="21"/>
      <c r="E154" s="21"/>
      <c r="F154" s="28"/>
      <c r="G154" s="21"/>
      <c r="H154" s="21"/>
      <c r="I154" s="117"/>
    </row>
    <row r="155" spans="1:9" s="4" customFormat="1" ht="12.75" hidden="1">
      <c r="A155" s="22"/>
      <c r="B155" s="23"/>
      <c r="C155" s="23"/>
      <c r="D155" s="21"/>
      <c r="E155" s="21"/>
      <c r="F155" s="28"/>
      <c r="G155" s="21"/>
      <c r="H155" s="21"/>
      <c r="I155" s="117"/>
    </row>
    <row r="156" spans="1:9" s="4" customFormat="1" ht="12.75" hidden="1">
      <c r="A156" s="22"/>
      <c r="B156" s="23"/>
      <c r="C156" s="23"/>
      <c r="D156" s="21"/>
      <c r="E156" s="21"/>
      <c r="F156" s="28"/>
      <c r="G156" s="21"/>
      <c r="H156" s="21"/>
      <c r="I156" s="117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17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7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7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7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7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7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7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7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7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7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7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7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7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7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7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7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7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7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7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7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7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7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7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7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7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7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7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7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7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7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7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7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7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7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7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7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7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7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7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7"/>
    </row>
    <row r="197" spans="1:9" s="4" customFormat="1" ht="12.75">
      <c r="A197" s="22"/>
      <c r="B197" s="23"/>
      <c r="C197" s="23"/>
      <c r="D197" s="21"/>
      <c r="E197" s="21"/>
      <c r="F197" s="28"/>
      <c r="G197" s="21"/>
      <c r="H197" s="21"/>
      <c r="I197" s="117"/>
    </row>
    <row r="198" spans="1:9" s="4" customFormat="1" ht="12.75">
      <c r="A198" s="22"/>
      <c r="B198" s="23"/>
      <c r="C198" s="23"/>
      <c r="D198" s="21"/>
      <c r="E198" s="21"/>
      <c r="F198" s="28"/>
      <c r="G198" s="21"/>
      <c r="H198" s="21"/>
      <c r="I198" s="117"/>
    </row>
    <row r="199" spans="1:9" s="4" customFormat="1" ht="12.75">
      <c r="A199" s="22"/>
      <c r="B199" s="23"/>
      <c r="C199" s="23"/>
      <c r="D199" s="21"/>
      <c r="E199" s="21"/>
      <c r="F199" s="28"/>
      <c r="G199" s="21"/>
      <c r="H199" s="21"/>
      <c r="I199" s="117"/>
    </row>
    <row r="200" spans="4:8" ht="12.75"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  <row r="204" spans="1:8" ht="12.75">
      <c r="A204" s="24"/>
      <c r="B204" s="24"/>
      <c r="C204" s="24"/>
      <c r="D204" s="21"/>
      <c r="E204" s="21"/>
      <c r="F204" s="28"/>
      <c r="G204" s="21"/>
      <c r="H204" s="21"/>
    </row>
    <row r="205" spans="1:8" ht="12.75">
      <c r="A205" s="24"/>
      <c r="B205" s="24"/>
      <c r="C205" s="24"/>
      <c r="D205" s="21"/>
      <c r="E205" s="21"/>
      <c r="F205" s="28"/>
      <c r="G205" s="21"/>
      <c r="H205" s="21"/>
    </row>
    <row r="206" spans="1:8" ht="12.75">
      <c r="A206" s="24"/>
      <c r="B206" s="24"/>
      <c r="C206" s="24"/>
      <c r="D206" s="21"/>
      <c r="E206" s="21"/>
      <c r="F206" s="28"/>
      <c r="G206" s="21"/>
      <c r="H206" s="21"/>
    </row>
  </sheetData>
  <sheetProtection password="CE2E" sheet="1" objects="1" scenarios="1"/>
  <mergeCells count="22">
    <mergeCell ref="A149:B152"/>
    <mergeCell ref="A98:B98"/>
    <mergeCell ref="A143:H143"/>
    <mergeCell ref="A125:B125"/>
    <mergeCell ref="A130:C130"/>
    <mergeCell ref="A142:H142"/>
    <mergeCell ref="A71:B71"/>
    <mergeCell ref="A131:B134"/>
    <mergeCell ref="A129:C129"/>
    <mergeCell ref="A25:B25"/>
    <mergeCell ref="A76:B78"/>
    <mergeCell ref="A74:B74"/>
    <mergeCell ref="A3:I3"/>
    <mergeCell ref="A11:B11"/>
    <mergeCell ref="A148:C148"/>
    <mergeCell ref="A135:C135"/>
    <mergeCell ref="A109:B110"/>
    <mergeCell ref="A136:B140"/>
    <mergeCell ref="A128:C128"/>
    <mergeCell ref="A8:B9"/>
    <mergeCell ref="A103:B103"/>
    <mergeCell ref="A104:B105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2019-11-13T11:22:35Z</cp:lastPrinted>
  <dcterms:created xsi:type="dcterms:W3CDTF">2002-03-11T10:22:12Z</dcterms:created>
  <dcterms:modified xsi:type="dcterms:W3CDTF">2019-11-13T11:23:02Z</dcterms:modified>
  <cp:category/>
  <cp:version/>
  <cp:contentType/>
  <cp:contentStatus/>
</cp:coreProperties>
</file>