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<sst xmlns="http://schemas.openxmlformats.org/spreadsheetml/2006/main" count="250" uniqueCount="125">
  <si>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</si>
  <si>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</si>
  <si>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</si>
  <si>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</si>
  <si>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</si>
  <si>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</si>
  <si>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</si>
  <si>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</si>
  <si>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</si>
  <si>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</si>
  <si>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</si>
  <si>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</si>
  <si>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</si>
  <si>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</si>
  <si>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</si>
  <si>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</si>
  <si>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</si>
  <si>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</si>
  <si>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</si>
  <si>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</si>
  <si>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</si>
  <si>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</si>
  <si>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</si>
  <si>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</si>
  <si>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</si>
  <si>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</si>
  <si>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</si>
  <si>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</si>
  <si>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</si>
  <si>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</si>
  <si>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</si>
  <si>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</si>
  <si>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</si>
  <si>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</si>
  <si>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</si>
  <si>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</si>
  <si>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</si>
  <si>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</si>
  <si>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</si>
  <si>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</si>
  <si>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</si>
  <si>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</si>
  <si>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</si>
  <si>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</si>
  <si>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</si>
  <si>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</si>
  <si>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</si>
  <si>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</si>
  <si>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</si>
  <si>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</si>
  <si>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</si>
  <si>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</si>
  <si>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</si>
  <si>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</si>
  <si>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</si>
  <si>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</si>
  <si>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</si>
  <si>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</si>
  <si>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</si>
  <si>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</si>
  <si>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</si>
  <si>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</si>
  <si>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</si>
  <si>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</si>
  <si>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</si>
  <si>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</si>
  <si>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</si>
  <si>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</si>
  <si>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</si>
  <si>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</si>
  <si>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</si>
  <si>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</si>
  <si>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</si>
  <si>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</si>
  <si>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</si>
  <si>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</si>
  <si>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</si>
  <si>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</si>
  <si>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</si>
  <si>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</si>
  <si>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</si>
  <si>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</si>
  <si>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</si>
  <si>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</si>
  <si>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</si>
  <si>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</si>
  <si>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</si>
  <si>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</si>
  <si>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</si>
  <si>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</si>
  <si>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</si>
  <si>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</si>
  <si>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</si>
  <si>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</si>
  <si>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</si>
  <si>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</si>
  <si>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</si>
  <si>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</si>
  <si>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</si>
  <si>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</si>
  <si>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</si>
  <si>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</si>
  <si>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</si>
  <si>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</si>
  <si>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</si>
  <si>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</si>
  <si>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</si>
  <si>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</si>
  <si>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</si>
  <si>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</si>
  <si>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</si>
  <si>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</si>
  <si>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</si>
  <si>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</si>
  <si>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</si>
  <si>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</si>
  <si>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</si>
  <si>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</si>
  <si>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% выпол-нения годовых  ассигно-ваний</t>
  </si>
  <si>
    <t>Оперативный анализ исполнения бюджета города Перми по расходам на 1 ноября 2020 года</t>
  </si>
  <si>
    <t>Кассовый расход на 01.11.2020</t>
  </si>
  <si>
    <t>Кассовый план января-октября 2020 года</t>
  </si>
  <si>
    <t>% выпол-нения кассового плана января-октября 2020 года</t>
  </si>
  <si>
    <t xml:space="preserve"> *   расчётный уровень установлен исходя из 95,0 % исполнения кассового плана по расходам за январь-октябрь 2020 года.</t>
  </si>
  <si>
    <t>Мероприятия, связанные с профилактикой распространения коронавирусной инфекции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</si>
</sst>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3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1" sqref="M11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36" customWidth="1"/>
    <col min="5" max="5" width="14.140625" style="5" customWidth="1"/>
    <col min="6" max="6" width="14.140625" style="24" customWidth="1"/>
    <col min="7" max="8" width="9.28125" style="5" customWidth="1"/>
    <col min="9" max="9" width="10.140625" style="3" customWidth="1"/>
    <col min="13" max="13" width="11.7109375" style="0" bestFit="1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204" t="s">
        <v>119</v>
      </c>
      <c r="B3" s="204"/>
      <c r="C3" s="204"/>
      <c r="D3" s="204"/>
      <c r="E3" s="204"/>
      <c r="F3" s="204"/>
      <c r="G3" s="204"/>
      <c r="H3" s="204"/>
      <c r="I3" s="204"/>
    </row>
    <row r="4" spans="1:9" s="1" customFormat="1" ht="15" customHeight="1">
      <c r="A4" s="15"/>
      <c r="B4" s="128"/>
      <c r="C4" s="16"/>
      <c r="D4" s="137"/>
      <c r="E4" s="17"/>
      <c r="F4" s="25"/>
      <c r="G4" s="2"/>
      <c r="H4" s="2"/>
      <c r="I4" s="98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45" t="s">
        <v>117</v>
      </c>
      <c r="E5" s="120" t="s">
        <v>121</v>
      </c>
      <c r="F5" s="99" t="s">
        <v>120</v>
      </c>
      <c r="G5" s="99" t="s">
        <v>122</v>
      </c>
      <c r="H5" s="93" t="s">
        <v>118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8">
        <f>D7+D8</f>
        <v>536486.824</v>
      </c>
      <c r="E6" s="108">
        <f>E7+E8</f>
        <v>448884.663</v>
      </c>
      <c r="F6" s="108">
        <f>F7+F8</f>
        <v>435101.625</v>
      </c>
      <c r="G6" s="154">
        <f>F6/E6*100</f>
        <v>96.92949233153017</v>
      </c>
      <c r="H6" s="108">
        <f>F6/D6*100</f>
        <v>81.1020150981378</v>
      </c>
      <c r="I6" s="112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07">
        <v>325152.096</v>
      </c>
      <c r="E7" s="107">
        <v>283312.702</v>
      </c>
      <c r="F7" s="107">
        <v>270655.338</v>
      </c>
      <c r="G7" s="153">
        <f>F7/E7*100</f>
        <v>95.53236974175623</v>
      </c>
      <c r="H7" s="107">
        <f aca="true" t="shared" si="0" ref="H7:H72">F7/D7*100</f>
        <v>83.23961042527002</v>
      </c>
      <c r="I7" s="113">
        <f>G7-95</f>
        <v>0.5323697417562272</v>
      </c>
    </row>
    <row r="8" spans="1:9" s="12" customFormat="1" ht="27" customHeight="1">
      <c r="A8" s="214"/>
      <c r="B8" s="215"/>
      <c r="C8" s="58" t="s">
        <v>71</v>
      </c>
      <c r="D8" s="107">
        <v>211334.728</v>
      </c>
      <c r="E8" s="107">
        <v>165571.961</v>
      </c>
      <c r="F8" s="107">
        <v>164446.287</v>
      </c>
      <c r="G8" s="153">
        <f>F8/E8*100</f>
        <v>99.32013005511241</v>
      </c>
      <c r="H8" s="107">
        <f>F8/D8*100</f>
        <v>77.81318695524571</v>
      </c>
      <c r="I8" s="113">
        <f>G8-95</f>
        <v>4.320130055112415</v>
      </c>
    </row>
    <row r="9" spans="1:9" s="133" customFormat="1" ht="21.75" customHeight="1" hidden="1">
      <c r="A9" s="195"/>
      <c r="B9" s="216"/>
      <c r="C9" s="95" t="s">
        <v>97</v>
      </c>
      <c r="D9" s="125">
        <v>0</v>
      </c>
      <c r="E9" s="125">
        <v>0</v>
      </c>
      <c r="F9" s="125">
        <v>0</v>
      </c>
      <c r="G9" s="162"/>
      <c r="H9" s="125"/>
      <c r="I9" s="126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8">
        <f>D11+D17+D20</f>
        <v>281420.942</v>
      </c>
      <c r="E10" s="108">
        <f>E11+E17+E20</f>
        <v>182467.71100000004</v>
      </c>
      <c r="F10" s="108">
        <f>F11+F17+F20</f>
        <v>171031.58399999997</v>
      </c>
      <c r="G10" s="154">
        <f aca="true" t="shared" si="1" ref="G10:G40">F10/E10*100</f>
        <v>93.73252016078611</v>
      </c>
      <c r="H10" s="108">
        <f t="shared" si="0"/>
        <v>60.77429163036487</v>
      </c>
      <c r="I10" s="112" t="s">
        <v>67</v>
      </c>
      <c r="J10" s="91"/>
    </row>
    <row r="11" spans="1:10" s="1" customFormat="1" ht="27.75" customHeight="1">
      <c r="A11" s="192"/>
      <c r="B11" s="193"/>
      <c r="C11" s="159" t="s">
        <v>66</v>
      </c>
      <c r="D11" s="109">
        <f>D12+D13+D14+D15+D16</f>
        <v>233360.846</v>
      </c>
      <c r="E11" s="109">
        <f>E12+E13+E14+E15+E16</f>
        <v>174690.27400000003</v>
      </c>
      <c r="F11" s="109">
        <f>F12+F13+F14+F15+F16</f>
        <v>169076.09499999997</v>
      </c>
      <c r="G11" s="155">
        <f t="shared" si="1"/>
        <v>96.78620974628498</v>
      </c>
      <c r="H11" s="109">
        <f t="shared" si="0"/>
        <v>72.45264057707435</v>
      </c>
      <c r="I11" s="121">
        <f aca="true" t="shared" si="2" ref="I11:I20">G11-95</f>
        <v>1.7862097462849817</v>
      </c>
      <c r="J11" s="96"/>
    </row>
    <row r="12" spans="1:9" s="1" customFormat="1" ht="20.25" customHeight="1" hidden="1">
      <c r="A12" s="61"/>
      <c r="B12" s="62"/>
      <c r="C12" s="58" t="s">
        <v>102</v>
      </c>
      <c r="D12" s="107">
        <f>113602.4+5705.18</f>
        <v>119307.57999999999</v>
      </c>
      <c r="E12" s="107">
        <f>87635+4197.651</f>
        <v>91832.651</v>
      </c>
      <c r="F12" s="107">
        <f>84999.901+3182.453</f>
        <v>88182.35399999999</v>
      </c>
      <c r="G12" s="153">
        <f t="shared" si="1"/>
        <v>96.02505540213578</v>
      </c>
      <c r="H12" s="107">
        <f t="shared" si="0"/>
        <v>73.91177827930129</v>
      </c>
      <c r="I12" s="117">
        <f t="shared" si="2"/>
        <v>1.0250554021357772</v>
      </c>
    </row>
    <row r="13" spans="1:9" s="1" customFormat="1" ht="27" customHeight="1" hidden="1">
      <c r="A13" s="61"/>
      <c r="B13" s="62"/>
      <c r="C13" s="58" t="s">
        <v>106</v>
      </c>
      <c r="D13" s="107">
        <v>95481.632</v>
      </c>
      <c r="E13" s="107">
        <v>70870.049</v>
      </c>
      <c r="F13" s="107">
        <v>68915.007</v>
      </c>
      <c r="G13" s="153">
        <f t="shared" si="1"/>
        <v>97.24137061059461</v>
      </c>
      <c r="H13" s="107">
        <f>F13/D13*100</f>
        <v>72.17619300851497</v>
      </c>
      <c r="I13" s="117">
        <f>G13-95</f>
        <v>2.2413706105946147</v>
      </c>
    </row>
    <row r="14" spans="1:9" s="130" customFormat="1" ht="27" customHeight="1" hidden="1">
      <c r="A14" s="61"/>
      <c r="B14" s="62"/>
      <c r="C14" s="58" t="s">
        <v>124</v>
      </c>
      <c r="D14" s="107">
        <v>183.934</v>
      </c>
      <c r="E14" s="107">
        <v>183.934</v>
      </c>
      <c r="F14" s="107">
        <v>183.934</v>
      </c>
      <c r="G14" s="153">
        <f>F14/E14*100</f>
        <v>100</v>
      </c>
      <c r="H14" s="107">
        <f>F14/D14*100</f>
        <v>100</v>
      </c>
      <c r="I14" s="117">
        <f>G14-95</f>
        <v>5</v>
      </c>
    </row>
    <row r="15" spans="1:9" s="1" customFormat="1" ht="27" customHeight="1" hidden="1">
      <c r="A15" s="61"/>
      <c r="B15" s="62"/>
      <c r="C15" s="58" t="s">
        <v>103</v>
      </c>
      <c r="D15" s="107">
        <v>13137.9</v>
      </c>
      <c r="E15" s="107">
        <v>11803.64</v>
      </c>
      <c r="F15" s="107">
        <v>11794.8</v>
      </c>
      <c r="G15" s="153">
        <f t="shared" si="1"/>
        <v>99.92510784808753</v>
      </c>
      <c r="H15" s="107">
        <f>F15/D15*100</f>
        <v>89.77690498481492</v>
      </c>
      <c r="I15" s="117">
        <f>G15-95</f>
        <v>4.925107848087535</v>
      </c>
    </row>
    <row r="16" spans="1:9" s="1" customFormat="1" ht="27" customHeight="1" hidden="1">
      <c r="A16" s="61"/>
      <c r="B16" s="62"/>
      <c r="C16" s="58" t="s">
        <v>101</v>
      </c>
      <c r="D16" s="107">
        <v>5249.8</v>
      </c>
      <c r="E16" s="107">
        <v>0</v>
      </c>
      <c r="F16" s="107">
        <v>0</v>
      </c>
      <c r="G16" s="153"/>
      <c r="H16" s="107">
        <f>F16/D16*100</f>
        <v>0</v>
      </c>
      <c r="I16" s="117">
        <f>G16-95</f>
        <v>-95</v>
      </c>
    </row>
    <row r="17" spans="1:13" s="1" customFormat="1" ht="27.75" customHeight="1">
      <c r="A17" s="61"/>
      <c r="B17" s="62"/>
      <c r="C17" s="159" t="s">
        <v>82</v>
      </c>
      <c r="D17" s="109">
        <f>D18+D19</f>
        <v>48060.096</v>
      </c>
      <c r="E17" s="109">
        <f>E18+E19</f>
        <v>7777.437</v>
      </c>
      <c r="F17" s="109">
        <f>F18+F19</f>
        <v>1955.489</v>
      </c>
      <c r="G17" s="155">
        <f t="shared" si="1"/>
        <v>25.143103055672455</v>
      </c>
      <c r="H17" s="109">
        <f t="shared" si="0"/>
        <v>4.0688412274499</v>
      </c>
      <c r="I17" s="121">
        <f t="shared" si="2"/>
        <v>-69.85689694432754</v>
      </c>
      <c r="M17" s="54"/>
    </row>
    <row r="18" spans="1:9" s="2" customFormat="1" ht="27.75" customHeight="1" hidden="1">
      <c r="A18" s="63"/>
      <c r="B18" s="62"/>
      <c r="C18" s="58" t="s">
        <v>105</v>
      </c>
      <c r="D18" s="107">
        <v>4827.197</v>
      </c>
      <c r="E18" s="107">
        <v>2866.197</v>
      </c>
      <c r="F18" s="107">
        <v>1955.489</v>
      </c>
      <c r="G18" s="153">
        <f t="shared" si="1"/>
        <v>68.22591050091812</v>
      </c>
      <c r="H18" s="107">
        <f t="shared" si="0"/>
        <v>40.50982381701016</v>
      </c>
      <c r="I18" s="117">
        <f t="shared" si="2"/>
        <v>-26.77408949908188</v>
      </c>
    </row>
    <row r="19" spans="1:9" s="2" customFormat="1" ht="18" customHeight="1" hidden="1">
      <c r="A19" s="63"/>
      <c r="B19" s="62"/>
      <c r="C19" s="58" t="s">
        <v>104</v>
      </c>
      <c r="D19" s="107">
        <v>43232.899</v>
      </c>
      <c r="E19" s="107">
        <v>4911.24</v>
      </c>
      <c r="F19" s="107">
        <v>0</v>
      </c>
      <c r="G19" s="153">
        <f t="shared" si="1"/>
        <v>0</v>
      </c>
      <c r="H19" s="107">
        <f t="shared" si="0"/>
        <v>0</v>
      </c>
      <c r="I19" s="117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07">
        <v>0</v>
      </c>
      <c r="E20" s="107">
        <v>0</v>
      </c>
      <c r="F20" s="107">
        <v>0</v>
      </c>
      <c r="G20" s="153" t="e">
        <f t="shared" si="1"/>
        <v>#DIV/0!</v>
      </c>
      <c r="H20" s="107"/>
      <c r="I20" s="113" t="e">
        <f t="shared" si="2"/>
        <v>#DIV/0!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8">
        <f>D22</f>
        <v>149202.475</v>
      </c>
      <c r="E21" s="108">
        <f>E22</f>
        <v>107209.569</v>
      </c>
      <c r="F21" s="108">
        <f>F22</f>
        <v>96352.097</v>
      </c>
      <c r="G21" s="154">
        <f t="shared" si="1"/>
        <v>89.87266519092152</v>
      </c>
      <c r="H21" s="108">
        <f t="shared" si="0"/>
        <v>64.57808223355543</v>
      </c>
      <c r="I21" s="112" t="s">
        <v>67</v>
      </c>
    </row>
    <row r="22" spans="1:9" s="2" customFormat="1" ht="17.25" customHeight="1">
      <c r="A22" s="59"/>
      <c r="B22" s="60"/>
      <c r="C22" s="52" t="s">
        <v>35</v>
      </c>
      <c r="D22" s="107">
        <v>149202.475</v>
      </c>
      <c r="E22" s="107">
        <v>107209.569</v>
      </c>
      <c r="F22" s="107">
        <v>96352.097</v>
      </c>
      <c r="G22" s="153">
        <f>F22/E22*100</f>
        <v>89.87266519092152</v>
      </c>
      <c r="H22" s="107">
        <f t="shared" si="0"/>
        <v>64.57808223355543</v>
      </c>
      <c r="I22" s="113">
        <f>G22-95</f>
        <v>-5.1273348090784765</v>
      </c>
    </row>
    <row r="23" spans="1:9" s="8" customFormat="1" ht="17.25" customHeight="1" hidden="1">
      <c r="A23" s="64"/>
      <c r="B23" s="65"/>
      <c r="C23" s="52" t="s">
        <v>36</v>
      </c>
      <c r="D23" s="107">
        <v>0</v>
      </c>
      <c r="E23" s="107">
        <v>0</v>
      </c>
      <c r="F23" s="107">
        <v>0</v>
      </c>
      <c r="G23" s="153" t="e">
        <f t="shared" si="1"/>
        <v>#DIV/0!</v>
      </c>
      <c r="H23" s="107" t="e">
        <f t="shared" si="0"/>
        <v>#DIV/0!</v>
      </c>
      <c r="I23" s="113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8">
        <f>D25</f>
        <v>52887.4</v>
      </c>
      <c r="E24" s="108">
        <f>E25</f>
        <v>38924.453</v>
      </c>
      <c r="F24" s="108">
        <f>F25</f>
        <v>38785.358</v>
      </c>
      <c r="G24" s="180">
        <f t="shared" si="1"/>
        <v>99.64265393787294</v>
      </c>
      <c r="H24" s="108">
        <f t="shared" si="0"/>
        <v>73.33572457712044</v>
      </c>
      <c r="I24" s="112" t="s">
        <v>67</v>
      </c>
    </row>
    <row r="25" spans="1:9" s="8" customFormat="1" ht="18.75" customHeight="1">
      <c r="A25" s="198"/>
      <c r="B25" s="199"/>
      <c r="C25" s="52" t="s">
        <v>36</v>
      </c>
      <c r="D25" s="107">
        <v>52887.4</v>
      </c>
      <c r="E25" s="107">
        <v>38924.453</v>
      </c>
      <c r="F25" s="107">
        <v>38785.358</v>
      </c>
      <c r="G25" s="153">
        <f t="shared" si="1"/>
        <v>99.64265393787294</v>
      </c>
      <c r="H25" s="107">
        <f t="shared" si="0"/>
        <v>73.33572457712044</v>
      </c>
      <c r="I25" s="113">
        <f>G25-95</f>
        <v>4.642653937872936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8">
        <f>D27+D28+D29</f>
        <v>115535.926</v>
      </c>
      <c r="E26" s="108">
        <f>E27+E28+E29</f>
        <v>82623.666</v>
      </c>
      <c r="F26" s="108">
        <f>F27+F28+F29</f>
        <v>74387.051</v>
      </c>
      <c r="G26" s="154">
        <f t="shared" si="1"/>
        <v>90.0311673413281</v>
      </c>
      <c r="H26" s="108">
        <f t="shared" si="0"/>
        <v>64.38434656247097</v>
      </c>
      <c r="I26" s="112" t="s">
        <v>67</v>
      </c>
    </row>
    <row r="27" spans="1:9" s="7" customFormat="1" ht="17.25" customHeight="1">
      <c r="A27" s="56"/>
      <c r="B27" s="57"/>
      <c r="C27" s="58" t="s">
        <v>35</v>
      </c>
      <c r="D27" s="107">
        <v>95048.026</v>
      </c>
      <c r="E27" s="107">
        <v>69115.004</v>
      </c>
      <c r="F27" s="107">
        <v>62254.28</v>
      </c>
      <c r="G27" s="153">
        <f>F27/E27*100</f>
        <v>90.07346653701995</v>
      </c>
      <c r="H27" s="107">
        <f t="shared" si="0"/>
        <v>65.49770954738186</v>
      </c>
      <c r="I27" s="113">
        <f>G27-95</f>
        <v>-4.926533462980046</v>
      </c>
    </row>
    <row r="28" spans="1:9" s="29" customFormat="1" ht="17.25" customHeight="1">
      <c r="A28" s="63"/>
      <c r="B28" s="75"/>
      <c r="C28" s="58" t="s">
        <v>36</v>
      </c>
      <c r="D28" s="107">
        <v>20487.9</v>
      </c>
      <c r="E28" s="107">
        <v>13508.662</v>
      </c>
      <c r="F28" s="107">
        <v>12132.771</v>
      </c>
      <c r="G28" s="153">
        <f>F28/E28*100</f>
        <v>89.81474997301731</v>
      </c>
      <c r="H28" s="107">
        <f t="shared" si="0"/>
        <v>59.21920255370243</v>
      </c>
      <c r="I28" s="113">
        <f>G28-95</f>
        <v>-5.185250026982686</v>
      </c>
    </row>
    <row r="29" spans="1:9" s="131" customFormat="1" ht="28.5" customHeight="1" hidden="1">
      <c r="A29" s="63"/>
      <c r="B29" s="75"/>
      <c r="C29" s="58" t="s">
        <v>71</v>
      </c>
      <c r="D29" s="107"/>
      <c r="E29" s="107"/>
      <c r="F29" s="107"/>
      <c r="G29" s="153" t="e">
        <f t="shared" si="1"/>
        <v>#DIV/0!</v>
      </c>
      <c r="H29" s="107" t="e">
        <f>F29/D29*100</f>
        <v>#DIV/0!</v>
      </c>
      <c r="I29" s="113" t="e">
        <f>G29-95</f>
        <v>#DIV/0!</v>
      </c>
    </row>
    <row r="30" spans="1:9" s="131" customFormat="1" ht="21.75" customHeight="1">
      <c r="A30" s="101"/>
      <c r="B30" s="149"/>
      <c r="C30" s="168" t="s">
        <v>97</v>
      </c>
      <c r="D30" s="169">
        <v>637.663</v>
      </c>
      <c r="E30" s="169">
        <v>637.663</v>
      </c>
      <c r="F30" s="169">
        <v>605.358</v>
      </c>
      <c r="G30" s="170">
        <f>F30/E30*100</f>
        <v>94.93384436606796</v>
      </c>
      <c r="H30" s="169">
        <f>F30/D30*100</f>
        <v>94.93384436606796</v>
      </c>
      <c r="I30" s="171">
        <f>G30-95</f>
        <v>-0.06615563393204127</v>
      </c>
    </row>
    <row r="31" spans="1:9" s="2" customFormat="1" ht="54.75" customHeight="1">
      <c r="A31" s="134">
        <v>924</v>
      </c>
      <c r="B31" s="135" t="s">
        <v>85</v>
      </c>
      <c r="C31" s="30" t="s">
        <v>84</v>
      </c>
      <c r="D31" s="108">
        <f>D32+D33</f>
        <v>1630410.178</v>
      </c>
      <c r="E31" s="108">
        <f>E32+E33</f>
        <v>1299980.936</v>
      </c>
      <c r="F31" s="108">
        <f>F32+F33</f>
        <v>1282547.2110000001</v>
      </c>
      <c r="G31" s="154">
        <f t="shared" si="1"/>
        <v>98.65892456441378</v>
      </c>
      <c r="H31" s="108">
        <f t="shared" si="0"/>
        <v>78.66408271403714</v>
      </c>
      <c r="I31" s="112" t="s">
        <v>67</v>
      </c>
    </row>
    <row r="32" spans="1:9" s="2" customFormat="1" ht="16.5" customHeight="1">
      <c r="A32" s="70"/>
      <c r="B32" s="71"/>
      <c r="C32" s="58" t="s">
        <v>35</v>
      </c>
      <c r="D32" s="107">
        <v>1549420.368</v>
      </c>
      <c r="E32" s="107">
        <v>1258991.126</v>
      </c>
      <c r="F32" s="107">
        <v>1247897.019</v>
      </c>
      <c r="G32" s="153">
        <f>F32/E32*100</f>
        <v>99.11880975402524</v>
      </c>
      <c r="H32" s="107">
        <f t="shared" si="0"/>
        <v>80.53960337508614</v>
      </c>
      <c r="I32" s="113">
        <f>G32-95</f>
        <v>4.118809754025236</v>
      </c>
    </row>
    <row r="33" spans="1:9" s="2" customFormat="1" ht="27.75" customHeight="1">
      <c r="A33" s="72"/>
      <c r="B33" s="73"/>
      <c r="C33" s="74" t="s">
        <v>71</v>
      </c>
      <c r="D33" s="107">
        <v>80989.81</v>
      </c>
      <c r="E33" s="107">
        <v>40989.81</v>
      </c>
      <c r="F33" s="107">
        <v>34650.192</v>
      </c>
      <c r="G33" s="153">
        <f t="shared" si="1"/>
        <v>84.5336731251011</v>
      </c>
      <c r="H33" s="107">
        <f t="shared" si="0"/>
        <v>42.783397071804465</v>
      </c>
      <c r="I33" s="113">
        <f>G33-95</f>
        <v>-10.466326874898897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8">
        <f>D35+D36+D37</f>
        <v>13447447.728</v>
      </c>
      <c r="E34" s="108">
        <f>E35+E36+E37</f>
        <v>10670088.663</v>
      </c>
      <c r="F34" s="108">
        <f>F35+F36+F37</f>
        <v>10617070.19</v>
      </c>
      <c r="G34" s="154">
        <f t="shared" si="1"/>
        <v>99.50311122358477</v>
      </c>
      <c r="H34" s="108">
        <f t="shared" si="0"/>
        <v>78.95230682245638</v>
      </c>
      <c r="I34" s="112" t="s">
        <v>67</v>
      </c>
    </row>
    <row r="35" spans="1:9" s="7" customFormat="1" ht="16.5" customHeight="1">
      <c r="A35" s="77"/>
      <c r="B35" s="51"/>
      <c r="C35" s="52" t="s">
        <v>35</v>
      </c>
      <c r="D35" s="107">
        <v>3956167.931</v>
      </c>
      <c r="E35" s="107">
        <v>3225007.224</v>
      </c>
      <c r="F35" s="107">
        <v>3222063.487</v>
      </c>
      <c r="G35" s="166">
        <f>F35/E35*100</f>
        <v>99.90872153779709</v>
      </c>
      <c r="H35" s="107">
        <f t="shared" si="0"/>
        <v>81.44405250728474</v>
      </c>
      <c r="I35" s="113">
        <f>G35-95</f>
        <v>4.908721537797092</v>
      </c>
    </row>
    <row r="36" spans="1:9" s="2" customFormat="1" ht="18.75" customHeight="1">
      <c r="A36" s="80"/>
      <c r="B36" s="53"/>
      <c r="C36" s="52" t="s">
        <v>36</v>
      </c>
      <c r="D36" s="107">
        <v>8916206.02</v>
      </c>
      <c r="E36" s="107">
        <v>7086736.393</v>
      </c>
      <c r="F36" s="107">
        <v>7036672.384</v>
      </c>
      <c r="G36" s="153">
        <f t="shared" si="1"/>
        <v>99.29355339011266</v>
      </c>
      <c r="H36" s="107">
        <f t="shared" si="0"/>
        <v>78.92002908205569</v>
      </c>
      <c r="I36" s="113">
        <f>G36-95</f>
        <v>4.293553390112663</v>
      </c>
    </row>
    <row r="37" spans="1:9" s="2" customFormat="1" ht="27" customHeight="1">
      <c r="A37" s="80"/>
      <c r="B37" s="53"/>
      <c r="C37" s="52" t="s">
        <v>71</v>
      </c>
      <c r="D37" s="107">
        <v>575073.777</v>
      </c>
      <c r="E37" s="107">
        <v>358345.046</v>
      </c>
      <c r="F37" s="107">
        <v>358334.319</v>
      </c>
      <c r="G37" s="153">
        <f t="shared" si="1"/>
        <v>99.99700651645121</v>
      </c>
      <c r="H37" s="107">
        <f t="shared" si="0"/>
        <v>62.31101700886633</v>
      </c>
      <c r="I37" s="113">
        <f>G37-95</f>
        <v>4.997006516451208</v>
      </c>
    </row>
    <row r="38" spans="1:9" s="2" customFormat="1" ht="21.75" customHeight="1">
      <c r="A38" s="80"/>
      <c r="B38" s="53"/>
      <c r="C38" s="168" t="s">
        <v>97</v>
      </c>
      <c r="D38" s="169">
        <v>137154.344</v>
      </c>
      <c r="E38" s="169">
        <v>622.9</v>
      </c>
      <c r="F38" s="169">
        <v>622.9</v>
      </c>
      <c r="G38" s="170">
        <f t="shared" si="1"/>
        <v>100</v>
      </c>
      <c r="H38" s="169">
        <f t="shared" si="0"/>
        <v>0.45415987699230287</v>
      </c>
      <c r="I38" s="171">
        <f>G38-95</f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8">
        <f>D40+D41+D42</f>
        <v>625031.565</v>
      </c>
      <c r="E39" s="108">
        <f>E40+E41+E42</f>
        <v>474229.406</v>
      </c>
      <c r="F39" s="108">
        <f>F40+F41+F42</f>
        <v>469841.94299999997</v>
      </c>
      <c r="G39" s="154">
        <f t="shared" si="1"/>
        <v>99.0748226608284</v>
      </c>
      <c r="H39" s="108">
        <f t="shared" si="0"/>
        <v>75.17091444813671</v>
      </c>
      <c r="I39" s="112" t="s">
        <v>67</v>
      </c>
    </row>
    <row r="40" spans="1:9" s="7" customFormat="1" ht="16.5" customHeight="1">
      <c r="A40" s="63"/>
      <c r="B40" s="75"/>
      <c r="C40" s="76" t="s">
        <v>35</v>
      </c>
      <c r="D40" s="107">
        <v>469366.026</v>
      </c>
      <c r="E40" s="107">
        <v>373500.887</v>
      </c>
      <c r="F40" s="107">
        <v>369336.236</v>
      </c>
      <c r="G40" s="153">
        <f t="shared" si="1"/>
        <v>98.88496891307248</v>
      </c>
      <c r="H40" s="107">
        <f t="shared" si="0"/>
        <v>78.68831903909465</v>
      </c>
      <c r="I40" s="113">
        <f>G40-95</f>
        <v>3.884968913072484</v>
      </c>
    </row>
    <row r="41" spans="1:9" s="2" customFormat="1" ht="16.5" customHeight="1">
      <c r="A41" s="61"/>
      <c r="B41" s="62"/>
      <c r="C41" s="52" t="s">
        <v>36</v>
      </c>
      <c r="D41" s="107">
        <v>2093.6</v>
      </c>
      <c r="E41" s="107">
        <v>1770.51</v>
      </c>
      <c r="F41" s="107">
        <v>1547.698</v>
      </c>
      <c r="G41" s="153">
        <f aca="true" t="shared" si="3" ref="G41:G46">F41/E41*100</f>
        <v>87.41537749010173</v>
      </c>
      <c r="H41" s="107">
        <f t="shared" si="0"/>
        <v>73.92520061138708</v>
      </c>
      <c r="I41" s="113">
        <f>G41-95</f>
        <v>-7.584622509898267</v>
      </c>
    </row>
    <row r="42" spans="1:9" s="28" customFormat="1" ht="27" customHeight="1">
      <c r="A42" s="61"/>
      <c r="B42" s="62"/>
      <c r="C42" s="58" t="s">
        <v>71</v>
      </c>
      <c r="D42" s="107">
        <v>153571.939</v>
      </c>
      <c r="E42" s="107">
        <v>98958.009</v>
      </c>
      <c r="F42" s="107">
        <v>98958.009</v>
      </c>
      <c r="G42" s="153">
        <f t="shared" si="3"/>
        <v>100</v>
      </c>
      <c r="H42" s="107">
        <f t="shared" si="0"/>
        <v>64.43755912986161</v>
      </c>
      <c r="I42" s="113">
        <f>G42-95</f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8">
        <f>D44+D45+D46</f>
        <v>756383.4480000001</v>
      </c>
      <c r="E43" s="108">
        <f>E44+E45+E46</f>
        <v>578574.003</v>
      </c>
      <c r="F43" s="108">
        <f>F44+F45+F46</f>
        <v>576504.226</v>
      </c>
      <c r="G43" s="180">
        <f t="shared" si="3"/>
        <v>99.64226235723211</v>
      </c>
      <c r="H43" s="108">
        <f t="shared" si="0"/>
        <v>76.21851423697467</v>
      </c>
      <c r="I43" s="112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07">
        <v>560010.084</v>
      </c>
      <c r="E44" s="107">
        <v>445303.078</v>
      </c>
      <c r="F44" s="107">
        <v>443360.239</v>
      </c>
      <c r="G44" s="153">
        <f t="shared" si="3"/>
        <v>99.56370411614357</v>
      </c>
      <c r="H44" s="107">
        <f t="shared" si="0"/>
        <v>79.17004562367845</v>
      </c>
      <c r="I44" s="113">
        <f>G44-95</f>
        <v>4.563704116143569</v>
      </c>
    </row>
    <row r="45" spans="1:9" s="2" customFormat="1" ht="16.5" customHeight="1">
      <c r="A45" s="61"/>
      <c r="B45" s="62"/>
      <c r="C45" s="52" t="s">
        <v>36</v>
      </c>
      <c r="D45" s="107">
        <v>6003.5</v>
      </c>
      <c r="E45" s="107">
        <v>4959.243</v>
      </c>
      <c r="F45" s="107">
        <v>4832.305</v>
      </c>
      <c r="G45" s="153">
        <f t="shared" si="3"/>
        <v>97.44037547666045</v>
      </c>
      <c r="H45" s="107">
        <f t="shared" si="0"/>
        <v>80.49146331306738</v>
      </c>
      <c r="I45" s="113">
        <f>G45-95</f>
        <v>2.4403754766604493</v>
      </c>
    </row>
    <row r="46" spans="1:9" s="28" customFormat="1" ht="27" customHeight="1">
      <c r="A46" s="61"/>
      <c r="B46" s="62"/>
      <c r="C46" s="58" t="s">
        <v>71</v>
      </c>
      <c r="D46" s="107">
        <v>190369.864</v>
      </c>
      <c r="E46" s="107">
        <v>128311.682</v>
      </c>
      <c r="F46" s="107">
        <v>128311.682</v>
      </c>
      <c r="G46" s="153">
        <f t="shared" si="3"/>
        <v>100</v>
      </c>
      <c r="H46" s="107">
        <f t="shared" si="0"/>
        <v>67.4012573754846</v>
      </c>
      <c r="I46" s="113">
        <f>G46-95</f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8">
        <f>D48+D49+D50</f>
        <v>676977.731</v>
      </c>
      <c r="E47" s="108">
        <f>E48+E49+E50</f>
        <v>479493.741</v>
      </c>
      <c r="F47" s="108">
        <f>F48+F49+F50</f>
        <v>440210.641</v>
      </c>
      <c r="G47" s="154">
        <f aca="true" t="shared" si="4" ref="G47:G58">F47/E47*100</f>
        <v>91.80738002584272</v>
      </c>
      <c r="H47" s="108">
        <f t="shared" si="0"/>
        <v>65.02586729843259</v>
      </c>
      <c r="I47" s="112" t="s">
        <v>67</v>
      </c>
    </row>
    <row r="48" spans="1:9" s="7" customFormat="1" ht="16.5" customHeight="1">
      <c r="A48" s="56"/>
      <c r="B48" s="57"/>
      <c r="C48" s="52" t="s">
        <v>35</v>
      </c>
      <c r="D48" s="107">
        <v>481278.724</v>
      </c>
      <c r="E48" s="107">
        <v>392646.255</v>
      </c>
      <c r="F48" s="107">
        <v>354087.988</v>
      </c>
      <c r="G48" s="153">
        <f>F48/E48*100</f>
        <v>90.17989691509983</v>
      </c>
      <c r="H48" s="107">
        <f t="shared" si="0"/>
        <v>73.57233352372336</v>
      </c>
      <c r="I48" s="113">
        <f>G48-95</f>
        <v>-4.820103084900168</v>
      </c>
    </row>
    <row r="49" spans="1:9" s="2" customFormat="1" ht="16.5" customHeight="1">
      <c r="A49" s="61"/>
      <c r="B49" s="62"/>
      <c r="C49" s="52" t="s">
        <v>36</v>
      </c>
      <c r="D49" s="107">
        <v>6011.9</v>
      </c>
      <c r="E49" s="107">
        <v>5005.676</v>
      </c>
      <c r="F49" s="107">
        <v>4280.843</v>
      </c>
      <c r="G49" s="153">
        <f>F49/E49*100</f>
        <v>85.51977794807334</v>
      </c>
      <c r="H49" s="107">
        <f t="shared" si="0"/>
        <v>71.20615778705567</v>
      </c>
      <c r="I49" s="113">
        <f>G49-95</f>
        <v>-9.48022205192666</v>
      </c>
    </row>
    <row r="50" spans="1:9" s="28" customFormat="1" ht="27.75" customHeight="1">
      <c r="A50" s="61"/>
      <c r="B50" s="62"/>
      <c r="C50" s="58" t="s">
        <v>71</v>
      </c>
      <c r="D50" s="107">
        <v>189687.107</v>
      </c>
      <c r="E50" s="107">
        <v>81841.81</v>
      </c>
      <c r="F50" s="107">
        <v>81841.81</v>
      </c>
      <c r="G50" s="153">
        <f>F50/E50*100</f>
        <v>100</v>
      </c>
      <c r="H50" s="107">
        <f t="shared" si="0"/>
        <v>43.14568939047608</v>
      </c>
      <c r="I50" s="113">
        <f>G50-95</f>
        <v>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8">
        <f>D52+D53+D54</f>
        <v>586125.1129999999</v>
      </c>
      <c r="E51" s="108">
        <f>E52+E53+E54</f>
        <v>463973.519</v>
      </c>
      <c r="F51" s="108">
        <f>F52+F53+F54</f>
        <v>457682.179</v>
      </c>
      <c r="G51" s="154">
        <f t="shared" si="4"/>
        <v>98.6440303719144</v>
      </c>
      <c r="H51" s="108">
        <f t="shared" si="0"/>
        <v>78.0860892749361</v>
      </c>
      <c r="I51" s="112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07">
        <v>394911.637</v>
      </c>
      <c r="E52" s="107">
        <v>319185.958</v>
      </c>
      <c r="F52" s="107">
        <v>313831.443</v>
      </c>
      <c r="G52" s="153">
        <f t="shared" si="4"/>
        <v>98.32244656577281</v>
      </c>
      <c r="H52" s="107">
        <f t="shared" si="0"/>
        <v>79.46877569475119</v>
      </c>
      <c r="I52" s="113">
        <f>G52-95</f>
        <v>3.3224465657728075</v>
      </c>
    </row>
    <row r="53" spans="1:9" s="2" customFormat="1" ht="16.5" customHeight="1">
      <c r="A53" s="61"/>
      <c r="B53" s="62"/>
      <c r="C53" s="52" t="s">
        <v>36</v>
      </c>
      <c r="D53" s="107">
        <v>5162.6</v>
      </c>
      <c r="E53" s="107">
        <v>4323.329</v>
      </c>
      <c r="F53" s="107">
        <v>3386.504</v>
      </c>
      <c r="G53" s="153">
        <f>F53/E53*100</f>
        <v>78.33093433324181</v>
      </c>
      <c r="H53" s="107">
        <f t="shared" si="0"/>
        <v>65.59686979428969</v>
      </c>
      <c r="I53" s="113">
        <f>G53-95</f>
        <v>-16.669065666758186</v>
      </c>
    </row>
    <row r="54" spans="1:9" s="28" customFormat="1" ht="27.75" customHeight="1">
      <c r="A54" s="61"/>
      <c r="B54" s="62"/>
      <c r="C54" s="58" t="s">
        <v>71</v>
      </c>
      <c r="D54" s="107">
        <v>186050.876</v>
      </c>
      <c r="E54" s="107">
        <v>140464.232</v>
      </c>
      <c r="F54" s="107">
        <v>140464.232</v>
      </c>
      <c r="G54" s="153">
        <f>F54/E54*100</f>
        <v>100</v>
      </c>
      <c r="H54" s="107">
        <f t="shared" si="0"/>
        <v>75.49775363594632</v>
      </c>
      <c r="I54" s="113">
        <f>G54-95</f>
        <v>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8">
        <f>D56+D57+D58</f>
        <v>459035.843</v>
      </c>
      <c r="E55" s="108">
        <f>E56+E57+E58</f>
        <v>355016.14700000006</v>
      </c>
      <c r="F55" s="108">
        <f>F56+F57+F58</f>
        <v>339798.11100000003</v>
      </c>
      <c r="G55" s="178">
        <f t="shared" si="4"/>
        <v>95.71342426855868</v>
      </c>
      <c r="H55" s="108">
        <f t="shared" si="0"/>
        <v>74.02430903418582</v>
      </c>
      <c r="I55" s="112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07">
        <v>358942.203</v>
      </c>
      <c r="E56" s="107">
        <v>294944.704</v>
      </c>
      <c r="F56" s="107">
        <v>288972.754</v>
      </c>
      <c r="G56" s="166">
        <f>F56/E56*100</f>
        <v>97.97523063848605</v>
      </c>
      <c r="H56" s="107">
        <f t="shared" si="0"/>
        <v>80.50676448319453</v>
      </c>
      <c r="I56" s="113">
        <f>G56-95</f>
        <v>2.975230638486053</v>
      </c>
    </row>
    <row r="57" spans="1:9" s="2" customFormat="1" ht="16.5" customHeight="1">
      <c r="A57" s="61"/>
      <c r="B57" s="62"/>
      <c r="C57" s="52" t="s">
        <v>36</v>
      </c>
      <c r="D57" s="107">
        <v>5117.5</v>
      </c>
      <c r="E57" s="107">
        <v>4262.503</v>
      </c>
      <c r="F57" s="107">
        <v>4074.634</v>
      </c>
      <c r="G57" s="153">
        <f t="shared" si="4"/>
        <v>95.59251923107152</v>
      </c>
      <c r="H57" s="107">
        <f t="shared" si="0"/>
        <v>79.62157303370788</v>
      </c>
      <c r="I57" s="113">
        <f>G57-95</f>
        <v>0.5925192310715204</v>
      </c>
    </row>
    <row r="58" spans="1:9" s="28" customFormat="1" ht="27" customHeight="1">
      <c r="A58" s="82"/>
      <c r="B58" s="83"/>
      <c r="C58" s="58" t="s">
        <v>71</v>
      </c>
      <c r="D58" s="107">
        <v>94976.14</v>
      </c>
      <c r="E58" s="107">
        <v>55808.94</v>
      </c>
      <c r="F58" s="107">
        <v>46750.723</v>
      </c>
      <c r="G58" s="153">
        <f t="shared" si="4"/>
        <v>83.76923661334546</v>
      </c>
      <c r="H58" s="107">
        <f t="shared" si="0"/>
        <v>49.22365027679583</v>
      </c>
      <c r="I58" s="113">
        <f>G58-95</f>
        <v>-11.230763386654544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8">
        <f>D60+D61+D62</f>
        <v>416730.10099999997</v>
      </c>
      <c r="E59" s="108">
        <f>E60+E61+E62</f>
        <v>328030.743</v>
      </c>
      <c r="F59" s="108">
        <f>F60+F61+F62</f>
        <v>301517.412</v>
      </c>
      <c r="G59" s="178">
        <f>F59/E59*100</f>
        <v>91.91742494696602</v>
      </c>
      <c r="H59" s="108">
        <f t="shared" si="0"/>
        <v>72.35316366071672</v>
      </c>
      <c r="I59" s="112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07">
        <v>328685.516</v>
      </c>
      <c r="E60" s="107">
        <v>271715.239</v>
      </c>
      <c r="F60" s="107">
        <v>253897.819</v>
      </c>
      <c r="G60" s="153">
        <f>F60/E60*100</f>
        <v>93.44261291137961</v>
      </c>
      <c r="H60" s="107">
        <f t="shared" si="0"/>
        <v>77.24642755478158</v>
      </c>
      <c r="I60" s="113">
        <f>G60-95</f>
        <v>-1.5573870886203878</v>
      </c>
    </row>
    <row r="61" spans="1:9" s="2" customFormat="1" ht="16.5" customHeight="1">
      <c r="A61" s="61"/>
      <c r="B61" s="62"/>
      <c r="C61" s="52" t="s">
        <v>36</v>
      </c>
      <c r="D61" s="107">
        <v>4970.6</v>
      </c>
      <c r="E61" s="107">
        <v>4106.373</v>
      </c>
      <c r="F61" s="107">
        <v>3745.401</v>
      </c>
      <c r="G61" s="153">
        <f>F61/E61*100</f>
        <v>91.20946879399412</v>
      </c>
      <c r="H61" s="107">
        <f t="shared" si="0"/>
        <v>75.35108437613165</v>
      </c>
      <c r="I61" s="113">
        <f>G61-95</f>
        <v>-3.7905312060058804</v>
      </c>
    </row>
    <row r="62" spans="1:9" s="28" customFormat="1" ht="27" customHeight="1">
      <c r="A62" s="61"/>
      <c r="B62" s="62"/>
      <c r="C62" s="58" t="s">
        <v>71</v>
      </c>
      <c r="D62" s="107">
        <v>83073.985</v>
      </c>
      <c r="E62" s="107">
        <v>52209.131</v>
      </c>
      <c r="F62" s="107">
        <v>43874.192</v>
      </c>
      <c r="G62" s="153">
        <f>F62/E62*100</f>
        <v>84.03547647632749</v>
      </c>
      <c r="H62" s="107">
        <f t="shared" si="0"/>
        <v>52.813395192249416</v>
      </c>
      <c r="I62" s="113">
        <f>G62-95</f>
        <v>-10.964523523672511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8">
        <f>D64+D65+D66</f>
        <v>517019.431</v>
      </c>
      <c r="E63" s="108">
        <f>E64+E65+E66</f>
        <v>386411.022</v>
      </c>
      <c r="F63" s="108">
        <f>F64+F65+F66</f>
        <v>386254.25</v>
      </c>
      <c r="G63" s="178">
        <f aca="true" t="shared" si="5" ref="G63:G97">F63/E63*100</f>
        <v>99.9594286935221</v>
      </c>
      <c r="H63" s="108">
        <f t="shared" si="0"/>
        <v>74.7078788224499</v>
      </c>
      <c r="I63" s="112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07">
        <v>368865.143</v>
      </c>
      <c r="E64" s="107">
        <v>309035.91</v>
      </c>
      <c r="F64" s="107">
        <v>308964.334</v>
      </c>
      <c r="G64" s="166">
        <f t="shared" si="5"/>
        <v>99.97683893758496</v>
      </c>
      <c r="H64" s="107">
        <f t="shared" si="0"/>
        <v>83.76078354467882</v>
      </c>
      <c r="I64" s="113">
        <f>G64-95</f>
        <v>4.976838937584958</v>
      </c>
    </row>
    <row r="65" spans="1:9" s="2" customFormat="1" ht="16.5" customHeight="1">
      <c r="A65" s="61"/>
      <c r="B65" s="62"/>
      <c r="C65" s="52" t="s">
        <v>36</v>
      </c>
      <c r="D65" s="107">
        <v>3893.2</v>
      </c>
      <c r="E65" s="107">
        <v>3212.216</v>
      </c>
      <c r="F65" s="107">
        <v>3127.02</v>
      </c>
      <c r="G65" s="153">
        <f t="shared" si="5"/>
        <v>97.34774996451048</v>
      </c>
      <c r="H65" s="107">
        <f t="shared" si="0"/>
        <v>80.32004520702765</v>
      </c>
      <c r="I65" s="113">
        <f>G65-95</f>
        <v>2.3477499645104842</v>
      </c>
    </row>
    <row r="66" spans="1:9" s="2" customFormat="1" ht="27.75" customHeight="1">
      <c r="A66" s="61"/>
      <c r="B66" s="62"/>
      <c r="C66" s="58" t="s">
        <v>71</v>
      </c>
      <c r="D66" s="107">
        <v>144261.088</v>
      </c>
      <c r="E66" s="107">
        <v>74162.896</v>
      </c>
      <c r="F66" s="107">
        <v>74162.896</v>
      </c>
      <c r="G66" s="153">
        <f t="shared" si="5"/>
        <v>100</v>
      </c>
      <c r="H66" s="107">
        <f t="shared" si="0"/>
        <v>51.40880124236967</v>
      </c>
      <c r="I66" s="113">
        <f>G66-95</f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8">
        <f>D68+D69+D70</f>
        <v>109325.388</v>
      </c>
      <c r="E67" s="108">
        <f>E68+E69+E70</f>
        <v>83281.218</v>
      </c>
      <c r="F67" s="108">
        <f>F68+F69+F70</f>
        <v>79644.977</v>
      </c>
      <c r="G67" s="154">
        <f t="shared" si="5"/>
        <v>95.63378023601913</v>
      </c>
      <c r="H67" s="108">
        <f t="shared" si="0"/>
        <v>72.8513097067627</v>
      </c>
      <c r="I67" s="112" t="s">
        <v>67</v>
      </c>
    </row>
    <row r="68" spans="1:9" s="7" customFormat="1" ht="16.5" customHeight="1">
      <c r="A68" s="56"/>
      <c r="B68" s="57"/>
      <c r="C68" s="52" t="s">
        <v>35</v>
      </c>
      <c r="D68" s="107">
        <v>78049.1</v>
      </c>
      <c r="E68" s="107">
        <v>61859.283</v>
      </c>
      <c r="F68" s="107">
        <v>58292.992</v>
      </c>
      <c r="G68" s="153">
        <f t="shared" si="5"/>
        <v>94.23483295142621</v>
      </c>
      <c r="H68" s="107">
        <f t="shared" si="0"/>
        <v>74.68759024767742</v>
      </c>
      <c r="I68" s="113">
        <f>G68-95</f>
        <v>-0.7651670485737867</v>
      </c>
    </row>
    <row r="69" spans="1:9" s="2" customFormat="1" ht="16.5" customHeight="1">
      <c r="A69" s="61"/>
      <c r="B69" s="62"/>
      <c r="C69" s="52" t="s">
        <v>36</v>
      </c>
      <c r="D69" s="107">
        <v>553.1</v>
      </c>
      <c r="E69" s="107">
        <v>410.251</v>
      </c>
      <c r="F69" s="107">
        <v>340.301</v>
      </c>
      <c r="G69" s="153">
        <f t="shared" si="5"/>
        <v>82.94946264603865</v>
      </c>
      <c r="H69" s="107">
        <f t="shared" si="0"/>
        <v>61.52612547459771</v>
      </c>
      <c r="I69" s="113">
        <f>G69-95</f>
        <v>-12.050537353961346</v>
      </c>
    </row>
    <row r="70" spans="1:9" s="2" customFormat="1" ht="27.75" customHeight="1">
      <c r="A70" s="61"/>
      <c r="B70" s="62"/>
      <c r="C70" s="58" t="s">
        <v>71</v>
      </c>
      <c r="D70" s="107">
        <v>30723.188</v>
      </c>
      <c r="E70" s="107">
        <v>21011.684</v>
      </c>
      <c r="F70" s="107">
        <v>21011.684</v>
      </c>
      <c r="G70" s="153">
        <f t="shared" si="5"/>
        <v>100</v>
      </c>
      <c r="H70" s="107">
        <f t="shared" si="0"/>
        <v>68.39031157834272</v>
      </c>
      <c r="I70" s="113">
        <f>G70-95</f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8">
        <f>D72+D73+D74</f>
        <v>593443.594</v>
      </c>
      <c r="E71" s="108">
        <f>E72+E73+E74</f>
        <v>508831.957</v>
      </c>
      <c r="F71" s="108">
        <f>F72+F73+F74</f>
        <v>283828.75</v>
      </c>
      <c r="G71" s="154">
        <f t="shared" si="5"/>
        <v>55.78044894692022</v>
      </c>
      <c r="H71" s="108">
        <f t="shared" si="0"/>
        <v>47.82741828703605</v>
      </c>
      <c r="I71" s="112" t="s">
        <v>67</v>
      </c>
    </row>
    <row r="72" spans="1:9" s="2" customFormat="1" ht="16.5" customHeight="1">
      <c r="A72" s="192"/>
      <c r="B72" s="193"/>
      <c r="C72" s="58" t="s">
        <v>35</v>
      </c>
      <c r="D72" s="107">
        <v>589567.491</v>
      </c>
      <c r="E72" s="107">
        <v>508484.129</v>
      </c>
      <c r="F72" s="107">
        <v>283605.043</v>
      </c>
      <c r="G72" s="153">
        <f>F72/E72*100</f>
        <v>55.77461061719785</v>
      </c>
      <c r="H72" s="107">
        <f t="shared" si="0"/>
        <v>48.10391470516138</v>
      </c>
      <c r="I72" s="113">
        <f>G72-95</f>
        <v>-39.22538938280215</v>
      </c>
    </row>
    <row r="73" spans="1:9" s="10" customFormat="1" ht="16.5" customHeight="1">
      <c r="A73" s="63"/>
      <c r="B73" s="62"/>
      <c r="C73" s="58" t="s">
        <v>36</v>
      </c>
      <c r="D73" s="107">
        <v>2714.117</v>
      </c>
      <c r="E73" s="107">
        <v>347.828</v>
      </c>
      <c r="F73" s="107">
        <v>223.707</v>
      </c>
      <c r="G73" s="153">
        <f>F73/E73*100</f>
        <v>64.31540876525179</v>
      </c>
      <c r="H73" s="107">
        <f>F73/D73*100</f>
        <v>8.242349169177304</v>
      </c>
      <c r="I73" s="113">
        <f>G73-95</f>
        <v>-30.68459123474821</v>
      </c>
    </row>
    <row r="74" spans="1:9" s="146" customFormat="1" ht="27.75" customHeight="1">
      <c r="A74" s="63"/>
      <c r="B74" s="62"/>
      <c r="C74" s="58" t="s">
        <v>71</v>
      </c>
      <c r="D74" s="107">
        <v>1161.986</v>
      </c>
      <c r="E74" s="107">
        <v>0</v>
      </c>
      <c r="F74" s="107">
        <v>0</v>
      </c>
      <c r="G74" s="153"/>
      <c r="H74" s="107">
        <f>F74/D74*100</f>
        <v>0</v>
      </c>
      <c r="I74" s="113">
        <f>G74-95</f>
        <v>-95</v>
      </c>
    </row>
    <row r="75" spans="1:10" s="28" customFormat="1" ht="21" customHeight="1">
      <c r="A75" s="202"/>
      <c r="B75" s="203"/>
      <c r="C75" s="172" t="s">
        <v>97</v>
      </c>
      <c r="D75" s="169">
        <v>25422.269</v>
      </c>
      <c r="E75" s="169">
        <v>13767.466</v>
      </c>
      <c r="F75" s="169">
        <v>11491.915</v>
      </c>
      <c r="G75" s="170">
        <f>F75/E75*100</f>
        <v>83.47153354146654</v>
      </c>
      <c r="H75" s="169">
        <f aca="true" t="shared" si="6" ref="H75:H88">F75/D75*100</f>
        <v>45.20412792422266</v>
      </c>
      <c r="I75" s="171">
        <f>G75-95</f>
        <v>-11.528466458533458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8">
        <f>D77+D78</f>
        <v>2850626.951</v>
      </c>
      <c r="E76" s="108">
        <f>E77+E78</f>
        <v>1640518.187</v>
      </c>
      <c r="F76" s="108">
        <f>F77+F78</f>
        <v>1352049.433</v>
      </c>
      <c r="G76" s="154">
        <f t="shared" si="5"/>
        <v>82.41599780569821</v>
      </c>
      <c r="H76" s="108">
        <f t="shared" si="6"/>
        <v>47.429897220529014</v>
      </c>
      <c r="I76" s="112" t="s">
        <v>67</v>
      </c>
    </row>
    <row r="77" spans="1:9" s="2" customFormat="1" ht="16.5" customHeight="1">
      <c r="A77" s="192"/>
      <c r="B77" s="193"/>
      <c r="C77" s="58" t="s">
        <v>35</v>
      </c>
      <c r="D77" s="107">
        <v>1200693.863</v>
      </c>
      <c r="E77" s="107">
        <v>782060.568</v>
      </c>
      <c r="F77" s="107">
        <v>522894.296</v>
      </c>
      <c r="G77" s="153">
        <f>F77/E77*100</f>
        <v>66.86109968914838</v>
      </c>
      <c r="H77" s="107">
        <f t="shared" si="6"/>
        <v>43.54934360150053</v>
      </c>
      <c r="I77" s="113">
        <f>G77-95</f>
        <v>-28.138900310851625</v>
      </c>
    </row>
    <row r="78" spans="1:9" s="28" customFormat="1" ht="27" customHeight="1">
      <c r="A78" s="200"/>
      <c r="B78" s="201"/>
      <c r="C78" s="58" t="s">
        <v>71</v>
      </c>
      <c r="D78" s="107">
        <v>1649933.088</v>
      </c>
      <c r="E78" s="107">
        <v>858457.619</v>
      </c>
      <c r="F78" s="107">
        <v>829155.137</v>
      </c>
      <c r="G78" s="153">
        <f>F78/E78*100</f>
        <v>96.58661285642339</v>
      </c>
      <c r="H78" s="107">
        <f t="shared" si="6"/>
        <v>50.25386441610655</v>
      </c>
      <c r="I78" s="113">
        <f>G78-95</f>
        <v>1.5866128564233861</v>
      </c>
    </row>
    <row r="79" spans="1:10" s="28" customFormat="1" ht="21" customHeight="1">
      <c r="A79" s="200"/>
      <c r="B79" s="201"/>
      <c r="C79" s="173" t="s">
        <v>97</v>
      </c>
      <c r="D79" s="169">
        <v>2725604.545</v>
      </c>
      <c r="E79" s="169">
        <v>1545648.375</v>
      </c>
      <c r="F79" s="169">
        <v>1268716.565</v>
      </c>
      <c r="G79" s="170">
        <f t="shared" si="5"/>
        <v>82.08313000037928</v>
      </c>
      <c r="H79" s="169">
        <f t="shared" si="6"/>
        <v>46.54807929959627</v>
      </c>
      <c r="I79" s="171">
        <f>G79-95</f>
        <v>-12.916869999620715</v>
      </c>
      <c r="J79" s="97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8">
        <f>D81+D82+D83</f>
        <v>6409723.082</v>
      </c>
      <c r="E80" s="108">
        <f>E81+E82+E83</f>
        <v>3251615.2190000005</v>
      </c>
      <c r="F80" s="108">
        <f>F81+F82+F83</f>
        <v>2441103.407</v>
      </c>
      <c r="G80" s="154">
        <f t="shared" si="5"/>
        <v>75.07356321670603</v>
      </c>
      <c r="H80" s="108">
        <f t="shared" si="6"/>
        <v>38.08438173959791</v>
      </c>
      <c r="I80" s="112" t="s">
        <v>67</v>
      </c>
    </row>
    <row r="81" spans="1:9" s="7" customFormat="1" ht="16.5" customHeight="1">
      <c r="A81" s="77"/>
      <c r="B81" s="51"/>
      <c r="C81" s="52" t="s">
        <v>35</v>
      </c>
      <c r="D81" s="107">
        <v>3266038.542</v>
      </c>
      <c r="E81" s="107">
        <v>2641601.569</v>
      </c>
      <c r="F81" s="107">
        <v>1905886.166</v>
      </c>
      <c r="G81" s="153">
        <f>F81/E81*100</f>
        <v>72.14888832464953</v>
      </c>
      <c r="H81" s="107">
        <f t="shared" si="6"/>
        <v>58.354674676708086</v>
      </c>
      <c r="I81" s="113">
        <f>G81-95</f>
        <v>-22.851111675350467</v>
      </c>
    </row>
    <row r="82" spans="1:9" s="7" customFormat="1" ht="16.5" customHeight="1">
      <c r="A82" s="77"/>
      <c r="B82" s="51"/>
      <c r="C82" s="52" t="s">
        <v>36</v>
      </c>
      <c r="D82" s="107">
        <v>913</v>
      </c>
      <c r="E82" s="107">
        <v>777.95</v>
      </c>
      <c r="F82" s="107">
        <v>458.289</v>
      </c>
      <c r="G82" s="153">
        <f t="shared" si="5"/>
        <v>58.90982710971142</v>
      </c>
      <c r="H82" s="107">
        <f t="shared" si="6"/>
        <v>50.19594742606791</v>
      </c>
      <c r="I82" s="113">
        <f>G82-95</f>
        <v>-36.09017289028858</v>
      </c>
    </row>
    <row r="83" spans="1:9" s="2" customFormat="1" ht="27" customHeight="1">
      <c r="A83" s="80"/>
      <c r="B83" s="53"/>
      <c r="C83" s="52" t="s">
        <v>71</v>
      </c>
      <c r="D83" s="107">
        <v>3142771.54</v>
      </c>
      <c r="E83" s="107">
        <v>609235.7</v>
      </c>
      <c r="F83" s="107">
        <v>534758.952</v>
      </c>
      <c r="G83" s="153">
        <f t="shared" si="5"/>
        <v>87.77538020178399</v>
      </c>
      <c r="H83" s="107">
        <f t="shared" si="6"/>
        <v>17.015521020022984</v>
      </c>
      <c r="I83" s="113">
        <f>G83-95</f>
        <v>-7.224619798216011</v>
      </c>
    </row>
    <row r="84" spans="1:10" s="2" customFormat="1" ht="21" customHeight="1">
      <c r="A84" s="80"/>
      <c r="B84" s="53"/>
      <c r="C84" s="168" t="s">
        <v>97</v>
      </c>
      <c r="D84" s="169">
        <v>3234479.793</v>
      </c>
      <c r="E84" s="169">
        <v>1291615.459</v>
      </c>
      <c r="F84" s="169">
        <v>1013632.418</v>
      </c>
      <c r="G84" s="170">
        <f t="shared" si="5"/>
        <v>78.47787907283013</v>
      </c>
      <c r="H84" s="169">
        <f t="shared" si="6"/>
        <v>31.338344428482255</v>
      </c>
      <c r="I84" s="171">
        <f>G84-95</f>
        <v>-16.522120927169865</v>
      </c>
      <c r="J84" s="96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8">
        <f>D86+D87+D88</f>
        <v>6360056.251</v>
      </c>
      <c r="E85" s="108">
        <f>E86+E87+E88</f>
        <v>3781056.509</v>
      </c>
      <c r="F85" s="108">
        <f>F86+F87+F88</f>
        <v>3474132.541</v>
      </c>
      <c r="G85" s="178">
        <f t="shared" si="5"/>
        <v>91.88258712163035</v>
      </c>
      <c r="H85" s="108">
        <f t="shared" si="6"/>
        <v>54.62424236348158</v>
      </c>
      <c r="I85" s="112" t="s">
        <v>67</v>
      </c>
    </row>
    <row r="86" spans="1:9" s="7" customFormat="1" ht="16.5" customHeight="1">
      <c r="A86" s="77"/>
      <c r="B86" s="78"/>
      <c r="C86" s="79" t="s">
        <v>35</v>
      </c>
      <c r="D86" s="107">
        <v>5462262.032</v>
      </c>
      <c r="E86" s="107">
        <v>3551049.498</v>
      </c>
      <c r="F86" s="107">
        <v>3367433.622</v>
      </c>
      <c r="G86" s="153">
        <f>F86/E86*100</f>
        <v>94.8292504482572</v>
      </c>
      <c r="H86" s="107">
        <f t="shared" si="6"/>
        <v>61.649067772148214</v>
      </c>
      <c r="I86" s="113">
        <f>G86-95</f>
        <v>-0.1707495517428015</v>
      </c>
    </row>
    <row r="87" spans="1:9" s="2" customFormat="1" ht="16.5" customHeight="1">
      <c r="A87" s="80"/>
      <c r="B87" s="81"/>
      <c r="C87" s="58" t="s">
        <v>36</v>
      </c>
      <c r="D87" s="107">
        <v>270112.553</v>
      </c>
      <c r="E87" s="107">
        <v>212454.61</v>
      </c>
      <c r="F87" s="107">
        <v>96416.714</v>
      </c>
      <c r="G87" s="153">
        <f t="shared" si="5"/>
        <v>45.3822649459101</v>
      </c>
      <c r="H87" s="107">
        <f t="shared" si="6"/>
        <v>35.695014144714705</v>
      </c>
      <c r="I87" s="113">
        <f>G87-95</f>
        <v>-49.6177350540899</v>
      </c>
    </row>
    <row r="88" spans="1:9" s="2" customFormat="1" ht="27" customHeight="1">
      <c r="A88" s="82"/>
      <c r="B88" s="83"/>
      <c r="C88" s="58" t="s">
        <v>71</v>
      </c>
      <c r="D88" s="107">
        <v>627681.666</v>
      </c>
      <c r="E88" s="107">
        <v>17552.401</v>
      </c>
      <c r="F88" s="107">
        <v>10282.205</v>
      </c>
      <c r="G88" s="153">
        <f t="shared" si="5"/>
        <v>58.580048393379336</v>
      </c>
      <c r="H88" s="107">
        <f t="shared" si="6"/>
        <v>1.6381241570308984</v>
      </c>
      <c r="I88" s="113">
        <f>G88-95</f>
        <v>-36.419951606620664</v>
      </c>
    </row>
    <row r="89" spans="1:9" s="2" customFormat="1" ht="28.5" customHeight="1">
      <c r="A89" s="50" t="s">
        <v>108</v>
      </c>
      <c r="B89" s="30" t="s">
        <v>110</v>
      </c>
      <c r="C89" s="123" t="s">
        <v>109</v>
      </c>
      <c r="D89" s="108">
        <f>D90</f>
        <v>106295.822</v>
      </c>
      <c r="E89" s="108">
        <f>E90</f>
        <v>74907.783</v>
      </c>
      <c r="F89" s="108">
        <f>F90</f>
        <v>70785.698</v>
      </c>
      <c r="G89" s="154">
        <f>G90</f>
        <v>94.49712054620547</v>
      </c>
      <c r="H89" s="108">
        <f>H90</f>
        <v>66.5931140736651</v>
      </c>
      <c r="I89" s="108" t="s">
        <v>67</v>
      </c>
    </row>
    <row r="90" spans="1:9" s="2" customFormat="1" ht="18" customHeight="1">
      <c r="A90" s="118"/>
      <c r="B90" s="124"/>
      <c r="C90" s="52" t="s">
        <v>35</v>
      </c>
      <c r="D90" s="107">
        <v>106295.822</v>
      </c>
      <c r="E90" s="107">
        <v>74907.783</v>
      </c>
      <c r="F90" s="107">
        <v>70785.698</v>
      </c>
      <c r="G90" s="153">
        <f t="shared" si="5"/>
        <v>94.49712054620547</v>
      </c>
      <c r="H90" s="107">
        <f aca="true" t="shared" si="7" ref="H90:H110">F90/D90*100</f>
        <v>66.5931140736651</v>
      </c>
      <c r="I90" s="113">
        <f>G90-95</f>
        <v>-0.5028794537945345</v>
      </c>
    </row>
    <row r="91" spans="1:9" s="2" customFormat="1" ht="42" customHeight="1">
      <c r="A91" s="50" t="s">
        <v>21</v>
      </c>
      <c r="B91" s="30" t="s">
        <v>116</v>
      </c>
      <c r="C91" s="30" t="s">
        <v>49</v>
      </c>
      <c r="D91" s="108">
        <f>D92</f>
        <v>79238.578</v>
      </c>
      <c r="E91" s="108">
        <f>E92</f>
        <v>62072.33</v>
      </c>
      <c r="F91" s="108">
        <f>F92</f>
        <v>56333.788</v>
      </c>
      <c r="G91" s="154">
        <f t="shared" si="5"/>
        <v>90.75507234866164</v>
      </c>
      <c r="H91" s="108">
        <f t="shared" si="7"/>
        <v>71.09389065513014</v>
      </c>
      <c r="I91" s="112" t="s">
        <v>67</v>
      </c>
    </row>
    <row r="92" spans="1:9" s="7" customFormat="1" ht="18" customHeight="1">
      <c r="A92" s="56"/>
      <c r="B92" s="84"/>
      <c r="C92" s="52" t="s">
        <v>35</v>
      </c>
      <c r="D92" s="107">
        <v>79238.578</v>
      </c>
      <c r="E92" s="107">
        <v>62072.33</v>
      </c>
      <c r="F92" s="107">
        <v>56333.788</v>
      </c>
      <c r="G92" s="153">
        <f>F92/E92*100</f>
        <v>90.75507234866164</v>
      </c>
      <c r="H92" s="107">
        <f t="shared" si="7"/>
        <v>71.09389065513014</v>
      </c>
      <c r="I92" s="113">
        <f>G92-95</f>
        <v>-4.244927651338358</v>
      </c>
    </row>
    <row r="93" spans="1:9" s="28" customFormat="1" ht="27" customHeight="1" hidden="1">
      <c r="A93" s="148"/>
      <c r="B93" s="150"/>
      <c r="C93" s="52" t="s">
        <v>71</v>
      </c>
      <c r="D93" s="107">
        <v>0</v>
      </c>
      <c r="E93" s="107">
        <v>0</v>
      </c>
      <c r="F93" s="107">
        <v>0</v>
      </c>
      <c r="G93" s="153" t="e">
        <f t="shared" si="5"/>
        <v>#DIV/0!</v>
      </c>
      <c r="H93" s="107" t="e">
        <f t="shared" si="7"/>
        <v>#DIV/0!</v>
      </c>
      <c r="I93" s="113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08">
        <f>D95+D96</f>
        <v>406421.88300000003</v>
      </c>
      <c r="E94" s="108">
        <f>E95+E96</f>
        <v>322103.405</v>
      </c>
      <c r="F94" s="108">
        <f>F95+F96</f>
        <v>318771.797</v>
      </c>
      <c r="G94" s="154">
        <f t="shared" si="5"/>
        <v>98.96567128807595</v>
      </c>
      <c r="H94" s="108">
        <f t="shared" si="7"/>
        <v>78.43371883595157</v>
      </c>
      <c r="I94" s="112" t="s">
        <v>67</v>
      </c>
    </row>
    <row r="95" spans="1:9" s="7" customFormat="1" ht="16.5" customHeight="1">
      <c r="A95" s="56"/>
      <c r="B95" s="57"/>
      <c r="C95" s="58" t="s">
        <v>35</v>
      </c>
      <c r="D95" s="107">
        <v>272415.183</v>
      </c>
      <c r="E95" s="107">
        <v>224916.872</v>
      </c>
      <c r="F95" s="107">
        <v>224585.931</v>
      </c>
      <c r="G95" s="166">
        <f t="shared" si="5"/>
        <v>99.85286074937055</v>
      </c>
      <c r="H95" s="107">
        <f t="shared" si="7"/>
        <v>82.44251606196266</v>
      </c>
      <c r="I95" s="113">
        <f>G95-95</f>
        <v>4.852860749370549</v>
      </c>
    </row>
    <row r="96" spans="1:9" s="14" customFormat="1" ht="16.5" customHeight="1">
      <c r="A96" s="147"/>
      <c r="B96" s="151"/>
      <c r="C96" s="58" t="s">
        <v>36</v>
      </c>
      <c r="D96" s="107">
        <v>134006.7</v>
      </c>
      <c r="E96" s="107">
        <v>97186.533</v>
      </c>
      <c r="F96" s="107">
        <v>94185.866</v>
      </c>
      <c r="G96" s="153">
        <f>F96/E96*100</f>
        <v>96.9124662570276</v>
      </c>
      <c r="H96" s="107">
        <f t="shared" si="7"/>
        <v>70.28444547921858</v>
      </c>
      <c r="I96" s="113">
        <f>G96-95</f>
        <v>1.912466257027603</v>
      </c>
    </row>
    <row r="97" spans="1:9" s="28" customFormat="1" ht="29.25" customHeight="1" hidden="1">
      <c r="A97" s="148"/>
      <c r="B97" s="150"/>
      <c r="C97" s="58" t="s">
        <v>71</v>
      </c>
      <c r="D97" s="107">
        <v>0</v>
      </c>
      <c r="E97" s="107">
        <v>0</v>
      </c>
      <c r="F97" s="107">
        <v>0</v>
      </c>
      <c r="G97" s="153" t="e">
        <f t="shared" si="5"/>
        <v>#DIV/0!</v>
      </c>
      <c r="H97" s="107" t="e">
        <f t="shared" si="7"/>
        <v>#DIV/0!</v>
      </c>
      <c r="I97" s="113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08">
        <f>D99+D100+D101</f>
        <v>192109.423</v>
      </c>
      <c r="E98" s="108">
        <f>E99+E100+E101</f>
        <v>153691.42</v>
      </c>
      <c r="F98" s="108">
        <f>F99+F100+F101</f>
        <v>147118.467</v>
      </c>
      <c r="G98" s="178">
        <f aca="true" t="shared" si="8" ref="G98:G125">F98/E98*100</f>
        <v>95.72327915247317</v>
      </c>
      <c r="H98" s="108">
        <f t="shared" si="7"/>
        <v>76.58055742533774</v>
      </c>
      <c r="I98" s="112" t="s">
        <v>67</v>
      </c>
    </row>
    <row r="99" spans="1:9" s="7" customFormat="1" ht="16.5" customHeight="1">
      <c r="A99" s="182"/>
      <c r="B99" s="183"/>
      <c r="C99" s="58" t="s">
        <v>35</v>
      </c>
      <c r="D99" s="107">
        <v>189880.123</v>
      </c>
      <c r="E99" s="107">
        <v>152630.931</v>
      </c>
      <c r="F99" s="107">
        <v>146058.521</v>
      </c>
      <c r="G99" s="153">
        <f>F99/E99*100</f>
        <v>95.69391999581002</v>
      </c>
      <c r="H99" s="107">
        <f t="shared" si="7"/>
        <v>76.92143795377677</v>
      </c>
      <c r="I99" s="113">
        <f>G99-95</f>
        <v>0.6939199958100204</v>
      </c>
    </row>
    <row r="100" spans="1:9" s="7" customFormat="1" ht="16.5" customHeight="1">
      <c r="A100" s="63"/>
      <c r="B100" s="85"/>
      <c r="C100" s="52" t="s">
        <v>36</v>
      </c>
      <c r="D100" s="107">
        <v>786.2</v>
      </c>
      <c r="E100" s="107">
        <v>0</v>
      </c>
      <c r="F100" s="107">
        <v>0</v>
      </c>
      <c r="G100" s="153"/>
      <c r="H100" s="107">
        <f t="shared" si="7"/>
        <v>0</v>
      </c>
      <c r="I100" s="113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07">
        <v>1443.1</v>
      </c>
      <c r="E101" s="107">
        <v>1060.489</v>
      </c>
      <c r="F101" s="107">
        <v>1059.946</v>
      </c>
      <c r="G101" s="153">
        <f>F101/E101*100</f>
        <v>99.94879720581731</v>
      </c>
      <c r="H101" s="107">
        <f t="shared" si="7"/>
        <v>73.44924121682489</v>
      </c>
      <c r="I101" s="113">
        <f>G101-95</f>
        <v>4.948797205817314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09">
        <v>0</v>
      </c>
      <c r="E102" s="109">
        <v>0</v>
      </c>
      <c r="F102" s="109">
        <v>0</v>
      </c>
      <c r="G102" s="162" t="e">
        <f t="shared" si="8"/>
        <v>#DIV/0!</v>
      </c>
      <c r="H102" s="163" t="e">
        <f t="shared" si="7"/>
        <v>#DIV/0!</v>
      </c>
      <c r="I102" s="164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08">
        <f>D104+D105+D106</f>
        <v>665001.76</v>
      </c>
      <c r="E103" s="108">
        <f>E104+E105+E106</f>
        <v>474523.17</v>
      </c>
      <c r="F103" s="108">
        <f>F104+F105+F106</f>
        <v>464903.659</v>
      </c>
      <c r="G103" s="154">
        <f t="shared" si="8"/>
        <v>97.9728047842216</v>
      </c>
      <c r="H103" s="108">
        <f t="shared" si="7"/>
        <v>69.91013963632217</v>
      </c>
      <c r="I103" s="112" t="s">
        <v>67</v>
      </c>
    </row>
    <row r="104" spans="1:9" s="7" customFormat="1" ht="17.25" customHeight="1">
      <c r="A104" s="217"/>
      <c r="B104" s="197"/>
      <c r="C104" s="58" t="s">
        <v>35</v>
      </c>
      <c r="D104" s="107">
        <v>665001.76</v>
      </c>
      <c r="E104" s="107">
        <v>474523.17</v>
      </c>
      <c r="F104" s="107">
        <v>464903.659</v>
      </c>
      <c r="G104" s="166">
        <f t="shared" si="8"/>
        <v>97.9728047842216</v>
      </c>
      <c r="H104" s="107">
        <f t="shared" si="7"/>
        <v>69.91013963632217</v>
      </c>
      <c r="I104" s="113">
        <f>G104-95</f>
        <v>2.9728047842215943</v>
      </c>
    </row>
    <row r="105" spans="1:9" s="28" customFormat="1" ht="16.5" customHeight="1" hidden="1">
      <c r="A105" s="200"/>
      <c r="B105" s="201"/>
      <c r="C105" s="58" t="s">
        <v>36</v>
      </c>
      <c r="D105" s="107">
        <v>0</v>
      </c>
      <c r="E105" s="107">
        <v>0</v>
      </c>
      <c r="F105" s="107">
        <v>0</v>
      </c>
      <c r="G105" s="153" t="e">
        <f t="shared" si="8"/>
        <v>#DIV/0!</v>
      </c>
      <c r="H105" s="107" t="e">
        <f t="shared" si="7"/>
        <v>#DIV/0!</v>
      </c>
      <c r="I105" s="113" t="e">
        <f>G105-95</f>
        <v>#DIV/0!</v>
      </c>
    </row>
    <row r="106" spans="1:9" s="2" customFormat="1" ht="27.75" customHeight="1" hidden="1">
      <c r="A106" s="202"/>
      <c r="B106" s="203"/>
      <c r="C106" s="58" t="s">
        <v>71</v>
      </c>
      <c r="D106" s="107">
        <v>0</v>
      </c>
      <c r="E106" s="107">
        <v>0</v>
      </c>
      <c r="F106" s="107">
        <v>0</v>
      </c>
      <c r="G106" s="153" t="e">
        <f t="shared" si="8"/>
        <v>#DIV/0!</v>
      </c>
      <c r="H106" s="107" t="e">
        <f t="shared" si="7"/>
        <v>#DIV/0!</v>
      </c>
      <c r="I106" s="113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08">
        <f>D108+D109+D110</f>
        <v>932569.067</v>
      </c>
      <c r="E107" s="108">
        <f>E108+E109+E110</f>
        <v>792711.6579999999</v>
      </c>
      <c r="F107" s="108">
        <f>F108+F109+F110</f>
        <v>771360.622</v>
      </c>
      <c r="G107" s="154">
        <f>F107/E107*100</f>
        <v>97.30658231343938</v>
      </c>
      <c r="H107" s="108">
        <f t="shared" si="7"/>
        <v>82.71351144869143</v>
      </c>
      <c r="I107" s="112" t="s">
        <v>67</v>
      </c>
    </row>
    <row r="108" spans="1:9" s="7" customFormat="1" ht="16.5" customHeight="1">
      <c r="A108" s="56"/>
      <c r="B108" s="57"/>
      <c r="C108" s="58" t="s">
        <v>35</v>
      </c>
      <c r="D108" s="107">
        <v>919858.214</v>
      </c>
      <c r="E108" s="107">
        <v>782421.703</v>
      </c>
      <c r="F108" s="107">
        <v>761072.782</v>
      </c>
      <c r="G108" s="153">
        <f>F108/E108*100</f>
        <v>97.27143036572951</v>
      </c>
      <c r="H108" s="107">
        <f t="shared" si="7"/>
        <v>82.73805358441905</v>
      </c>
      <c r="I108" s="113">
        <f>G108-95</f>
        <v>2.2714303657295147</v>
      </c>
    </row>
    <row r="109" spans="1:9" s="9" customFormat="1" ht="17.25" customHeight="1" hidden="1">
      <c r="A109" s="61"/>
      <c r="B109" s="62"/>
      <c r="C109" s="58" t="s">
        <v>36</v>
      </c>
      <c r="D109" s="107"/>
      <c r="E109" s="107"/>
      <c r="F109" s="107"/>
      <c r="G109" s="153" t="e">
        <f t="shared" si="8"/>
        <v>#DIV/0!</v>
      </c>
      <c r="H109" s="107" t="e">
        <f t="shared" si="7"/>
        <v>#DIV/0!</v>
      </c>
      <c r="I109" s="113" t="e">
        <f>G109-95</f>
        <v>#DIV/0!</v>
      </c>
    </row>
    <row r="110" spans="1:9" s="2" customFormat="1" ht="27" customHeight="1">
      <c r="A110" s="209"/>
      <c r="B110" s="210"/>
      <c r="C110" s="58" t="s">
        <v>71</v>
      </c>
      <c r="D110" s="107">
        <v>12710.853</v>
      </c>
      <c r="E110" s="107">
        <v>10289.954999999998</v>
      </c>
      <c r="F110" s="107">
        <v>10287.84</v>
      </c>
      <c r="G110" s="166">
        <f t="shared" si="8"/>
        <v>99.97944597425355</v>
      </c>
      <c r="H110" s="107">
        <f t="shared" si="7"/>
        <v>80.93744770708938</v>
      </c>
      <c r="I110" s="113">
        <f>G110-95</f>
        <v>4.979445974253551</v>
      </c>
    </row>
    <row r="111" spans="1:12" s="2" customFormat="1" ht="21" customHeight="1" hidden="1">
      <c r="A111" s="211"/>
      <c r="B111" s="212"/>
      <c r="C111" s="127" t="s">
        <v>97</v>
      </c>
      <c r="D111" s="125">
        <v>0</v>
      </c>
      <c r="E111" s="125">
        <v>0</v>
      </c>
      <c r="F111" s="125">
        <v>0</v>
      </c>
      <c r="G111" s="158"/>
      <c r="H111" s="125"/>
      <c r="I111" s="126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08">
        <f>D113</f>
        <v>43686.1</v>
      </c>
      <c r="E112" s="108">
        <f>E113</f>
        <v>32272.254</v>
      </c>
      <c r="F112" s="108">
        <f>F113</f>
        <v>30108.838</v>
      </c>
      <c r="G112" s="154">
        <f t="shared" si="8"/>
        <v>93.29635915731204</v>
      </c>
      <c r="H112" s="108">
        <f aca="true" t="shared" si="9" ref="H112:H128">F112/D112*100</f>
        <v>68.92086498909265</v>
      </c>
      <c r="I112" s="112" t="s">
        <v>67</v>
      </c>
    </row>
    <row r="113" spans="1:9" s="7" customFormat="1" ht="18" customHeight="1">
      <c r="A113" s="118"/>
      <c r="B113" s="119"/>
      <c r="C113" s="58" t="s">
        <v>35</v>
      </c>
      <c r="D113" s="107">
        <v>43686.1</v>
      </c>
      <c r="E113" s="107">
        <v>32272.254</v>
      </c>
      <c r="F113" s="107">
        <v>30108.838</v>
      </c>
      <c r="G113" s="153">
        <f>F113/E113*100</f>
        <v>93.29635915731204</v>
      </c>
      <c r="H113" s="107">
        <f t="shared" si="9"/>
        <v>68.92086498909265</v>
      </c>
      <c r="I113" s="113">
        <f>G113-95</f>
        <v>-1.7036408426879603</v>
      </c>
    </row>
    <row r="114" spans="1:9" s="11" customFormat="1" ht="28.5" customHeight="1" hidden="1">
      <c r="A114" s="152"/>
      <c r="B114" s="150"/>
      <c r="C114" s="58" t="s">
        <v>71</v>
      </c>
      <c r="D114" s="107">
        <v>0</v>
      </c>
      <c r="E114" s="107">
        <v>0</v>
      </c>
      <c r="F114" s="107">
        <v>0</v>
      </c>
      <c r="G114" s="153" t="e">
        <f t="shared" si="8"/>
        <v>#DIV/0!</v>
      </c>
      <c r="H114" s="107" t="e">
        <f t="shared" si="9"/>
        <v>#DIV/0!</v>
      </c>
      <c r="I114" s="113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08">
        <f>D116</f>
        <v>10155.3</v>
      </c>
      <c r="E115" s="108">
        <f>E116</f>
        <v>8147.68</v>
      </c>
      <c r="F115" s="108">
        <f>F116</f>
        <v>7510.504</v>
      </c>
      <c r="G115" s="154">
        <f t="shared" si="8"/>
        <v>92.17966341338884</v>
      </c>
      <c r="H115" s="108">
        <f t="shared" si="9"/>
        <v>73.95649562297521</v>
      </c>
      <c r="I115" s="112" t="s">
        <v>67</v>
      </c>
    </row>
    <row r="116" spans="1:9" s="7" customFormat="1" ht="18" customHeight="1">
      <c r="A116" s="56"/>
      <c r="B116" s="57"/>
      <c r="C116" s="52" t="s">
        <v>35</v>
      </c>
      <c r="D116" s="107">
        <v>10155.3</v>
      </c>
      <c r="E116" s="107">
        <v>8147.68</v>
      </c>
      <c r="F116" s="107">
        <v>7510.504</v>
      </c>
      <c r="G116" s="153">
        <f>F116/E116*100</f>
        <v>92.17966341338884</v>
      </c>
      <c r="H116" s="107">
        <f t="shared" si="9"/>
        <v>73.95649562297521</v>
      </c>
      <c r="I116" s="113">
        <f>G116-95</f>
        <v>-2.8203365866111625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08">
        <f>D118+D119</f>
        <v>197767.919</v>
      </c>
      <c r="E117" s="108">
        <f>E118+E119</f>
        <v>151608.34</v>
      </c>
      <c r="F117" s="108">
        <f>F118+F119</f>
        <v>126599.032</v>
      </c>
      <c r="G117" s="154">
        <f t="shared" si="8"/>
        <v>83.50400248429605</v>
      </c>
      <c r="H117" s="108">
        <f t="shared" si="9"/>
        <v>64.01393746778517</v>
      </c>
      <c r="I117" s="112" t="s">
        <v>67</v>
      </c>
    </row>
    <row r="118" spans="1:9" s="7" customFormat="1" ht="18" customHeight="1">
      <c r="A118" s="63"/>
      <c r="B118" s="75"/>
      <c r="C118" s="52" t="s">
        <v>35</v>
      </c>
      <c r="D118" s="107">
        <v>197767.919</v>
      </c>
      <c r="E118" s="107">
        <v>151608.34</v>
      </c>
      <c r="F118" s="107">
        <v>126599.032</v>
      </c>
      <c r="G118" s="153">
        <f t="shared" si="8"/>
        <v>83.50400248429605</v>
      </c>
      <c r="H118" s="107">
        <f t="shared" si="9"/>
        <v>64.01393746778517</v>
      </c>
      <c r="I118" s="113">
        <f>G118-95</f>
        <v>-11.495997515703948</v>
      </c>
    </row>
    <row r="119" spans="1:9" s="132" customFormat="1" ht="27" customHeight="1" hidden="1">
      <c r="A119" s="64"/>
      <c r="B119" s="151"/>
      <c r="C119" s="52" t="s">
        <v>71</v>
      </c>
      <c r="D119" s="107">
        <v>0</v>
      </c>
      <c r="E119" s="107">
        <v>0</v>
      </c>
      <c r="F119" s="107">
        <v>0</v>
      </c>
      <c r="G119" s="153" t="e">
        <f t="shared" si="8"/>
        <v>#DIV/0!</v>
      </c>
      <c r="H119" s="107" t="e">
        <f t="shared" si="9"/>
        <v>#DIV/0!</v>
      </c>
      <c r="I119" s="113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08">
        <f>D121+D122+D123</f>
        <v>2887740.56</v>
      </c>
      <c r="E120" s="108">
        <f>E121+E122+E123</f>
        <v>2325871.39</v>
      </c>
      <c r="F120" s="108">
        <f>F121+F122+F123</f>
        <v>2259227.838</v>
      </c>
      <c r="G120" s="154">
        <f t="shared" si="8"/>
        <v>97.13468456224486</v>
      </c>
      <c r="H120" s="108">
        <f t="shared" si="9"/>
        <v>78.23513889350225</v>
      </c>
      <c r="I120" s="112" t="s">
        <v>67</v>
      </c>
    </row>
    <row r="121" spans="1:9" s="7" customFormat="1" ht="17.25" customHeight="1">
      <c r="A121" s="86"/>
      <c r="B121" s="87"/>
      <c r="C121" s="58" t="s">
        <v>35</v>
      </c>
      <c r="D121" s="107">
        <v>846182.87</v>
      </c>
      <c r="E121" s="107">
        <v>724314.968</v>
      </c>
      <c r="F121" s="107">
        <v>691335.324</v>
      </c>
      <c r="G121" s="153">
        <f t="shared" si="8"/>
        <v>95.4467813786778</v>
      </c>
      <c r="H121" s="107">
        <f t="shared" si="9"/>
        <v>81.70046316347671</v>
      </c>
      <c r="I121" s="113">
        <f>G121-95</f>
        <v>0.4467813786777981</v>
      </c>
    </row>
    <row r="122" spans="1:9" s="2" customFormat="1" ht="17.25" customHeight="1">
      <c r="A122" s="80"/>
      <c r="B122" s="81"/>
      <c r="C122" s="58" t="s">
        <v>36</v>
      </c>
      <c r="D122" s="107">
        <v>363822.059</v>
      </c>
      <c r="E122" s="107">
        <v>167972.892</v>
      </c>
      <c r="F122" s="107">
        <v>154442.687</v>
      </c>
      <c r="G122" s="153">
        <f t="shared" si="8"/>
        <v>91.9450068169333</v>
      </c>
      <c r="H122" s="107">
        <f t="shared" si="9"/>
        <v>42.450061281193506</v>
      </c>
      <c r="I122" s="113">
        <f>G122-95</f>
        <v>-3.054993183066699</v>
      </c>
    </row>
    <row r="123" spans="1:9" s="2" customFormat="1" ht="27" customHeight="1">
      <c r="A123" s="80"/>
      <c r="B123" s="81"/>
      <c r="C123" s="58" t="s">
        <v>71</v>
      </c>
      <c r="D123" s="107">
        <v>1677735.631</v>
      </c>
      <c r="E123" s="107">
        <v>1433583.53</v>
      </c>
      <c r="F123" s="107">
        <v>1413449.827</v>
      </c>
      <c r="G123" s="153">
        <f>F123/E123*100</f>
        <v>98.59556819824793</v>
      </c>
      <c r="H123" s="107">
        <f t="shared" si="9"/>
        <v>84.24747027381933</v>
      </c>
      <c r="I123" s="113">
        <f>G123-95</f>
        <v>3.595568198247932</v>
      </c>
    </row>
    <row r="124" spans="1:10" s="2" customFormat="1" ht="21" customHeight="1">
      <c r="A124" s="88"/>
      <c r="B124" s="89"/>
      <c r="C124" s="172" t="s">
        <v>97</v>
      </c>
      <c r="D124" s="169">
        <v>2049048.614</v>
      </c>
      <c r="E124" s="169">
        <v>1652041.274</v>
      </c>
      <c r="F124" s="169">
        <v>1619588.942</v>
      </c>
      <c r="G124" s="170">
        <f>F124/E124*100</f>
        <v>98.03562220201528</v>
      </c>
      <c r="H124" s="169">
        <f t="shared" si="9"/>
        <v>79.04102083934256</v>
      </c>
      <c r="I124" s="171">
        <f>G124-95</f>
        <v>3.0356222020152757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08">
        <f>D126+D127</f>
        <v>639833.6780000001</v>
      </c>
      <c r="E125" s="108">
        <f>E126+E127</f>
        <v>250101.506</v>
      </c>
      <c r="F125" s="108">
        <f>F126+F127</f>
        <v>146083.10700000002</v>
      </c>
      <c r="G125" s="154">
        <f t="shared" si="8"/>
        <v>58.40952713015651</v>
      </c>
      <c r="H125" s="108">
        <f t="shared" si="9"/>
        <v>22.831418855073146</v>
      </c>
      <c r="I125" s="112" t="s">
        <v>67</v>
      </c>
    </row>
    <row r="126" spans="1:9" s="7" customFormat="1" ht="18" customHeight="1">
      <c r="A126" s="182"/>
      <c r="B126" s="186"/>
      <c r="C126" s="58" t="s">
        <v>35</v>
      </c>
      <c r="D126" s="107">
        <v>214233.678</v>
      </c>
      <c r="E126" s="107">
        <v>185820.351</v>
      </c>
      <c r="F126" s="107">
        <v>81801.952</v>
      </c>
      <c r="G126" s="153">
        <f>F126/E126*100</f>
        <v>44.02206300858833</v>
      </c>
      <c r="H126" s="107">
        <f t="shared" si="9"/>
        <v>38.18351659910353</v>
      </c>
      <c r="I126" s="113">
        <f>G126-95</f>
        <v>-50.97793699141167</v>
      </c>
    </row>
    <row r="127" spans="1:9" s="7" customFormat="1" ht="27.75" customHeight="1">
      <c r="A127" s="63"/>
      <c r="B127" s="129"/>
      <c r="C127" s="58" t="s">
        <v>71</v>
      </c>
      <c r="D127" s="107">
        <v>425600</v>
      </c>
      <c r="E127" s="107">
        <v>64281.155</v>
      </c>
      <c r="F127" s="107">
        <v>64281.155</v>
      </c>
      <c r="G127" s="153">
        <f>F127/E127*100</f>
        <v>100</v>
      </c>
      <c r="H127" s="107">
        <f t="shared" si="9"/>
        <v>15.103654840225564</v>
      </c>
      <c r="I127" s="117">
        <f>G127-95</f>
        <v>5</v>
      </c>
    </row>
    <row r="128" spans="1:9" s="7" customFormat="1" ht="21" customHeight="1">
      <c r="A128" s="101"/>
      <c r="B128" s="102"/>
      <c r="C128" s="172" t="s">
        <v>97</v>
      </c>
      <c r="D128" s="169">
        <v>530289.748</v>
      </c>
      <c r="E128" s="169">
        <v>160732.475</v>
      </c>
      <c r="F128" s="169">
        <v>69009.289</v>
      </c>
      <c r="G128" s="170">
        <f>F128/E128*100</f>
        <v>42.934253952102715</v>
      </c>
      <c r="H128" s="169">
        <f t="shared" si="9"/>
        <v>13.01350615588367</v>
      </c>
      <c r="I128" s="171">
        <f>G128-95</f>
        <v>-52.065746047897285</v>
      </c>
    </row>
    <row r="129" spans="1:9" s="103" customFormat="1" ht="18" customHeight="1" hidden="1">
      <c r="A129" s="195" t="s">
        <v>72</v>
      </c>
      <c r="B129" s="196"/>
      <c r="C129" s="197"/>
      <c r="D129" s="111">
        <v>0</v>
      </c>
      <c r="E129" s="111" t="s">
        <v>67</v>
      </c>
      <c r="F129" s="111" t="s">
        <v>67</v>
      </c>
      <c r="G129" s="153"/>
      <c r="H129" s="107"/>
      <c r="I129" s="117">
        <f>G129-95</f>
        <v>-95</v>
      </c>
    </row>
    <row r="130" spans="1:9" s="103" customFormat="1" ht="27.75" customHeight="1" hidden="1">
      <c r="A130" s="195" t="s">
        <v>107</v>
      </c>
      <c r="B130" s="196"/>
      <c r="C130" s="197"/>
      <c r="D130" s="111">
        <v>349.35</v>
      </c>
      <c r="E130" s="111">
        <v>0</v>
      </c>
      <c r="F130" s="111">
        <v>0</v>
      </c>
      <c r="G130" s="153"/>
      <c r="H130" s="107">
        <f>F130/D130*100</f>
        <v>0</v>
      </c>
      <c r="I130" s="117">
        <f>G130-95</f>
        <v>-95</v>
      </c>
    </row>
    <row r="131" spans="1:11" s="1" customFormat="1" ht="26.25" customHeight="1">
      <c r="A131" s="187" t="s">
        <v>65</v>
      </c>
      <c r="B131" s="188"/>
      <c r="C131" s="189"/>
      <c r="D131" s="108">
        <f>D133+D134+D135</f>
        <v>42686629.965</v>
      </c>
      <c r="E131" s="108">
        <f>E133+E134+E135</f>
        <v>29801444.830999997</v>
      </c>
      <c r="F131" s="108">
        <f>F133+F134+F135</f>
        <v>27714690.846999995</v>
      </c>
      <c r="G131" s="154">
        <f>F131/E131*100</f>
        <v>92.99780934839333</v>
      </c>
      <c r="H131" s="108">
        <f>F131/D131*100</f>
        <v>64.92592849265465</v>
      </c>
      <c r="I131" s="114">
        <f aca="true" t="shared" si="10" ref="I131:I141">G131-95</f>
        <v>-2.002190651606668</v>
      </c>
      <c r="J131" s="91"/>
      <c r="K131" s="91"/>
    </row>
    <row r="132" spans="1:9" s="1" customFormat="1" ht="15.75" customHeight="1">
      <c r="A132" s="194"/>
      <c r="B132" s="194"/>
      <c r="C132" s="30" t="s">
        <v>63</v>
      </c>
      <c r="D132" s="111"/>
      <c r="E132" s="111"/>
      <c r="F132" s="111"/>
      <c r="G132" s="156"/>
      <c r="H132" s="111"/>
      <c r="I132" s="113"/>
    </row>
    <row r="133" spans="1:9" s="1" customFormat="1" ht="20.25" customHeight="1">
      <c r="A133" s="194"/>
      <c r="B133" s="194"/>
      <c r="C133" s="30" t="s">
        <v>35</v>
      </c>
      <c r="D133" s="111">
        <f>D7+D11+D22+D27+D32+D35+D40+D44+D48+D52+D56+D60+D64+D68+D72+D77+D81+D90+D86+D92+D95+D99+D104+D108+D113+D116+D118+D121+D126</f>
        <v>23411737.650000002</v>
      </c>
      <c r="E133" s="111">
        <f>E7+E11+E22+E27+E32+E35+E40+E44+E48+E52+E56+E60+E64+E68+E72+E77+E81+E86+E90+E92+E95+E99+E104+E108+E113+E116+E118+E121+E126</f>
        <v>17943349.358999997</v>
      </c>
      <c r="F133" s="111">
        <f>F7+F11+F22+F27+F32+F35+F40+F44+F48+F52+F56+F60+F64+F68+F72+F77+F81+F86+F90+F92+F95+F99+F104+F108+F113+F116+F118+F121+F126</f>
        <v>16199957.276999999</v>
      </c>
      <c r="G133" s="156">
        <f>F133/E133*100</f>
        <v>90.28390939105496</v>
      </c>
      <c r="H133" s="111">
        <f>F133/D133*100</f>
        <v>69.1958773807633</v>
      </c>
      <c r="I133" s="115">
        <f t="shared" si="10"/>
        <v>-4.716090608945038</v>
      </c>
    </row>
    <row r="134" spans="1:9" s="1" customFormat="1" ht="20.25" customHeight="1">
      <c r="A134" s="194"/>
      <c r="B134" s="194"/>
      <c r="C134" s="30" t="s">
        <v>36</v>
      </c>
      <c r="D134" s="111">
        <f>D25+D28+D36+D41+D45+D49+D53+D57+D61+D65+D69+D73+D82+D87+D96+D100+D122</f>
        <v>9795741.948999997</v>
      </c>
      <c r="E134" s="111">
        <f>E25+E28+E36+E41+E45+E49+E53+E57+E61+E65+E69+E73+E82+E87+E96+E100+E122</f>
        <v>7645959.421999999</v>
      </c>
      <c r="F134" s="111">
        <f>F25+F28+F36+F41+F45+F49+F53+F57+F61+F65+F69+F73+F82+F87+F96+F100+F122</f>
        <v>7458652.481999998</v>
      </c>
      <c r="G134" s="156">
        <f>F134/E134*100</f>
        <v>97.55024935835971</v>
      </c>
      <c r="H134" s="111">
        <f>F134/D134*100</f>
        <v>76.14178201949693</v>
      </c>
      <c r="I134" s="122">
        <f t="shared" si="10"/>
        <v>2.5502493583597072</v>
      </c>
    </row>
    <row r="135" spans="1:9" s="1" customFormat="1" ht="30" customHeight="1">
      <c r="A135" s="194"/>
      <c r="B135" s="194"/>
      <c r="C135" s="31" t="s">
        <v>71</v>
      </c>
      <c r="D135" s="111">
        <f>D8+D29+D33+D37+D42+D46+D50+D54+D58+D62+D66+D70+D74+D78+D83+D88+D101+D110+D119+D123+D127+D129</f>
        <v>9479150.366</v>
      </c>
      <c r="E135" s="111">
        <f>E8+E29+E33+E37+E42+E46+E50+E54+E58+E62+E66+E70+E74+E78+E83+E88+E101+E110+E119+E123+E127</f>
        <v>4212136.05</v>
      </c>
      <c r="F135" s="111">
        <f>F8+F29+F33+F37+F42+F46+F50+F54+F58+F62+F66+F70+F74+F78+F83+F88+F101+F110+F119+F123+F127</f>
        <v>4056081.088</v>
      </c>
      <c r="G135" s="156">
        <f>F135/E135*100</f>
        <v>96.29511107553138</v>
      </c>
      <c r="H135" s="111">
        <f>F135/D135*100</f>
        <v>42.789500444559145</v>
      </c>
      <c r="I135" s="122">
        <f t="shared" si="10"/>
        <v>1.2951110755313806</v>
      </c>
    </row>
    <row r="136" spans="1:9" s="1" customFormat="1" ht="26.25" customHeight="1">
      <c r="A136" s="208" t="s">
        <v>64</v>
      </c>
      <c r="B136" s="208"/>
      <c r="C136" s="208"/>
      <c r="D136" s="110">
        <f>D138+D139+D140</f>
        <v>42734690.061000004</v>
      </c>
      <c r="E136" s="110">
        <f>E138+E139+E140</f>
        <v>29809222.267999995</v>
      </c>
      <c r="F136" s="110">
        <f>F138+F139+F140</f>
        <v>27716646.335999995</v>
      </c>
      <c r="G136" s="157">
        <f>F136/E136*100</f>
        <v>92.98010557542669</v>
      </c>
      <c r="H136" s="110">
        <f>F136/D136*100</f>
        <v>64.8574876673656</v>
      </c>
      <c r="I136" s="161">
        <f t="shared" si="10"/>
        <v>-2.019894424573309</v>
      </c>
    </row>
    <row r="137" spans="1:9" s="1" customFormat="1" ht="15.75" customHeight="1">
      <c r="A137" s="213"/>
      <c r="B137" s="213"/>
      <c r="C137" s="49" t="s">
        <v>63</v>
      </c>
      <c r="D137" s="179"/>
      <c r="E137" s="179"/>
      <c r="F137" s="179"/>
      <c r="G137" s="157"/>
      <c r="H137" s="110"/>
      <c r="I137" s="165"/>
    </row>
    <row r="138" spans="1:9" s="1" customFormat="1" ht="30.75" customHeight="1">
      <c r="A138" s="213"/>
      <c r="B138" s="213"/>
      <c r="C138" s="32" t="s">
        <v>70</v>
      </c>
      <c r="D138" s="110">
        <f>D133+D17</f>
        <v>23459797.746000003</v>
      </c>
      <c r="E138" s="110">
        <f>E133+E17</f>
        <v>17951126.795999996</v>
      </c>
      <c r="F138" s="110">
        <f>F133+F17</f>
        <v>16201912.765999999</v>
      </c>
      <c r="G138" s="157">
        <f>F138/E138*100</f>
        <v>90.2556867327695</v>
      </c>
      <c r="H138" s="110">
        <f>F138/D138*100</f>
        <v>69.06245715081877</v>
      </c>
      <c r="I138" s="116">
        <f t="shared" si="10"/>
        <v>-4.7443132672304955</v>
      </c>
    </row>
    <row r="139" spans="1:9" s="1" customFormat="1" ht="20.25" customHeight="1">
      <c r="A139" s="213"/>
      <c r="B139" s="213"/>
      <c r="C139" s="32" t="s">
        <v>36</v>
      </c>
      <c r="D139" s="110">
        <f aca="true" t="shared" si="11" ref="D139:F140">D134</f>
        <v>9795741.948999997</v>
      </c>
      <c r="E139" s="110">
        <f t="shared" si="11"/>
        <v>7645959.421999999</v>
      </c>
      <c r="F139" s="167">
        <f t="shared" si="11"/>
        <v>7458652.481999998</v>
      </c>
      <c r="G139" s="157">
        <f>F139/E139*100</f>
        <v>97.55024935835971</v>
      </c>
      <c r="H139" s="110">
        <f>F139/D139*100</f>
        <v>76.14178201949693</v>
      </c>
      <c r="I139" s="116">
        <f t="shared" si="10"/>
        <v>2.5502493583597072</v>
      </c>
    </row>
    <row r="140" spans="1:9" s="1" customFormat="1" ht="31.5" customHeight="1">
      <c r="A140" s="213"/>
      <c r="B140" s="213"/>
      <c r="C140" s="33" t="s">
        <v>71</v>
      </c>
      <c r="D140" s="110">
        <f t="shared" si="11"/>
        <v>9479150.366</v>
      </c>
      <c r="E140" s="110">
        <f t="shared" si="11"/>
        <v>4212136.05</v>
      </c>
      <c r="F140" s="167">
        <f t="shared" si="11"/>
        <v>4056081.088</v>
      </c>
      <c r="G140" s="157">
        <f>F140/E140*100</f>
        <v>96.29511107553138</v>
      </c>
      <c r="H140" s="110">
        <f>F140/D140*100</f>
        <v>42.789500444559145</v>
      </c>
      <c r="I140" s="116">
        <f t="shared" si="10"/>
        <v>1.2951110755313806</v>
      </c>
    </row>
    <row r="141" spans="1:9" s="2" customFormat="1" ht="21.75" customHeight="1">
      <c r="A141" s="213"/>
      <c r="B141" s="213"/>
      <c r="C141" s="174" t="s">
        <v>97</v>
      </c>
      <c r="D141" s="175">
        <f>D9+D30+D38+D75+D79+D84+D102+D111+D124+D128</f>
        <v>8702636.976</v>
      </c>
      <c r="E141" s="175">
        <f>E9+E30+E38+E75+E79+E84+E102+E111+E124+E128</f>
        <v>4665065.612</v>
      </c>
      <c r="F141" s="175">
        <f>F9+F30+F38+F75+F79+F84+F102+F111+F124+F128</f>
        <v>3983667.387</v>
      </c>
      <c r="G141" s="176">
        <f>F141/E141*100</f>
        <v>85.39359825406889</v>
      </c>
      <c r="H141" s="175">
        <f>F141/D141*100</f>
        <v>45.77540575329176</v>
      </c>
      <c r="I141" s="177">
        <f t="shared" si="10"/>
        <v>-9.606401745931109</v>
      </c>
    </row>
    <row r="142" spans="1:8" ht="12" customHeight="1">
      <c r="A142" s="47"/>
      <c r="B142" s="48" t="s">
        <v>100</v>
      </c>
      <c r="C142" s="48"/>
      <c r="D142" s="138"/>
      <c r="E142" s="19"/>
      <c r="F142" s="26"/>
      <c r="G142" s="19"/>
      <c r="H142" s="19"/>
    </row>
    <row r="143" spans="1:9" s="13" customFormat="1" ht="27.75" customHeight="1" hidden="1">
      <c r="A143" s="190" t="s">
        <v>89</v>
      </c>
      <c r="B143" s="191"/>
      <c r="C143" s="191"/>
      <c r="D143" s="191"/>
      <c r="E143" s="191"/>
      <c r="F143" s="191"/>
      <c r="G143" s="191"/>
      <c r="H143" s="191"/>
      <c r="I143" s="3"/>
    </row>
    <row r="144" spans="1:8" s="6" customFormat="1" ht="17.25" customHeight="1">
      <c r="A144" s="184" t="s">
        <v>123</v>
      </c>
      <c r="B144" s="185"/>
      <c r="C144" s="185"/>
      <c r="D144" s="185"/>
      <c r="E144" s="185"/>
      <c r="F144" s="185"/>
      <c r="G144" s="185"/>
      <c r="H144" s="185"/>
    </row>
    <row r="145" spans="1:9" s="4" customFormat="1" ht="12.75">
      <c r="A145" s="21"/>
      <c r="B145" s="22"/>
      <c r="C145" s="22"/>
      <c r="D145" s="139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39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40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41"/>
      <c r="E148" s="44"/>
      <c r="F148" s="45"/>
      <c r="G148" s="46"/>
      <c r="H148" s="46"/>
      <c r="I148" s="100"/>
    </row>
    <row r="149" spans="1:9" s="4" customFormat="1" ht="15.75" hidden="1">
      <c r="A149" s="205" t="s">
        <v>64</v>
      </c>
      <c r="B149" s="206"/>
      <c r="C149" s="207"/>
      <c r="D149" s="142">
        <f>D151+D152+D153</f>
        <v>24525968.417999998</v>
      </c>
      <c r="E149" s="34">
        <f>E151+E152+E153</f>
        <v>21619356.084</v>
      </c>
      <c r="F149" s="104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181"/>
      <c r="B150" s="181"/>
      <c r="C150" s="36" t="s">
        <v>63</v>
      </c>
      <c r="D150" s="143"/>
      <c r="E150" s="37"/>
      <c r="F150" s="105"/>
      <c r="G150" s="38"/>
      <c r="H150" s="38"/>
      <c r="I150" s="100"/>
    </row>
    <row r="151" spans="1:9" s="4" customFormat="1" ht="27" hidden="1">
      <c r="A151" s="181"/>
      <c r="B151" s="181"/>
      <c r="C151" s="39" t="s">
        <v>70</v>
      </c>
      <c r="D151" s="144">
        <v>14805057.912999997</v>
      </c>
      <c r="E151" s="40">
        <v>13268979.204</v>
      </c>
      <c r="F151" s="106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181"/>
      <c r="B152" s="181"/>
      <c r="C152" s="39" t="s">
        <v>36</v>
      </c>
      <c r="D152" s="144">
        <v>7926615.303999999</v>
      </c>
      <c r="E152" s="40">
        <v>7092166.329999999</v>
      </c>
      <c r="F152" s="106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181"/>
      <c r="B153" s="181"/>
      <c r="C153" s="41" t="s">
        <v>71</v>
      </c>
      <c r="D153" s="144">
        <v>1794295.2010000001</v>
      </c>
      <c r="E153" s="40">
        <v>1258210.55</v>
      </c>
      <c r="F153" s="106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39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39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39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39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60"/>
      <c r="E158" s="160"/>
      <c r="F158" s="160"/>
      <c r="G158" s="20"/>
      <c r="H158" s="20"/>
      <c r="I158" s="100"/>
    </row>
    <row r="159" spans="1:9" s="4" customFormat="1" ht="12.75">
      <c r="A159" s="21"/>
      <c r="B159" s="22"/>
      <c r="C159" s="22"/>
      <c r="D159" s="139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39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39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39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39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39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39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39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39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39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39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39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39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39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39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39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39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39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39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39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39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39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39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39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39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39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39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39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39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39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39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39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39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39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39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39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39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39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39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39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39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39"/>
      <c r="E200" s="20"/>
      <c r="F200" s="27"/>
      <c r="G200" s="20"/>
      <c r="H200" s="20"/>
      <c r="I200" s="100"/>
    </row>
    <row r="201" spans="4:8" ht="12.75">
      <c r="D201" s="139"/>
      <c r="E201" s="20"/>
      <c r="F201" s="27"/>
      <c r="G201" s="20"/>
      <c r="H201" s="20"/>
    </row>
    <row r="202" spans="1:8" ht="12.75">
      <c r="A202" s="23"/>
      <c r="B202" s="23"/>
      <c r="C202" s="23"/>
      <c r="D202" s="139"/>
      <c r="E202" s="20"/>
      <c r="F202" s="27"/>
      <c r="G202" s="20"/>
      <c r="H202" s="20"/>
    </row>
    <row r="203" spans="1:8" ht="12.75">
      <c r="A203" s="23"/>
      <c r="B203" s="23"/>
      <c r="C203" s="23"/>
      <c r="D203" s="139"/>
      <c r="E203" s="20"/>
      <c r="F203" s="27"/>
      <c r="G203" s="20"/>
      <c r="H203" s="20"/>
    </row>
    <row r="204" spans="1:8" ht="12.75">
      <c r="A204" s="23"/>
      <c r="B204" s="23"/>
      <c r="C204" s="23"/>
      <c r="D204" s="139"/>
      <c r="E204" s="20"/>
      <c r="F204" s="27"/>
      <c r="G204" s="20"/>
      <c r="H204" s="20"/>
    </row>
    <row r="205" spans="1:8" ht="12.75">
      <c r="A205" s="23"/>
      <c r="B205" s="23"/>
      <c r="C205" s="23"/>
      <c r="D205" s="139"/>
      <c r="E205" s="20"/>
      <c r="F205" s="27"/>
      <c r="G205" s="20"/>
      <c r="H205" s="20"/>
    </row>
    <row r="206" spans="1:8" ht="12.75">
      <c r="A206" s="23"/>
      <c r="B206" s="23"/>
      <c r="C206" s="23"/>
      <c r="D206" s="139"/>
      <c r="E206" s="20"/>
      <c r="F206" s="27"/>
      <c r="G206" s="20"/>
      <c r="H206" s="20"/>
    </row>
    <row r="207" spans="1:8" ht="12.75">
      <c r="A207" s="23"/>
      <c r="B207" s="23"/>
      <c r="C207" s="23"/>
      <c r="D207" s="139"/>
      <c r="E207" s="20"/>
      <c r="F207" s="27"/>
      <c r="G207" s="20"/>
      <c r="H207" s="20"/>
    </row>
  </sheetData>
  <sheetProtection password="CE2E" sheet="1" objects="1" scenarios="1"/>
  <autoFilter ref="A5:M5"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2020-11-11T09:37:57Z</cp:lastPrinted>
  <dcterms:created xsi:type="dcterms:W3CDTF">2002-03-11T10:22:12Z</dcterms:created>
  <dcterms:modified xsi:type="dcterms:W3CDTF">2020-11-13T05:46:30Z</dcterms:modified>
  <cp:category/>
  <cp:version/>
  <cp:contentType/>
  <cp:contentStatus/>
</cp:coreProperties>
</file>