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955" tabRatio="607" activeTab="0"/>
  </bookViews>
  <sheets>
    <sheet name="По ГРБС и источникам" sheetId="1" r:id="rId1"/>
  </sheets>
  <definedNames>
    <definedName name="_xlnm._FilterDatabase" localSheetId="0" hidden="1">'По ГРБС и источникам'!$A$5:$I$5</definedName>
    <definedName name="_xlnm.Print_Titles" localSheetId="0">'По ГРБС и источникам'!$5:$5</definedName>
    <definedName name="_xlnm.Print_Area" localSheetId="0">'По ГРБС и источникам'!$A$1:$I$159</definedName>
  </definedNames>
  <calcPr fullCalcOnLoad="1"/>
</workbook>
</file>

<file path=xl/sharedStrings.xml><?xml version="1.0" encoding="utf-8"?>
<sst xmlns="http://schemas.openxmlformats.org/spreadsheetml/2006/main" count="235" uniqueCount="130">
  <si>
    <t>КВСР</t>
  </si>
  <si>
    <t>915</t>
  </si>
  <si>
    <t>930</t>
  </si>
  <si>
    <t>931</t>
  </si>
  <si>
    <t>Администрация Ленинского района</t>
  </si>
  <si>
    <t>932</t>
  </si>
  <si>
    <t>Администрация Свердловского района</t>
  </si>
  <si>
    <t>933</t>
  </si>
  <si>
    <t>Администрация Мотовилихинского района</t>
  </si>
  <si>
    <t>934</t>
  </si>
  <si>
    <t>Администрация Дзержинского района</t>
  </si>
  <si>
    <t>935</t>
  </si>
  <si>
    <t>Администрация Индустриального района</t>
  </si>
  <si>
    <t>936</t>
  </si>
  <si>
    <t>Администрация Кировского района</t>
  </si>
  <si>
    <t>937</t>
  </si>
  <si>
    <t>Администрация Орджоникидзевского района</t>
  </si>
  <si>
    <t>938</t>
  </si>
  <si>
    <t>Администрация поселка Новые Ляды</t>
  </si>
  <si>
    <t>944</t>
  </si>
  <si>
    <t>945</t>
  </si>
  <si>
    <t>951</t>
  </si>
  <si>
    <t>955</t>
  </si>
  <si>
    <t>964</t>
  </si>
  <si>
    <t>975</t>
  </si>
  <si>
    <t>Администрация города Перми</t>
  </si>
  <si>
    <t>976</t>
  </si>
  <si>
    <t>977</t>
  </si>
  <si>
    <t>Контрольно-счетная палата города Перми</t>
  </si>
  <si>
    <t>978</t>
  </si>
  <si>
    <t>Городская избирательная комиссия города Перми</t>
  </si>
  <si>
    <t>985</t>
  </si>
  <si>
    <t>Пермская городская Дума</t>
  </si>
  <si>
    <t>991</t>
  </si>
  <si>
    <t>992</t>
  </si>
  <si>
    <t>расходы местного бюджета</t>
  </si>
  <si>
    <t>расходы по выполнению госполномочий</t>
  </si>
  <si>
    <t>Итого по КВСР 163 в т.ч.:</t>
  </si>
  <si>
    <t>Итого по КВСР 915 в т.ч.:</t>
  </si>
  <si>
    <t>Итого по КВСР 930 в т.ч.:</t>
  </si>
  <si>
    <t>Итого по КВСР 931 в т.ч.:</t>
  </si>
  <si>
    <t>Итого по КВСР 932 в т.ч.:</t>
  </si>
  <si>
    <t>Итого по КВСР 933 в т.ч.:</t>
  </si>
  <si>
    <t>Итого по КВСР 938 в т.ч.:</t>
  </si>
  <si>
    <t>Итого по КВСР 936 в т.ч.:</t>
  </si>
  <si>
    <t>Итого по КВСР 935 в т.ч.:</t>
  </si>
  <si>
    <t>Итого по КВСР 934 в т.ч.:</t>
  </si>
  <si>
    <t>Итого по КВСР 944 в т.ч.:</t>
  </si>
  <si>
    <t>Итого по КВСР 945 в т.ч.:</t>
  </si>
  <si>
    <t>Итого по КВСР 951 в т.ч.:</t>
  </si>
  <si>
    <t>Итого по КВСР 955 в т.ч.:</t>
  </si>
  <si>
    <t>Итого по КВСР 964 в т.ч.:</t>
  </si>
  <si>
    <t>Итого по КВСР 975 в т.ч.:</t>
  </si>
  <si>
    <t>Итого по КВСР 976 в т.ч.:</t>
  </si>
  <si>
    <t>Итого по КВСР 977 в т.ч.:</t>
  </si>
  <si>
    <t>Итого по КВСР 978 в т.ч.:</t>
  </si>
  <si>
    <t>Итого по КВСР 992 в т.ч.:</t>
  </si>
  <si>
    <t>Итого по КВСР 991 в т.ч.:</t>
  </si>
  <si>
    <t>тыс.руб.</t>
  </si>
  <si>
    <t>163</t>
  </si>
  <si>
    <t>902</t>
  </si>
  <si>
    <t>Итого по КВСР 902 в т.ч.:</t>
  </si>
  <si>
    <t>Наименование ГРБС</t>
  </si>
  <si>
    <t>в том числе:</t>
  </si>
  <si>
    <t>ВСЕГО РАСХОДОВ</t>
  </si>
  <si>
    <t>Всего расходов без учета зарезервированных средств</t>
  </si>
  <si>
    <t>расходы местного бюджета без учета зарезервированных средств</t>
  </si>
  <si>
    <t>х</t>
  </si>
  <si>
    <t>Итого по КВСР 937 в т.ч.:</t>
  </si>
  <si>
    <t>Источники финансирования</t>
  </si>
  <si>
    <t>расходы  местного бюджета с учетом зарезервированных средств</t>
  </si>
  <si>
    <t>расходы, переданные из краевого бюджета на выполнение полномочий городского округа</t>
  </si>
  <si>
    <t xml:space="preserve">Нераспределенные МБТ </t>
  </si>
  <si>
    <t>Департамент имущественных отношений администрации г.Перми</t>
  </si>
  <si>
    <t>Департамент финансов администрации г. Перми</t>
  </si>
  <si>
    <t>Департамент образования администрации г.Перми</t>
  </si>
  <si>
    <t>Департамент общественной безопасности администрации г.Перми</t>
  </si>
  <si>
    <t>Комитет по физической культуре и спорту администрации г. Перми</t>
  </si>
  <si>
    <t>Управление жилищных отношений администрации г.Перми</t>
  </si>
  <si>
    <t>Департамент земельных отношений администрации г. Перми</t>
  </si>
  <si>
    <t>903</t>
  </si>
  <si>
    <t>Итого по КВСР 903 в т.ч.:</t>
  </si>
  <si>
    <t>расходы местного бюджета по зарезервированным средствам</t>
  </si>
  <si>
    <t>Итого по КВСР 985 в т.ч.:</t>
  </si>
  <si>
    <t>Итого по КВСР 924 в т.ч.:</t>
  </si>
  <si>
    <t>Департамент культуры и молодежной политики администрации города Перми</t>
  </si>
  <si>
    <t>940</t>
  </si>
  <si>
    <t>Итого по КВСР 940 в т.ч.:</t>
  </si>
  <si>
    <t>Департамент жилищно-коммунального хозяйства администрации города Перми</t>
  </si>
  <si>
    <t>Итого по КВСР 910 в т.ч.:</t>
  </si>
  <si>
    <t>Управление записи актов гражданского состояния администрации города Перми</t>
  </si>
  <si>
    <t>Итого по КВСР 942 в т.ч.:</t>
  </si>
  <si>
    <t>942</t>
  </si>
  <si>
    <t>Управление капитального строительства администрации г.Перми</t>
  </si>
  <si>
    <t>Департамент социальной политики администрации г.Перми</t>
  </si>
  <si>
    <t>справочно: бюджетные инвестиции</t>
  </si>
  <si>
    <t>Приложение 2</t>
  </si>
  <si>
    <t>к пояснительной записке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</si>
  <si>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</si>
  <si>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Исполнение обязательств по обслуживанию муниципального долга</t>
  </si>
  <si>
    <t>Функциональные органы администрации города Перми</t>
  </si>
  <si>
    <t>Мероприятия в сфере применения информационных технологий</t>
  </si>
  <si>
    <t>Резервный фонд администрации города Перми</t>
  </si>
  <si>
    <t>Средства на исполнение судебных актов, вступивших в законную силу</t>
  </si>
  <si>
    <t>Обеспечение деятельности (оказание услуг, выполнение работ) муницип.учреждений (организаций)- МКУ ЦБ</t>
  </si>
  <si>
    <t>Cофинансирование проекта инициативного бюджетирования                                                                                                                         (расходы за счет безвозмездных поступлений от физических лиц)</t>
  </si>
  <si>
    <t>950</t>
  </si>
  <si>
    <t>Итого по КВСР 950 в т.ч.:</t>
  </si>
  <si>
    <t>Контрольный департамент администрации г.Перми</t>
  </si>
  <si>
    <t>Отклонение от установ-ленного уровня выполнения плана (95%)*</t>
  </si>
  <si>
    <t>Департамент дорог                        и благоустройства администрации г.Перми</t>
  </si>
  <si>
    <t>Департамент транспорта администрации г.Перми</t>
  </si>
  <si>
    <t>% выпол-нения годовых  ассигно-ваний</t>
  </si>
  <si>
    <t>Мероприятия, связанные с профилактикой распространения коронавирусной инфекции</t>
  </si>
  <si>
    <t>Управление по экологии и природопользованию администрации г. Перми</t>
  </si>
  <si>
    <t>Департамент градостроительства и архитектуры администрации города Перми</t>
  </si>
  <si>
    <t xml:space="preserve">* -  годовые ассигнования и кассовый план ГРБС в части расходов за счет средств краевого бюджета, передаваемых на выполнение гос.полномочий и полномочий городского округа, будут уточняться. </t>
  </si>
  <si>
    <t>Департамент экономики и промышленной политики администрации г.Перми</t>
  </si>
  <si>
    <t xml:space="preserve">Всего расходов без учета зарезервированных средств (без учета средств на строительство трамвайных путей между станциями Пермь II и Пермь I) </t>
  </si>
  <si>
    <t xml:space="preserve">ВСЕГО РАСХОДОВ (без учета средств на строительство трамвайных путей между станциями Пермь II и Пермь I) </t>
  </si>
  <si>
    <t xml:space="preserve">расходы, переданные из краевого бюджета на выполнение полномочий городского округа (без учета средств на строительство трамвайных путей между станциями Пермь II и Пермь I) </t>
  </si>
  <si>
    <t xml:space="preserve">справочно: бюджетные инвестиции (без учета средств на строительство трамвайных путей между станциями Пермь II и Пермь I) </t>
  </si>
  <si>
    <t>Итого по КВСР 944 (без учета средств на строительство трамвайных путей между станциями Пермь II и Пермь I) в т.ч.:</t>
  </si>
  <si>
    <t xml:space="preserve">расходы, переданные из краевого бюджета на выполнение полномочий городского округа (без учета средств на строительство трамв.путей между станц.ПермьII и ПермьI) </t>
  </si>
  <si>
    <t>Ассигнования 2023 года</t>
  </si>
  <si>
    <t>Оперативный анализ исполнения бюджета города Перми по расходам на 1 ноября 2023 года</t>
  </si>
  <si>
    <t>Кассовый план января-октября 2023 года</t>
  </si>
  <si>
    <t>% выпол-нения кассового плана января-октября 2023 года</t>
  </si>
  <si>
    <t>Кассовый расход на 01.11.2023</t>
  </si>
  <si>
    <t xml:space="preserve"> *   расчётный уровень установлен исходя из 95,0 % исполнения кассового плана по расходам за январь-октябрь 2023 года.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</si>
</sst>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0.0000000"/>
    <numFmt numFmtId="176" formatCode="0.000000"/>
    <numFmt numFmtId="177" formatCode="0.00000"/>
    <numFmt numFmtId="178" formatCode="#,##0.000"/>
    <numFmt numFmtId="179" formatCode="#,##0.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0"/>
    <numFmt numFmtId="185" formatCode="#,##0.00000"/>
    <numFmt numFmtId="186" formatCode="0.000%"/>
    <numFmt numFmtId="187" formatCode="0.0000%"/>
    <numFmt numFmtId="188" formatCode="0.00000%"/>
    <numFmt numFmtId="189" formatCode="_-* #,##0.000&quot;р.&quot;_-;\-* #,##0.000&quot;р.&quot;_-;_-* &quot;-&quot;??&quot;р.&quot;_-;_-@_-"/>
    <numFmt numFmtId="190" formatCode="_-* #,##0.0000&quot;р.&quot;_-;\-* #,##0.0000&quot;р.&quot;_-;_-* &quot;-&quot;??&quot;р.&quot;_-;_-@_-"/>
    <numFmt numFmtId="191" formatCode="#,##0.00_ ;\-#,##0.00\ "/>
    <numFmt numFmtId="192" formatCode="#,##0.000_ ;\-#,##0.000\ "/>
    <numFmt numFmtId="193" formatCode="#,##0.0_ ;\-#,##0.0\ "/>
    <numFmt numFmtId="194" formatCode="0.0%"/>
    <numFmt numFmtId="195" formatCode="_-* #,##0.0&quot;р.&quot;_-;\-* #,##0.0&quot;р.&quot;_-;_-* &quot;-&quot;??&quot;р.&quot;_-;_-@_-"/>
    <numFmt numFmtId="196" formatCode="_-* #,##0.00[$р.-419]_-;\-* #,##0.00[$р.-419]_-;_-* &quot;-&quot;??[$р.-419]_-;_-@_-"/>
    <numFmt numFmtId="197" formatCode="_-* #,##0.0[$р.-419]_-;\-* #,##0.0[$р.-419]_-;_-* &quot;-&quot;??[$р.-419]_-;_-@_-"/>
    <numFmt numFmtId="198" formatCode="_-* #,##0[$р.-419]_-;\-* #,##0[$р.-419]_-;_-* &quot;-&quot;??[$р.-419]_-;_-@_-"/>
    <numFmt numFmtId="199" formatCode="0.000000%"/>
    <numFmt numFmtId="200" formatCode="#,##0.000000"/>
    <numFmt numFmtId="201" formatCode="#,##0.0000000"/>
    <numFmt numFmtId="202" formatCode="#,##0.00000000"/>
    <numFmt numFmtId="203" formatCode="#,##0.000000000"/>
    <numFmt numFmtId="204" formatCode="#,##0.0000000000"/>
    <numFmt numFmtId="205" formatCode="0.00000000"/>
    <numFmt numFmtId="206" formatCode="_-* #,##0.0_р_._-;\-* #,##0.0_р_._-;_-* &quot;-&quot;??_р_._-;_-@_-"/>
    <numFmt numFmtId="207" formatCode="_-* #,##0.000_р_._-;\-* #,##0.000_р_._-;_-* &quot;-&quot;??_р_._-;_-@_-"/>
    <numFmt numFmtId="208" formatCode="_-* #,##0.0000_р_._-;\-* #,##0.0000_р_._-;_-* &quot;-&quot;??_р_._-;_-@_-"/>
    <numFmt numFmtId="209" formatCode="[$-FC19]d\ mmmm\ yyyy\ &quot;г.&quot;"/>
    <numFmt numFmtId="210" formatCode="_-* #,##0_р_._-;\-* #,##0_р_._-;_-* &quot;-&quot;??_р_._-;_-@_-"/>
  </numFmts>
  <fonts count="8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i/>
      <sz val="12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60"/>
      <name val="Arial"/>
      <family val="2"/>
    </font>
    <font>
      <sz val="10"/>
      <color indexed="30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Arial"/>
      <family val="2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9"/>
      <name val="Times New Roman"/>
      <family val="1"/>
    </font>
    <font>
      <i/>
      <sz val="10"/>
      <name val="Arial"/>
      <family val="2"/>
    </font>
    <font>
      <i/>
      <sz val="10"/>
      <color indexed="10"/>
      <name val="Arial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0"/>
      <name val="Times New Roman"/>
      <family val="1"/>
    </font>
    <font>
      <sz val="10"/>
      <color indexed="36"/>
      <name val="Arial"/>
      <family val="2"/>
    </font>
    <font>
      <sz val="10"/>
      <color indexed="36"/>
      <name val="Times New Roman"/>
      <family val="1"/>
    </font>
    <font>
      <b/>
      <sz val="10"/>
      <color indexed="36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60"/>
      <name val="Times New Roman"/>
      <family val="1"/>
    </font>
    <font>
      <i/>
      <sz val="10"/>
      <color indexed="60"/>
      <name val="Times New Roman"/>
      <family val="1"/>
    </font>
    <font>
      <b/>
      <sz val="10"/>
      <color indexed="60"/>
      <name val="Times New Roman"/>
      <family val="1"/>
    </font>
    <font>
      <b/>
      <i/>
      <sz val="11"/>
      <color indexed="60"/>
      <name val="Times New Roman"/>
      <family val="1"/>
    </font>
    <font>
      <sz val="11"/>
      <color indexed="6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C00000"/>
      <name val="Times New Roman"/>
      <family val="1"/>
    </font>
    <font>
      <sz val="10"/>
      <color rgb="FF7030A0"/>
      <name val="Arial"/>
      <family val="2"/>
    </font>
    <font>
      <sz val="10"/>
      <color rgb="FF7030A0"/>
      <name val="Times New Roman"/>
      <family val="1"/>
    </font>
    <font>
      <b/>
      <sz val="10"/>
      <color rgb="FF7030A0"/>
      <name val="Times New Roman"/>
      <family val="1"/>
    </font>
    <font>
      <sz val="10"/>
      <color rgb="FFFF0000"/>
      <name val="Arial"/>
      <family val="2"/>
    </font>
    <font>
      <sz val="10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b/>
      <sz val="11"/>
      <color rgb="FFC00000"/>
      <name val="Times New Roman"/>
      <family val="1"/>
    </font>
    <font>
      <i/>
      <sz val="10"/>
      <color rgb="FFC00000"/>
      <name val="Times New Roman"/>
      <family val="1"/>
    </font>
    <font>
      <b/>
      <sz val="10"/>
      <color rgb="FFC00000"/>
      <name val="Times New Roman"/>
      <family val="1"/>
    </font>
    <font>
      <b/>
      <i/>
      <sz val="11"/>
      <color rgb="FFC00000"/>
      <name val="Times New Roman"/>
      <family val="1"/>
    </font>
    <font>
      <sz val="11"/>
      <color rgb="FFC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3" fillId="0" borderId="0" xfId="0" applyNumberFormat="1" applyFont="1" applyAlignment="1">
      <alignment/>
    </xf>
    <xf numFmtId="0" fontId="11" fillId="0" borderId="0" xfId="0" applyFont="1" applyFill="1" applyAlignment="1">
      <alignment/>
    </xf>
    <xf numFmtId="0" fontId="12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33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4" fillId="0" borderId="0" xfId="0" applyFont="1" applyFill="1" applyAlignment="1">
      <alignment/>
    </xf>
    <xf numFmtId="49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/>
    </xf>
    <xf numFmtId="0" fontId="0" fillId="33" borderId="0" xfId="0" applyFont="1" applyFill="1" applyBorder="1" applyAlignment="1" applyProtection="1">
      <alignment/>
      <protection/>
    </xf>
    <xf numFmtId="49" fontId="3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12" fillId="0" borderId="0" xfId="0" applyFont="1" applyFill="1" applyAlignment="1">
      <alignment/>
    </xf>
    <xf numFmtId="0" fontId="16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179" fontId="7" fillId="34" borderId="10" xfId="0" applyNumberFormat="1" applyFont="1" applyFill="1" applyBorder="1" applyAlignment="1">
      <alignment vertical="center" wrapText="1"/>
    </xf>
    <xf numFmtId="0" fontId="7" fillId="34" borderId="12" xfId="0" applyFont="1" applyFill="1" applyBorder="1" applyAlignment="1">
      <alignment horizontal="left"/>
    </xf>
    <xf numFmtId="179" fontId="4" fillId="34" borderId="10" xfId="0" applyNumberFormat="1" applyFont="1" applyFill="1" applyBorder="1" applyAlignment="1">
      <alignment vertical="center" wrapText="1"/>
    </xf>
    <xf numFmtId="49" fontId="7" fillId="34" borderId="10" xfId="0" applyNumberFormat="1" applyFont="1" applyFill="1" applyBorder="1" applyAlignment="1">
      <alignment horizontal="left" vertical="center" wrapText="1"/>
    </xf>
    <xf numFmtId="49" fontId="7" fillId="34" borderId="10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 applyProtection="1">
      <alignment/>
      <protection/>
    </xf>
    <xf numFmtId="49" fontId="3" fillId="33" borderId="0" xfId="0" applyNumberFormat="1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179" fontId="0" fillId="0" borderId="0" xfId="0" applyNumberFormat="1" applyFill="1" applyAlignment="1">
      <alignment/>
    </xf>
    <xf numFmtId="179" fontId="11" fillId="0" borderId="0" xfId="0" applyNumberFormat="1" applyFont="1" applyFill="1" applyAlignment="1">
      <alignment/>
    </xf>
    <xf numFmtId="49" fontId="3" fillId="0" borderId="13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left" vertical="center" wrapText="1"/>
    </xf>
    <xf numFmtId="49" fontId="3" fillId="0" borderId="15" xfId="0" applyNumberFormat="1" applyFont="1" applyFill="1" applyBorder="1" applyAlignment="1">
      <alignment horizontal="left" vertical="center" wrapText="1"/>
    </xf>
    <xf numFmtId="49" fontId="3" fillId="0" borderId="16" xfId="0" applyNumberFormat="1" applyFont="1" applyFill="1" applyBorder="1" applyAlignment="1">
      <alignment horizontal="left" vertical="center" wrapText="1"/>
    </xf>
    <xf numFmtId="49" fontId="3" fillId="0" borderId="17" xfId="0" applyNumberFormat="1" applyFont="1" applyFill="1" applyBorder="1" applyAlignment="1">
      <alignment horizontal="left" vertical="center" wrapText="1"/>
    </xf>
    <xf numFmtId="0" fontId="18" fillId="33" borderId="0" xfId="0" applyFont="1" applyFill="1" applyAlignment="1">
      <alignment horizontal="right"/>
    </xf>
    <xf numFmtId="0" fontId="19" fillId="0" borderId="0" xfId="0" applyFont="1" applyFill="1" applyAlignment="1">
      <alignment/>
    </xf>
    <xf numFmtId="49" fontId="20" fillId="33" borderId="10" xfId="0" applyNumberFormat="1" applyFont="1" applyFill="1" applyBorder="1" applyAlignment="1">
      <alignment horizontal="center" vertical="center" wrapText="1"/>
    </xf>
    <xf numFmtId="174" fontId="20" fillId="33" borderId="10" xfId="0" applyNumberFormat="1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3" fillId="33" borderId="0" xfId="0" applyFont="1" applyFill="1" applyAlignment="1">
      <alignment horizontal="center" vertical="center"/>
    </xf>
    <xf numFmtId="174" fontId="2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2" fillId="0" borderId="0" xfId="0" applyFont="1" applyFill="1" applyAlignment="1">
      <alignment/>
    </xf>
    <xf numFmtId="179" fontId="23" fillId="0" borderId="10" xfId="0" applyNumberFormat="1" applyFont="1" applyFill="1" applyBorder="1" applyAlignment="1" applyProtection="1">
      <alignment horizontal="center" vertical="center" wrapText="1"/>
      <protection/>
    </xf>
    <xf numFmtId="179" fontId="3" fillId="33" borderId="10" xfId="0" applyNumberFormat="1" applyFont="1" applyFill="1" applyBorder="1" applyAlignment="1">
      <alignment vertical="center"/>
    </xf>
    <xf numFmtId="49" fontId="4" fillId="0" borderId="13" xfId="0" applyNumberFormat="1" applyFont="1" applyFill="1" applyBorder="1" applyAlignment="1">
      <alignment horizontal="left" vertical="center" wrapText="1"/>
    </xf>
    <xf numFmtId="0" fontId="4" fillId="33" borderId="0" xfId="0" applyFont="1" applyFill="1" applyAlignment="1">
      <alignment/>
    </xf>
    <xf numFmtId="0" fontId="12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2" fillId="33" borderId="0" xfId="0" applyFont="1" applyFill="1" applyAlignment="1">
      <alignment/>
    </xf>
    <xf numFmtId="0" fontId="12" fillId="0" borderId="0" xfId="0" applyFont="1" applyFill="1" applyAlignment="1">
      <alignment/>
    </xf>
    <xf numFmtId="49" fontId="8" fillId="35" borderId="10" xfId="0" applyNumberFormat="1" applyFont="1" applyFill="1" applyBorder="1" applyAlignment="1">
      <alignment horizontal="left" vertical="center" wrapText="1"/>
    </xf>
    <xf numFmtId="179" fontId="8" fillId="35" borderId="10" xfId="0" applyNumberFormat="1" applyFont="1" applyFill="1" applyBorder="1" applyAlignment="1">
      <alignment vertical="center"/>
    </xf>
    <xf numFmtId="49" fontId="8" fillId="35" borderId="13" xfId="0" applyNumberFormat="1" applyFont="1" applyFill="1" applyBorder="1" applyAlignment="1">
      <alignment horizontal="left" vertical="center" wrapText="1"/>
    </xf>
    <xf numFmtId="49" fontId="8" fillId="35" borderId="15" xfId="0" applyNumberFormat="1" applyFont="1" applyFill="1" applyBorder="1" applyAlignment="1">
      <alignment horizontal="left" vertical="center" wrapText="1"/>
    </xf>
    <xf numFmtId="4" fontId="0" fillId="0" borderId="0" xfId="0" applyNumberFormat="1" applyFill="1" applyAlignment="1">
      <alignment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left" vertical="center" wrapText="1"/>
    </xf>
    <xf numFmtId="179" fontId="3" fillId="0" borderId="10" xfId="0" applyNumberFormat="1" applyFont="1" applyFill="1" applyBorder="1" applyAlignment="1" applyProtection="1">
      <alignment horizontal="center" vertical="center" wrapText="1"/>
      <protection/>
    </xf>
    <xf numFmtId="179" fontId="4" fillId="0" borderId="10" xfId="0" applyNumberFormat="1" applyFont="1" applyFill="1" applyBorder="1" applyAlignment="1" applyProtection="1">
      <alignment horizontal="center" vertical="center" wrapText="1"/>
      <protection/>
    </xf>
    <xf numFmtId="179" fontId="24" fillId="0" borderId="10" xfId="0" applyNumberFormat="1" applyFont="1" applyFill="1" applyBorder="1" applyAlignment="1" applyProtection="1">
      <alignment horizontal="center" vertical="center" wrapText="1"/>
      <protection/>
    </xf>
    <xf numFmtId="179" fontId="8" fillId="35" borderId="10" xfId="0" applyNumberFormat="1" applyFont="1" applyFill="1" applyBorder="1" applyAlignment="1" applyProtection="1">
      <alignment horizontal="center" vertical="center" wrapText="1"/>
      <protection/>
    </xf>
    <xf numFmtId="179" fontId="72" fillId="0" borderId="10" xfId="0" applyNumberFormat="1" applyFont="1" applyFill="1" applyBorder="1" applyAlignment="1" applyProtection="1">
      <alignment horizontal="center" vertical="center" wrapText="1"/>
      <protection/>
    </xf>
    <xf numFmtId="179" fontId="23" fillId="33" borderId="10" xfId="0" applyNumberFormat="1" applyFont="1" applyFill="1" applyBorder="1" applyAlignment="1">
      <alignment horizontal="center" vertical="center"/>
    </xf>
    <xf numFmtId="179" fontId="4" fillId="33" borderId="10" xfId="0" applyNumberFormat="1" applyFont="1" applyFill="1" applyBorder="1" applyAlignment="1">
      <alignment horizontal="center" vertical="center"/>
    </xf>
    <xf numFmtId="179" fontId="24" fillId="33" borderId="10" xfId="0" applyNumberFormat="1" applyFont="1" applyFill="1" applyBorder="1" applyAlignment="1">
      <alignment horizontal="center" vertical="center"/>
    </xf>
    <xf numFmtId="179" fontId="8" fillId="0" borderId="10" xfId="0" applyNumberFormat="1" applyFont="1" applyFill="1" applyBorder="1" applyAlignment="1" applyProtection="1">
      <alignment horizontal="center" vertical="center" wrapText="1"/>
      <protection/>
    </xf>
    <xf numFmtId="179" fontId="8" fillId="33" borderId="10" xfId="0" applyNumberFormat="1" applyFont="1" applyFill="1" applyBorder="1" applyAlignment="1">
      <alignment vertical="center"/>
    </xf>
    <xf numFmtId="179" fontId="72" fillId="33" borderId="10" xfId="0" applyNumberFormat="1" applyFont="1" applyFill="1" applyBorder="1" applyAlignment="1">
      <alignment vertical="center"/>
    </xf>
    <xf numFmtId="0" fontId="7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179" fontId="72" fillId="35" borderId="10" xfId="0" applyNumberFormat="1" applyFont="1" applyFill="1" applyBorder="1" applyAlignment="1" applyProtection="1">
      <alignment horizontal="center" vertical="center" wrapText="1"/>
      <protection/>
    </xf>
    <xf numFmtId="179" fontId="72" fillId="35" borderId="10" xfId="0" applyNumberFormat="1" applyFont="1" applyFill="1" applyBorder="1" applyAlignment="1">
      <alignment vertical="center"/>
    </xf>
    <xf numFmtId="49" fontId="74" fillId="0" borderId="10" xfId="0" applyNumberFormat="1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179" fontId="24" fillId="35" borderId="16" xfId="0" applyNumberFormat="1" applyFont="1" applyFill="1" applyBorder="1" applyAlignment="1" applyProtection="1">
      <alignment horizontal="center" vertical="center" wrapText="1"/>
      <protection/>
    </xf>
    <xf numFmtId="179" fontId="24" fillId="35" borderId="16" xfId="0" applyNumberFormat="1" applyFont="1" applyFill="1" applyBorder="1" applyAlignment="1">
      <alignment horizontal="center" vertical="center"/>
    </xf>
    <xf numFmtId="49" fontId="7" fillId="35" borderId="16" xfId="0" applyNumberFormat="1" applyFont="1" applyFill="1" applyBorder="1" applyAlignment="1">
      <alignment horizontal="left" vertical="center" wrapText="1"/>
    </xf>
    <xf numFmtId="179" fontId="3" fillId="0" borderId="14" xfId="0" applyNumberFormat="1" applyFont="1" applyFill="1" applyBorder="1" applyAlignment="1" applyProtection="1">
      <alignment horizontal="center" vertical="center" wrapText="1"/>
      <protection/>
    </xf>
    <xf numFmtId="179" fontId="3" fillId="33" borderId="14" xfId="0" applyNumberFormat="1" applyFont="1" applyFill="1" applyBorder="1" applyAlignment="1">
      <alignment vertical="center"/>
    </xf>
    <xf numFmtId="179" fontId="24" fillId="35" borderId="10" xfId="0" applyNumberFormat="1" applyFont="1" applyFill="1" applyBorder="1" applyAlignment="1" applyProtection="1">
      <alignment horizontal="center" vertical="center" wrapText="1"/>
      <protection/>
    </xf>
    <xf numFmtId="179" fontId="24" fillId="35" borderId="10" xfId="0" applyNumberFormat="1" applyFont="1" applyFill="1" applyBorder="1" applyAlignment="1">
      <alignment horizontal="center" vertical="center"/>
    </xf>
    <xf numFmtId="179" fontId="24" fillId="0" borderId="10" xfId="0" applyNumberFormat="1" applyFont="1" applyFill="1" applyBorder="1" applyAlignment="1">
      <alignment horizontal="center" vertical="center"/>
    </xf>
    <xf numFmtId="49" fontId="7" fillId="35" borderId="10" xfId="0" applyNumberFormat="1" applyFont="1" applyFill="1" applyBorder="1" applyAlignment="1">
      <alignment horizontal="left" vertical="center" wrapText="1"/>
    </xf>
    <xf numFmtId="49" fontId="75" fillId="0" borderId="14" xfId="0" applyNumberFormat="1" applyFont="1" applyFill="1" applyBorder="1" applyAlignment="1">
      <alignment horizontal="left" vertical="center" wrapText="1"/>
    </xf>
    <xf numFmtId="179" fontId="75" fillId="0" borderId="14" xfId="0" applyNumberFormat="1" applyFont="1" applyFill="1" applyBorder="1" applyAlignment="1" applyProtection="1">
      <alignment horizontal="center" vertical="center" wrapText="1"/>
      <protection/>
    </xf>
    <xf numFmtId="179" fontId="75" fillId="0" borderId="14" xfId="0" applyNumberFormat="1" applyFont="1" applyFill="1" applyBorder="1" applyAlignment="1">
      <alignment horizontal="center" vertical="center"/>
    </xf>
    <xf numFmtId="179" fontId="24" fillId="0" borderId="19" xfId="0" applyNumberFormat="1" applyFont="1" applyFill="1" applyBorder="1" applyAlignment="1" applyProtection="1">
      <alignment horizontal="center" vertical="center" wrapText="1"/>
      <protection/>
    </xf>
    <xf numFmtId="179" fontId="24" fillId="33" borderId="20" xfId="0" applyNumberFormat="1" applyFont="1" applyFill="1" applyBorder="1" applyAlignment="1">
      <alignment horizontal="center" vertical="center"/>
    </xf>
    <xf numFmtId="179" fontId="23" fillId="35" borderId="16" xfId="0" applyNumberFormat="1" applyFont="1" applyFill="1" applyBorder="1" applyAlignment="1" applyProtection="1">
      <alignment horizontal="center" vertical="center" wrapText="1"/>
      <protection/>
    </xf>
    <xf numFmtId="179" fontId="23" fillId="35" borderId="16" xfId="0" applyNumberFormat="1" applyFont="1" applyFill="1" applyBorder="1" applyAlignment="1">
      <alignment horizontal="center" vertical="center"/>
    </xf>
    <xf numFmtId="179" fontId="23" fillId="0" borderId="19" xfId="0" applyNumberFormat="1" applyFont="1" applyFill="1" applyBorder="1" applyAlignment="1" applyProtection="1">
      <alignment horizontal="center" vertical="center" wrapText="1"/>
      <protection/>
    </xf>
    <xf numFmtId="179" fontId="23" fillId="33" borderId="20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49" fontId="8" fillId="36" borderId="13" xfId="0" applyNumberFormat="1" applyFont="1" applyFill="1" applyBorder="1" applyAlignment="1">
      <alignment horizontal="left" vertical="center" wrapText="1"/>
    </xf>
    <xf numFmtId="49" fontId="3" fillId="36" borderId="13" xfId="0" applyNumberFormat="1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/>
    </xf>
    <xf numFmtId="0" fontId="76" fillId="0" borderId="0" xfId="0" applyFont="1" applyFill="1" applyAlignment="1">
      <alignment/>
    </xf>
    <xf numFmtId="179" fontId="77" fillId="0" borderId="0" xfId="0" applyNumberFormat="1" applyFont="1" applyFill="1" applyAlignment="1">
      <alignment horizontal="right"/>
    </xf>
    <xf numFmtId="178" fontId="78" fillId="0" borderId="16" xfId="0" applyNumberFormat="1" applyFont="1" applyFill="1" applyBorder="1" applyAlignment="1" applyProtection="1">
      <alignment horizontal="center" vertical="center" wrapText="1"/>
      <protection/>
    </xf>
    <xf numFmtId="179" fontId="77" fillId="0" borderId="11" xfId="0" applyNumberFormat="1" applyFont="1" applyFill="1" applyBorder="1" applyAlignment="1">
      <alignment horizontal="left"/>
    </xf>
    <xf numFmtId="0" fontId="77" fillId="0" borderId="11" xfId="0" applyFont="1" applyFill="1" applyBorder="1" applyAlignment="1">
      <alignment horizontal="left"/>
    </xf>
    <xf numFmtId="0" fontId="76" fillId="0" borderId="0" xfId="0" applyFont="1" applyFill="1" applyBorder="1" applyAlignment="1" applyProtection="1">
      <alignment/>
      <protection/>
    </xf>
    <xf numFmtId="179" fontId="76" fillId="0" borderId="0" xfId="0" applyNumberFormat="1" applyFont="1" applyFill="1" applyBorder="1" applyAlignment="1" applyProtection="1">
      <alignment/>
      <protection/>
    </xf>
    <xf numFmtId="179" fontId="79" fillId="0" borderId="0" xfId="0" applyNumberFormat="1" applyFont="1" applyFill="1" applyBorder="1" applyAlignment="1" applyProtection="1">
      <alignment horizontal="center" vertical="center" wrapText="1"/>
      <protection/>
    </xf>
    <xf numFmtId="179" fontId="76" fillId="0" borderId="16" xfId="0" applyNumberFormat="1" applyFont="1" applyFill="1" applyBorder="1" applyAlignment="1" applyProtection="1">
      <alignment/>
      <protection/>
    </xf>
    <xf numFmtId="0" fontId="76" fillId="0" borderId="16" xfId="0" applyFont="1" applyFill="1" applyBorder="1" applyAlignment="1" applyProtection="1">
      <alignment/>
      <protection/>
    </xf>
    <xf numFmtId="179" fontId="76" fillId="0" borderId="10" xfId="0" applyNumberFormat="1" applyFont="1" applyFill="1" applyBorder="1" applyAlignment="1" applyProtection="1">
      <alignment/>
      <protection/>
    </xf>
    <xf numFmtId="0" fontId="76" fillId="0" borderId="10" xfId="0" applyFont="1" applyFill="1" applyBorder="1" applyAlignment="1" applyProtection="1">
      <alignment/>
      <protection/>
    </xf>
    <xf numFmtId="179" fontId="80" fillId="0" borderId="10" xfId="0" applyNumberFormat="1" applyFont="1" applyFill="1" applyBorder="1" applyAlignment="1">
      <alignment horizontal="right" vertical="center"/>
    </xf>
    <xf numFmtId="179" fontId="76" fillId="0" borderId="21" xfId="0" applyNumberFormat="1" applyFont="1" applyFill="1" applyBorder="1" applyAlignment="1">
      <alignment horizontal="left"/>
    </xf>
    <xf numFmtId="179" fontId="80" fillId="0" borderId="10" xfId="0" applyNumberFormat="1" applyFont="1" applyFill="1" applyBorder="1" applyAlignment="1">
      <alignment horizontal="right" vertical="center" wrapText="1"/>
    </xf>
    <xf numFmtId="179" fontId="20" fillId="0" borderId="10" xfId="0" applyNumberFormat="1" applyFont="1" applyFill="1" applyBorder="1" applyAlignment="1">
      <alignment horizontal="center" vertical="center" wrapText="1"/>
    </xf>
    <xf numFmtId="179" fontId="0" fillId="0" borderId="0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 horizontal="left"/>
    </xf>
    <xf numFmtId="179" fontId="0" fillId="0" borderId="0" xfId="0" applyNumberFormat="1" applyFont="1" applyFill="1" applyBorder="1" applyAlignment="1" applyProtection="1">
      <alignment/>
      <protection/>
    </xf>
    <xf numFmtId="179" fontId="0" fillId="0" borderId="10" xfId="0" applyNumberFormat="1" applyFont="1" applyFill="1" applyBorder="1" applyAlignment="1" applyProtection="1">
      <alignment/>
      <protection/>
    </xf>
    <xf numFmtId="179" fontId="7" fillId="0" borderId="10" xfId="0" applyNumberFormat="1" applyFont="1" applyFill="1" applyBorder="1" applyAlignment="1">
      <alignment horizontal="right" vertical="center"/>
    </xf>
    <xf numFmtId="179" fontId="0" fillId="0" borderId="21" xfId="0" applyNumberFormat="1" applyFont="1" applyFill="1" applyBorder="1" applyAlignment="1">
      <alignment horizontal="left"/>
    </xf>
    <xf numFmtId="179" fontId="7" fillId="0" borderId="10" xfId="0" applyNumberFormat="1" applyFont="1" applyFill="1" applyBorder="1" applyAlignment="1">
      <alignment horizontal="right" vertical="center" wrapText="1"/>
    </xf>
    <xf numFmtId="179" fontId="0" fillId="33" borderId="0" xfId="0" applyNumberFormat="1" applyFont="1" applyFill="1" applyBorder="1" applyAlignment="1" applyProtection="1">
      <alignment/>
      <protection/>
    </xf>
    <xf numFmtId="3" fontId="20" fillId="0" borderId="10" xfId="0" applyNumberFormat="1" applyFont="1" applyFill="1" applyBorder="1" applyAlignment="1">
      <alignment horizontal="center" vertical="center" wrapText="1"/>
    </xf>
    <xf numFmtId="179" fontId="3" fillId="0" borderId="10" xfId="0" applyNumberFormat="1" applyFont="1" applyFill="1" applyBorder="1" applyAlignment="1">
      <alignment vertical="center"/>
    </xf>
    <xf numFmtId="179" fontId="81" fillId="0" borderId="10" xfId="0" applyNumberFormat="1" applyFont="1" applyFill="1" applyBorder="1" applyAlignment="1" applyProtection="1">
      <alignment horizontal="center" vertical="center" wrapText="1"/>
      <protection/>
    </xf>
    <xf numFmtId="179" fontId="82" fillId="0" borderId="10" xfId="0" applyNumberFormat="1" applyFont="1" applyFill="1" applyBorder="1" applyAlignment="1" applyProtection="1">
      <alignment horizontal="center" vertical="center" wrapText="1"/>
      <protection/>
    </xf>
    <xf numFmtId="179" fontId="82" fillId="35" borderId="10" xfId="0" applyNumberFormat="1" applyFont="1" applyFill="1" applyBorder="1" applyAlignment="1" applyProtection="1">
      <alignment horizontal="center" vertical="center" wrapText="1"/>
      <protection/>
    </xf>
    <xf numFmtId="179" fontId="83" fillId="0" borderId="10" xfId="0" applyNumberFormat="1" applyFont="1" applyFill="1" applyBorder="1" applyAlignment="1" applyProtection="1">
      <alignment horizontal="center" vertical="center" wrapText="1"/>
      <protection/>
    </xf>
    <xf numFmtId="179" fontId="83" fillId="0" borderId="14" xfId="0" applyNumberFormat="1" applyFont="1" applyFill="1" applyBorder="1" applyAlignment="1" applyProtection="1">
      <alignment horizontal="center" vertical="center" wrapText="1"/>
      <protection/>
    </xf>
    <xf numFmtId="179" fontId="18" fillId="0" borderId="10" xfId="0" applyNumberFormat="1" applyFont="1" applyFill="1" applyBorder="1" applyAlignment="1" applyProtection="1">
      <alignment horizontal="center" vertical="center" wrapText="1"/>
      <protection/>
    </xf>
    <xf numFmtId="179" fontId="4" fillId="0" borderId="14" xfId="0" applyNumberFormat="1" applyFont="1" applyFill="1" applyBorder="1" applyAlignment="1" applyProtection="1">
      <alignment horizontal="center" vertical="center" wrapText="1"/>
      <protection/>
    </xf>
    <xf numFmtId="178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179" fontId="23" fillId="0" borderId="16" xfId="0" applyNumberFormat="1" applyFont="1" applyFill="1" applyBorder="1" applyAlignment="1" applyProtection="1">
      <alignment horizontal="center" vertical="center" wrapText="1"/>
      <protection/>
    </xf>
    <xf numFmtId="179" fontId="84" fillId="0" borderId="16" xfId="0" applyNumberFormat="1" applyFont="1" applyFill="1" applyBorder="1" applyAlignment="1" applyProtection="1">
      <alignment horizontal="center" vertical="center" wrapText="1"/>
      <protection/>
    </xf>
    <xf numFmtId="179" fontId="85" fillId="0" borderId="10" xfId="0" applyNumberFormat="1" applyFont="1" applyFill="1" applyBorder="1" applyAlignment="1" applyProtection="1">
      <alignment horizontal="center" vertical="center" wrapText="1"/>
      <protection/>
    </xf>
    <xf numFmtId="179" fontId="24" fillId="0" borderId="16" xfId="0" applyNumberFormat="1" applyFont="1" applyFill="1" applyBorder="1" applyAlignment="1" applyProtection="1">
      <alignment horizontal="center" vertical="center" wrapText="1"/>
      <protection/>
    </xf>
    <xf numFmtId="179" fontId="84" fillId="0" borderId="10" xfId="0" applyNumberFormat="1" applyFont="1" applyFill="1" applyBorder="1" applyAlignment="1" applyProtection="1">
      <alignment horizontal="center" vertical="center" wrapText="1"/>
      <protection/>
    </xf>
    <xf numFmtId="178" fontId="23" fillId="0" borderId="10" xfId="0" applyNumberFormat="1" applyFont="1" applyFill="1" applyBorder="1" applyAlignment="1" applyProtection="1">
      <alignment horizontal="center" vertical="center" wrapText="1"/>
      <protection/>
    </xf>
    <xf numFmtId="184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23" fillId="0" borderId="10" xfId="0" applyNumberFormat="1" applyFont="1" applyFill="1" applyBorder="1" applyAlignment="1" applyProtection="1">
      <alignment horizontal="center" vertical="center" wrapText="1"/>
      <protection/>
    </xf>
    <xf numFmtId="4" fontId="23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vertical="center"/>
    </xf>
    <xf numFmtId="178" fontId="23" fillId="33" borderId="10" xfId="0" applyNumberFormat="1" applyFont="1" applyFill="1" applyBorder="1" applyAlignment="1">
      <alignment horizontal="center" vertical="center"/>
    </xf>
    <xf numFmtId="178" fontId="3" fillId="33" borderId="10" xfId="0" applyNumberFormat="1" applyFont="1" applyFill="1" applyBorder="1" applyAlignment="1">
      <alignment vertical="center"/>
    </xf>
    <xf numFmtId="184" fontId="3" fillId="33" borderId="10" xfId="0" applyNumberFormat="1" applyFont="1" applyFill="1" applyBorder="1" applyAlignment="1">
      <alignment vertical="center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49" fontId="5" fillId="0" borderId="25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Border="1" applyAlignment="1">
      <alignment horizontal="left" wrapText="1"/>
    </xf>
    <xf numFmtId="0" fontId="12" fillId="0" borderId="0" xfId="0" applyFont="1" applyAlignment="1">
      <alignment horizontal="left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35" borderId="16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10" fillId="35" borderId="16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/>
    </xf>
    <xf numFmtId="49" fontId="10" fillId="34" borderId="12" xfId="0" applyNumberFormat="1" applyFont="1" applyFill="1" applyBorder="1" applyAlignment="1">
      <alignment horizontal="center" vertical="center" wrapText="1"/>
    </xf>
    <xf numFmtId="49" fontId="10" fillId="34" borderId="21" xfId="0" applyNumberFormat="1" applyFont="1" applyFill="1" applyBorder="1" applyAlignment="1">
      <alignment horizontal="center" vertical="center" wrapText="1"/>
    </xf>
    <xf numFmtId="49" fontId="10" fillId="34" borderId="13" xfId="0" applyNumberFormat="1" applyFont="1" applyFill="1" applyBorder="1" applyAlignment="1">
      <alignment horizontal="center" vertical="center" wrapText="1"/>
    </xf>
    <xf numFmtId="49" fontId="10" fillId="0" borderId="25" xfId="0" applyNumberFormat="1" applyFont="1" applyFill="1" applyBorder="1" applyAlignment="1">
      <alignment horizontal="center" vertical="center" wrapText="1"/>
    </xf>
    <xf numFmtId="49" fontId="10" fillId="0" borderId="19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2"/>
  <sheetViews>
    <sheetView tabSelected="1" zoomScaleSheetLayoutView="9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4" sqref="B4"/>
    </sheetView>
  </sheetViews>
  <sheetFormatPr defaultColWidth="9.140625" defaultRowHeight="12.75"/>
  <cols>
    <col min="1" max="1" width="7.28125" style="15" customWidth="1"/>
    <col min="2" max="2" width="25.7109375" style="5" customWidth="1"/>
    <col min="3" max="3" width="47.140625" style="5" customWidth="1"/>
    <col min="4" max="5" width="14.28125" style="121" customWidth="1"/>
    <col min="6" max="6" width="14.28125" style="137" customWidth="1"/>
    <col min="7" max="8" width="9.00390625" style="5" customWidth="1"/>
    <col min="9" max="9" width="10.57421875" style="3" customWidth="1"/>
    <col min="11" max="13" width="21.28125" style="0" customWidth="1"/>
  </cols>
  <sheetData>
    <row r="1" ht="15.75" customHeight="1">
      <c r="I1" s="52" t="s">
        <v>96</v>
      </c>
    </row>
    <row r="2" ht="15.75" customHeight="1">
      <c r="I2" s="52" t="s">
        <v>97</v>
      </c>
    </row>
    <row r="3" spans="1:9" s="1" customFormat="1" ht="20.25" customHeight="1">
      <c r="A3" s="189" t="s">
        <v>125</v>
      </c>
      <c r="B3" s="189"/>
      <c r="C3" s="189"/>
      <c r="D3" s="189"/>
      <c r="E3" s="189"/>
      <c r="F3" s="189"/>
      <c r="G3" s="189"/>
      <c r="H3" s="189"/>
      <c r="I3" s="189"/>
    </row>
    <row r="4" spans="1:9" s="1" customFormat="1" ht="15" customHeight="1">
      <c r="A4" s="15"/>
      <c r="B4" s="66"/>
      <c r="C4" s="16"/>
      <c r="D4" s="122"/>
      <c r="E4" s="122"/>
      <c r="F4" s="138"/>
      <c r="G4" s="2"/>
      <c r="H4" s="2"/>
      <c r="I4" s="59" t="s">
        <v>58</v>
      </c>
    </row>
    <row r="5" spans="1:9" s="1" customFormat="1" ht="88.5" customHeight="1">
      <c r="A5" s="54" t="s">
        <v>0</v>
      </c>
      <c r="B5" s="54" t="s">
        <v>62</v>
      </c>
      <c r="C5" s="54" t="s">
        <v>69</v>
      </c>
      <c r="D5" s="136" t="s">
        <v>124</v>
      </c>
      <c r="E5" s="146" t="s">
        <v>126</v>
      </c>
      <c r="F5" s="136" t="s">
        <v>128</v>
      </c>
      <c r="G5" s="60" t="s">
        <v>127</v>
      </c>
      <c r="H5" s="55" t="s">
        <v>112</v>
      </c>
      <c r="I5" s="56" t="s">
        <v>109</v>
      </c>
    </row>
    <row r="6" spans="1:11" s="2" customFormat="1" ht="48" customHeight="1">
      <c r="A6" s="40" t="s">
        <v>59</v>
      </c>
      <c r="B6" s="25" t="s">
        <v>73</v>
      </c>
      <c r="C6" s="25" t="s">
        <v>37</v>
      </c>
      <c r="D6" s="63">
        <f>D7+D8</f>
        <v>216544.76</v>
      </c>
      <c r="E6" s="63">
        <f>E7+E8</f>
        <v>162589.77</v>
      </c>
      <c r="F6" s="63">
        <f>F7+F8</f>
        <v>146246.822</v>
      </c>
      <c r="G6" s="63">
        <f>F6/E6*100</f>
        <v>89.94835406926278</v>
      </c>
      <c r="H6" s="63">
        <f>F6/D6*100</f>
        <v>67.53653240096872</v>
      </c>
      <c r="I6" s="83">
        <f>G6-95</f>
        <v>-5.051645930737223</v>
      </c>
      <c r="J6" s="53"/>
      <c r="K6" s="53"/>
    </row>
    <row r="7" spans="1:9" s="7" customFormat="1" ht="18" customHeight="1">
      <c r="A7" s="170"/>
      <c r="B7" s="171"/>
      <c r="C7" s="44" t="s">
        <v>35</v>
      </c>
      <c r="D7" s="78">
        <v>216513.317</v>
      </c>
      <c r="E7" s="78">
        <v>162589.77</v>
      </c>
      <c r="F7" s="78">
        <v>146246.822</v>
      </c>
      <c r="G7" s="78">
        <f>F7/E7*100</f>
        <v>89.94835406926278</v>
      </c>
      <c r="H7" s="78">
        <f>F7/D7*100</f>
        <v>67.5463403482013</v>
      </c>
      <c r="I7" s="64">
        <f>G7-95</f>
        <v>-5.051645930737223</v>
      </c>
    </row>
    <row r="8" spans="1:9" s="12" customFormat="1" ht="27" customHeight="1">
      <c r="A8" s="172"/>
      <c r="B8" s="173"/>
      <c r="C8" s="44" t="s">
        <v>71</v>
      </c>
      <c r="D8" s="78">
        <v>31.443</v>
      </c>
      <c r="E8" s="78">
        <v>0</v>
      </c>
      <c r="F8" s="78">
        <v>0</v>
      </c>
      <c r="G8" s="78"/>
      <c r="H8" s="78">
        <f aca="true" t="shared" si="0" ref="H8:H75">F8/D8*100</f>
        <v>0</v>
      </c>
      <c r="I8" s="64">
        <f>G8-95</f>
        <v>-95</v>
      </c>
    </row>
    <row r="9" spans="1:9" s="90" customFormat="1" ht="21.75" customHeight="1" hidden="1">
      <c r="A9" s="174"/>
      <c r="B9" s="175"/>
      <c r="C9" s="71" t="s">
        <v>95</v>
      </c>
      <c r="D9" s="149">
        <v>0</v>
      </c>
      <c r="E9" s="149">
        <v>0</v>
      </c>
      <c r="F9" s="149">
        <v>0</v>
      </c>
      <c r="G9" s="81"/>
      <c r="H9" s="81" t="e">
        <f t="shared" si="0"/>
        <v>#DIV/0!</v>
      </c>
      <c r="I9" s="72">
        <f>G9-95</f>
        <v>-95</v>
      </c>
    </row>
    <row r="10" spans="1:13" s="1" customFormat="1" ht="30" customHeight="1">
      <c r="A10" s="40" t="s">
        <v>60</v>
      </c>
      <c r="B10" s="25" t="s">
        <v>74</v>
      </c>
      <c r="C10" s="25" t="s">
        <v>61</v>
      </c>
      <c r="D10" s="63">
        <f>D11+D18+D21</f>
        <v>297372.6550000001</v>
      </c>
      <c r="E10" s="63">
        <f>E11+E18+E21</f>
        <v>203002.157</v>
      </c>
      <c r="F10" s="63">
        <f>F11+F18+F21</f>
        <v>199106.956</v>
      </c>
      <c r="G10" s="63">
        <f>F10/E10*100</f>
        <v>98.08120216180757</v>
      </c>
      <c r="H10" s="63">
        <f t="shared" si="0"/>
        <v>66.95536817263846</v>
      </c>
      <c r="I10" s="83">
        <f aca="true" t="shared" si="1" ref="I10:I75">G10-95</f>
        <v>3.0812021618075676</v>
      </c>
      <c r="J10" s="53"/>
      <c r="K10" s="42"/>
      <c r="L10" s="42"/>
      <c r="M10" s="42"/>
    </row>
    <row r="11" spans="1:10" s="1" customFormat="1" ht="27.75" customHeight="1">
      <c r="A11" s="197"/>
      <c r="B11" s="198"/>
      <c r="C11" s="118" t="s">
        <v>66</v>
      </c>
      <c r="D11" s="86">
        <f>D12+D13+D14+D15+D16+D17</f>
        <v>278325.72000000003</v>
      </c>
      <c r="E11" s="86">
        <f>E12+E13+E14+E15+E16+E17</f>
        <v>202901.557</v>
      </c>
      <c r="F11" s="86">
        <f>F12+F13+F14+F15+F16+F17</f>
        <v>199006.356</v>
      </c>
      <c r="G11" s="86">
        <f>F11/E11*100</f>
        <v>98.08025080852386</v>
      </c>
      <c r="H11" s="86">
        <f t="shared" si="0"/>
        <v>71.50124537538247</v>
      </c>
      <c r="I11" s="87">
        <f t="shared" si="1"/>
        <v>3.080250808523857</v>
      </c>
      <c r="J11" s="57"/>
    </row>
    <row r="12" spans="1:9" s="1" customFormat="1" ht="18.75" customHeight="1" hidden="1">
      <c r="A12" s="199"/>
      <c r="B12" s="200"/>
      <c r="C12" s="119" t="s">
        <v>100</v>
      </c>
      <c r="D12" s="78">
        <f>135075.223+5451.077</f>
        <v>140526.3</v>
      </c>
      <c r="E12" s="78">
        <f>96227.053+4887.429</f>
        <v>101114.482</v>
      </c>
      <c r="F12" s="78">
        <f>93442.163+4724.196</f>
        <v>98166.359</v>
      </c>
      <c r="G12" s="78">
        <f>F12/E12*100</f>
        <v>97.08437115862394</v>
      </c>
      <c r="H12" s="78">
        <f t="shared" si="0"/>
        <v>69.85621837335788</v>
      </c>
      <c r="I12" s="64">
        <f t="shared" si="1"/>
        <v>2.084371158623938</v>
      </c>
    </row>
    <row r="13" spans="1:9" s="1" customFormat="1" ht="26.25" customHeight="1" hidden="1">
      <c r="A13" s="199"/>
      <c r="B13" s="200"/>
      <c r="C13" s="119" t="s">
        <v>104</v>
      </c>
      <c r="D13" s="78">
        <v>130238.7</v>
      </c>
      <c r="E13" s="78">
        <v>97329.718</v>
      </c>
      <c r="F13" s="78">
        <v>96382.64</v>
      </c>
      <c r="G13" s="78">
        <f>F13/E13*100</f>
        <v>99.02693851429838</v>
      </c>
      <c r="H13" s="78">
        <f>F13/D13*100</f>
        <v>74.0046084612331</v>
      </c>
      <c r="I13" s="64">
        <f>G13-95</f>
        <v>4.026938514298379</v>
      </c>
    </row>
    <row r="14" spans="1:9" s="67" customFormat="1" ht="27" customHeight="1" hidden="1">
      <c r="A14" s="199"/>
      <c r="B14" s="200"/>
      <c r="C14" s="119" t="s">
        <v>113</v>
      </c>
      <c r="D14" s="82"/>
      <c r="E14" s="82"/>
      <c r="F14" s="82"/>
      <c r="G14" s="78"/>
      <c r="H14" s="78"/>
      <c r="I14" s="64">
        <f>G14-95</f>
        <v>-95</v>
      </c>
    </row>
    <row r="15" spans="1:9" s="1" customFormat="1" ht="27" customHeight="1" hidden="1">
      <c r="A15" s="199"/>
      <c r="B15" s="200"/>
      <c r="C15" s="119" t="s">
        <v>101</v>
      </c>
      <c r="D15" s="78">
        <v>4504.69</v>
      </c>
      <c r="E15" s="78">
        <v>3679.732</v>
      </c>
      <c r="F15" s="78">
        <v>3679.732</v>
      </c>
      <c r="G15" s="78">
        <f>F15/E15*100</f>
        <v>100</v>
      </c>
      <c r="H15" s="78">
        <f t="shared" si="0"/>
        <v>81.6866865422482</v>
      </c>
      <c r="I15" s="64">
        <f t="shared" si="1"/>
        <v>5</v>
      </c>
    </row>
    <row r="16" spans="1:9" s="1" customFormat="1" ht="27" customHeight="1" hidden="1">
      <c r="A16" s="199"/>
      <c r="B16" s="200"/>
      <c r="C16" s="119" t="s">
        <v>99</v>
      </c>
      <c r="D16" s="78">
        <v>3056.03</v>
      </c>
      <c r="E16" s="78">
        <v>777.625</v>
      </c>
      <c r="F16" s="78">
        <v>777.625</v>
      </c>
      <c r="G16" s="78">
        <f>F16/E16*100</f>
        <v>100</v>
      </c>
      <c r="H16" s="78">
        <f t="shared" si="0"/>
        <v>25.445594447698483</v>
      </c>
      <c r="I16" s="64">
        <f t="shared" si="1"/>
        <v>5</v>
      </c>
    </row>
    <row r="17" spans="1:9" s="1" customFormat="1" ht="27" customHeight="1" hidden="1">
      <c r="A17" s="199"/>
      <c r="B17" s="200"/>
      <c r="C17" s="119" t="s">
        <v>103</v>
      </c>
      <c r="D17" s="82"/>
      <c r="E17" s="82"/>
      <c r="F17" s="82"/>
      <c r="G17" s="78"/>
      <c r="H17" s="78"/>
      <c r="I17" s="64">
        <f t="shared" si="1"/>
        <v>-95</v>
      </c>
    </row>
    <row r="18" spans="1:13" s="1" customFormat="1" ht="27" customHeight="1">
      <c r="A18" s="199"/>
      <c r="B18" s="200"/>
      <c r="C18" s="118" t="s">
        <v>82</v>
      </c>
      <c r="D18" s="86">
        <f>D19+D20</f>
        <v>19015.492</v>
      </c>
      <c r="E18" s="86">
        <f>E19+E20</f>
        <v>100.6</v>
      </c>
      <c r="F18" s="86">
        <f>F19+F20</f>
        <v>100.6</v>
      </c>
      <c r="G18" s="86">
        <f>F18/E18*100</f>
        <v>100</v>
      </c>
      <c r="H18" s="86">
        <f>F18/D18*100</f>
        <v>0.5290423198095532</v>
      </c>
      <c r="I18" s="87">
        <f t="shared" si="1"/>
        <v>5</v>
      </c>
      <c r="M18" s="42"/>
    </row>
    <row r="19" spans="1:9" s="2" customFormat="1" ht="27.75" customHeight="1" hidden="1">
      <c r="A19" s="199"/>
      <c r="B19" s="200"/>
      <c r="C19" s="44" t="s">
        <v>103</v>
      </c>
      <c r="D19" s="78">
        <v>100.6</v>
      </c>
      <c r="E19" s="78">
        <v>100.6</v>
      </c>
      <c r="F19" s="78">
        <v>100.6</v>
      </c>
      <c r="G19" s="78">
        <f>F19/E19*100</f>
        <v>100</v>
      </c>
      <c r="H19" s="78">
        <f t="shared" si="0"/>
        <v>100</v>
      </c>
      <c r="I19" s="64">
        <f t="shared" si="1"/>
        <v>5</v>
      </c>
    </row>
    <row r="20" spans="1:9" s="2" customFormat="1" ht="18" customHeight="1" hidden="1">
      <c r="A20" s="199"/>
      <c r="B20" s="200"/>
      <c r="C20" s="44" t="s">
        <v>102</v>
      </c>
      <c r="D20" s="78">
        <v>18914.892</v>
      </c>
      <c r="E20" s="78">
        <v>0</v>
      </c>
      <c r="F20" s="78">
        <v>0</v>
      </c>
      <c r="G20" s="78"/>
      <c r="H20" s="78">
        <f t="shared" si="0"/>
        <v>0</v>
      </c>
      <c r="I20" s="64">
        <f t="shared" si="1"/>
        <v>-95</v>
      </c>
    </row>
    <row r="21" spans="1:9" s="62" customFormat="1" ht="30" customHeight="1">
      <c r="A21" s="201"/>
      <c r="B21" s="202"/>
      <c r="C21" s="44" t="s">
        <v>71</v>
      </c>
      <c r="D21" s="78">
        <v>31.443</v>
      </c>
      <c r="E21" s="78">
        <v>0</v>
      </c>
      <c r="F21" s="78">
        <v>0</v>
      </c>
      <c r="G21" s="78"/>
      <c r="H21" s="78">
        <f t="shared" si="0"/>
        <v>0</v>
      </c>
      <c r="I21" s="64">
        <f t="shared" si="1"/>
        <v>-95</v>
      </c>
    </row>
    <row r="22" spans="1:9" s="5" customFormat="1" ht="62.25" customHeight="1">
      <c r="A22" s="40" t="s">
        <v>80</v>
      </c>
      <c r="B22" s="25" t="s">
        <v>115</v>
      </c>
      <c r="C22" s="25" t="s">
        <v>81</v>
      </c>
      <c r="D22" s="63">
        <f>D23+D24+D25</f>
        <v>146260.627</v>
      </c>
      <c r="E22" s="63">
        <f>E23+E24+E25</f>
        <v>115881.097</v>
      </c>
      <c r="F22" s="63">
        <f>F23+F24+F25</f>
        <v>109665.111</v>
      </c>
      <c r="G22" s="162">
        <f>F22/E22*100</f>
        <v>94.63589303094017</v>
      </c>
      <c r="H22" s="63">
        <f t="shared" si="0"/>
        <v>74.97924304672918</v>
      </c>
      <c r="I22" s="167">
        <f t="shared" si="1"/>
        <v>-0.36410696905983286</v>
      </c>
    </row>
    <row r="23" spans="1:9" s="2" customFormat="1" ht="17.25" customHeight="1">
      <c r="A23" s="197"/>
      <c r="B23" s="198"/>
      <c r="C23" s="41" t="s">
        <v>35</v>
      </c>
      <c r="D23" s="78">
        <v>146229.184</v>
      </c>
      <c r="E23" s="78">
        <v>115881.097</v>
      </c>
      <c r="F23" s="78">
        <v>109665.111</v>
      </c>
      <c r="G23" s="155">
        <f>F23/E23*100</f>
        <v>94.63589303094017</v>
      </c>
      <c r="H23" s="78">
        <f t="shared" si="0"/>
        <v>74.99536549420942</v>
      </c>
      <c r="I23" s="168">
        <f t="shared" si="1"/>
        <v>-0.36410696905983286</v>
      </c>
    </row>
    <row r="24" spans="1:9" s="8" customFormat="1" ht="17.25" customHeight="1" hidden="1">
      <c r="A24" s="199"/>
      <c r="B24" s="200"/>
      <c r="C24" s="41" t="s">
        <v>36</v>
      </c>
      <c r="D24" s="78">
        <v>0</v>
      </c>
      <c r="E24" s="78">
        <v>0</v>
      </c>
      <c r="F24" s="78">
        <v>0</v>
      </c>
      <c r="G24" s="78" t="e">
        <f>F24/E24*100</f>
        <v>#DIV/0!</v>
      </c>
      <c r="H24" s="78" t="e">
        <f t="shared" si="0"/>
        <v>#DIV/0!</v>
      </c>
      <c r="I24" s="64" t="e">
        <f t="shared" si="1"/>
        <v>#DIV/0!</v>
      </c>
    </row>
    <row r="25" spans="1:9" s="8" customFormat="1" ht="26.25" customHeight="1">
      <c r="A25" s="201"/>
      <c r="B25" s="202"/>
      <c r="C25" s="44" t="s">
        <v>71</v>
      </c>
      <c r="D25" s="78">
        <v>31.443</v>
      </c>
      <c r="E25" s="78">
        <v>0</v>
      </c>
      <c r="F25" s="78">
        <v>0</v>
      </c>
      <c r="G25" s="78"/>
      <c r="H25" s="78">
        <f>F25/D25*100</f>
        <v>0</v>
      </c>
      <c r="I25" s="64">
        <f>G25-95</f>
        <v>-95</v>
      </c>
    </row>
    <row r="26" spans="1:9" s="8" customFormat="1" ht="48" customHeight="1">
      <c r="A26" s="45">
        <v>910</v>
      </c>
      <c r="B26" s="46" t="s">
        <v>90</v>
      </c>
      <c r="C26" s="25" t="s">
        <v>89</v>
      </c>
      <c r="D26" s="63">
        <f>D27+D28</f>
        <v>57081.287</v>
      </c>
      <c r="E26" s="63">
        <f>E27+E28</f>
        <v>40762.04</v>
      </c>
      <c r="F26" s="63">
        <f>F27+F28</f>
        <v>39414.541</v>
      </c>
      <c r="G26" s="63">
        <f>F26/E26*100</f>
        <v>96.69423071072988</v>
      </c>
      <c r="H26" s="63">
        <f>F26/D26*100</f>
        <v>69.04984640588079</v>
      </c>
      <c r="I26" s="83">
        <f t="shared" si="1"/>
        <v>1.694230710729883</v>
      </c>
    </row>
    <row r="27" spans="1:9" s="8" customFormat="1" ht="18" customHeight="1">
      <c r="A27" s="205"/>
      <c r="B27" s="206"/>
      <c r="C27" s="41" t="s">
        <v>36</v>
      </c>
      <c r="D27" s="78">
        <v>57046.1</v>
      </c>
      <c r="E27" s="78">
        <v>40762.04</v>
      </c>
      <c r="F27" s="78">
        <v>39414.541</v>
      </c>
      <c r="G27" s="78">
        <f>F27/E27*100</f>
        <v>96.69423071072988</v>
      </c>
      <c r="H27" s="78">
        <f t="shared" si="0"/>
        <v>69.09243751983045</v>
      </c>
      <c r="I27" s="64">
        <f t="shared" si="1"/>
        <v>1.694230710729883</v>
      </c>
    </row>
    <row r="28" spans="1:9" s="8" customFormat="1" ht="26.25" customHeight="1">
      <c r="A28" s="207"/>
      <c r="B28" s="208"/>
      <c r="C28" s="44" t="s">
        <v>71</v>
      </c>
      <c r="D28" s="78">
        <v>35.187</v>
      </c>
      <c r="E28" s="78">
        <v>0</v>
      </c>
      <c r="F28" s="78">
        <v>0</v>
      </c>
      <c r="G28" s="78"/>
      <c r="H28" s="78">
        <f>F28/D28*100</f>
        <v>0</v>
      </c>
      <c r="I28" s="64">
        <f>G28-95</f>
        <v>-95</v>
      </c>
    </row>
    <row r="29" spans="1:9" s="2" customFormat="1" ht="44.25" customHeight="1">
      <c r="A29" s="47" t="s">
        <v>1</v>
      </c>
      <c r="B29" s="48" t="s">
        <v>114</v>
      </c>
      <c r="C29" s="25" t="s">
        <v>38</v>
      </c>
      <c r="D29" s="63">
        <f>D30+D31+D32</f>
        <v>1126439.425</v>
      </c>
      <c r="E29" s="63">
        <f>E30+E31+E32</f>
        <v>585675.373</v>
      </c>
      <c r="F29" s="63">
        <f>F30+F31+F32</f>
        <v>280196.602</v>
      </c>
      <c r="G29" s="63">
        <f aca="true" t="shared" si="2" ref="G29:G41">F29/E29*100</f>
        <v>47.84162266628206</v>
      </c>
      <c r="H29" s="63">
        <f t="shared" si="0"/>
        <v>24.87453792732796</v>
      </c>
      <c r="I29" s="83">
        <f t="shared" si="1"/>
        <v>-47.15837733371794</v>
      </c>
    </row>
    <row r="30" spans="1:9" s="7" customFormat="1" ht="17.25" customHeight="1">
      <c r="A30" s="170"/>
      <c r="B30" s="171"/>
      <c r="C30" s="44" t="s">
        <v>35</v>
      </c>
      <c r="D30" s="78">
        <v>512929.086</v>
      </c>
      <c r="E30" s="78">
        <v>446944.464</v>
      </c>
      <c r="F30" s="78">
        <v>236765.931</v>
      </c>
      <c r="G30" s="78">
        <f t="shared" si="2"/>
        <v>52.97435141740564</v>
      </c>
      <c r="H30" s="78">
        <f t="shared" si="0"/>
        <v>46.15958374409674</v>
      </c>
      <c r="I30" s="64">
        <f t="shared" si="1"/>
        <v>-42.02564858259436</v>
      </c>
    </row>
    <row r="31" spans="1:9" s="24" customFormat="1" ht="17.25" customHeight="1">
      <c r="A31" s="172"/>
      <c r="B31" s="173"/>
      <c r="C31" s="44" t="s">
        <v>36</v>
      </c>
      <c r="D31" s="78">
        <v>41517.153</v>
      </c>
      <c r="E31" s="78">
        <v>36759.734</v>
      </c>
      <c r="F31" s="78">
        <v>19984.64</v>
      </c>
      <c r="G31" s="78">
        <f t="shared" si="2"/>
        <v>54.365572939129535</v>
      </c>
      <c r="H31" s="78">
        <f t="shared" si="0"/>
        <v>48.13586326596142</v>
      </c>
      <c r="I31" s="64">
        <f t="shared" si="1"/>
        <v>-40.634427060870465</v>
      </c>
    </row>
    <row r="32" spans="1:9" s="68" customFormat="1" ht="26.25" customHeight="1">
      <c r="A32" s="172"/>
      <c r="B32" s="173"/>
      <c r="C32" s="44" t="s">
        <v>71</v>
      </c>
      <c r="D32" s="78">
        <v>571993.186</v>
      </c>
      <c r="E32" s="78">
        <v>101971.175</v>
      </c>
      <c r="F32" s="78">
        <v>23446.031</v>
      </c>
      <c r="G32" s="78">
        <f t="shared" si="2"/>
        <v>22.992802622898086</v>
      </c>
      <c r="H32" s="78">
        <f t="shared" si="0"/>
        <v>4.099005298290389</v>
      </c>
      <c r="I32" s="64">
        <f>G32-95</f>
        <v>-72.00719737710192</v>
      </c>
    </row>
    <row r="33" spans="1:9" s="68" customFormat="1" ht="21.75" customHeight="1" hidden="1">
      <c r="A33" s="174"/>
      <c r="B33" s="175"/>
      <c r="C33" s="71" t="s">
        <v>95</v>
      </c>
      <c r="D33" s="149"/>
      <c r="E33" s="149"/>
      <c r="F33" s="150"/>
      <c r="G33" s="78" t="e">
        <f t="shared" si="2"/>
        <v>#DIV/0!</v>
      </c>
      <c r="H33" s="93" t="e">
        <f t="shared" si="0"/>
        <v>#DIV/0!</v>
      </c>
      <c r="I33" s="94" t="e">
        <f t="shared" si="1"/>
        <v>#DIV/0!</v>
      </c>
    </row>
    <row r="34" spans="1:9" s="2" customFormat="1" ht="48" customHeight="1">
      <c r="A34" s="91">
        <v>924</v>
      </c>
      <c r="B34" s="92" t="s">
        <v>85</v>
      </c>
      <c r="C34" s="25" t="s">
        <v>84</v>
      </c>
      <c r="D34" s="63">
        <f>D35+D36</f>
        <v>2276805.262</v>
      </c>
      <c r="E34" s="63">
        <f>E35+E36</f>
        <v>1793484.7310000001</v>
      </c>
      <c r="F34" s="63">
        <f>F35+F36</f>
        <v>1736429.986</v>
      </c>
      <c r="G34" s="63">
        <f t="shared" si="2"/>
        <v>96.81877720987411</v>
      </c>
      <c r="H34" s="63">
        <f t="shared" si="0"/>
        <v>76.26607400207247</v>
      </c>
      <c r="I34" s="83">
        <f t="shared" si="1"/>
        <v>1.8187772098741135</v>
      </c>
    </row>
    <row r="35" spans="1:9" s="2" customFormat="1" ht="16.5" customHeight="1">
      <c r="A35" s="204"/>
      <c r="B35" s="204"/>
      <c r="C35" s="44" t="s">
        <v>35</v>
      </c>
      <c r="D35" s="78">
        <v>2144097.35</v>
      </c>
      <c r="E35" s="78">
        <v>1722308.263</v>
      </c>
      <c r="F35" s="78">
        <v>1665269.566</v>
      </c>
      <c r="G35" s="78">
        <f t="shared" si="2"/>
        <v>96.68824111076103</v>
      </c>
      <c r="H35" s="78">
        <f t="shared" si="0"/>
        <v>77.66762857106279</v>
      </c>
      <c r="I35" s="64">
        <f t="shared" si="1"/>
        <v>1.6882411107610267</v>
      </c>
    </row>
    <row r="36" spans="1:9" s="2" customFormat="1" ht="27.75" customHeight="1">
      <c r="A36" s="204"/>
      <c r="B36" s="204"/>
      <c r="C36" s="49" t="s">
        <v>71</v>
      </c>
      <c r="D36" s="78">
        <v>132707.912</v>
      </c>
      <c r="E36" s="78">
        <v>71176.468</v>
      </c>
      <c r="F36" s="78">
        <v>71160.42</v>
      </c>
      <c r="G36" s="155">
        <f t="shared" si="2"/>
        <v>99.97745322232062</v>
      </c>
      <c r="H36" s="78">
        <f t="shared" si="0"/>
        <v>53.62183680502787</v>
      </c>
      <c r="I36" s="168">
        <f t="shared" si="1"/>
        <v>4.977453222320619</v>
      </c>
    </row>
    <row r="37" spans="1:9" s="2" customFormat="1" ht="21.75" customHeight="1" hidden="1">
      <c r="A37" s="116"/>
      <c r="B37" s="117"/>
      <c r="C37" s="73" t="s">
        <v>95</v>
      </c>
      <c r="D37" s="149">
        <v>0</v>
      </c>
      <c r="E37" s="149">
        <v>0</v>
      </c>
      <c r="F37" s="150">
        <v>0</v>
      </c>
      <c r="G37" s="81" t="e">
        <f t="shared" si="2"/>
        <v>#DIV/0!</v>
      </c>
      <c r="H37" s="81" t="e">
        <f>F37/D37*100</f>
        <v>#DIV/0!</v>
      </c>
      <c r="I37" s="72" t="e">
        <f>G37-95</f>
        <v>#DIV/0!</v>
      </c>
    </row>
    <row r="38" spans="1:9" s="2" customFormat="1" ht="30" customHeight="1">
      <c r="A38" s="76" t="s">
        <v>2</v>
      </c>
      <c r="B38" s="77" t="s">
        <v>75</v>
      </c>
      <c r="C38" s="25" t="s">
        <v>39</v>
      </c>
      <c r="D38" s="63">
        <f>D39+D40+D41</f>
        <v>18972028.292999998</v>
      </c>
      <c r="E38" s="63">
        <f>E39+E40+E41</f>
        <v>14544936.908</v>
      </c>
      <c r="F38" s="63">
        <f>F39+F40+F41</f>
        <v>14502552.786000002</v>
      </c>
      <c r="G38" s="63">
        <f t="shared" si="2"/>
        <v>99.70859879098764</v>
      </c>
      <c r="H38" s="63">
        <f t="shared" si="0"/>
        <v>76.44176237788412</v>
      </c>
      <c r="I38" s="83">
        <f t="shared" si="1"/>
        <v>4.708598790987637</v>
      </c>
    </row>
    <row r="39" spans="1:9" s="7" customFormat="1" ht="16.5" customHeight="1">
      <c r="A39" s="170"/>
      <c r="B39" s="171"/>
      <c r="C39" s="41" t="s">
        <v>35</v>
      </c>
      <c r="D39" s="78">
        <v>4948470.834</v>
      </c>
      <c r="E39" s="78">
        <v>3885541.022</v>
      </c>
      <c r="F39" s="78">
        <v>3866309.038</v>
      </c>
      <c r="G39" s="78">
        <f t="shared" si="2"/>
        <v>99.5050371649377</v>
      </c>
      <c r="H39" s="78">
        <f t="shared" si="0"/>
        <v>78.13138983128542</v>
      </c>
      <c r="I39" s="64">
        <f t="shared" si="1"/>
        <v>4.505037164937704</v>
      </c>
    </row>
    <row r="40" spans="1:9" s="2" customFormat="1" ht="18.75" customHeight="1">
      <c r="A40" s="172"/>
      <c r="B40" s="173"/>
      <c r="C40" s="41" t="s">
        <v>36</v>
      </c>
      <c r="D40" s="78">
        <v>12630537.2</v>
      </c>
      <c r="E40" s="78">
        <v>9637815.487</v>
      </c>
      <c r="F40" s="78">
        <v>9633697.049</v>
      </c>
      <c r="G40" s="156">
        <f t="shared" si="2"/>
        <v>99.95726793062646</v>
      </c>
      <c r="H40" s="78">
        <f t="shared" si="0"/>
        <v>76.27305867085369</v>
      </c>
      <c r="I40" s="166">
        <f t="shared" si="1"/>
        <v>4.9572679306264575</v>
      </c>
    </row>
    <row r="41" spans="1:9" s="2" customFormat="1" ht="27" customHeight="1">
      <c r="A41" s="172"/>
      <c r="B41" s="173"/>
      <c r="C41" s="41" t="s">
        <v>71</v>
      </c>
      <c r="D41" s="78">
        <v>1393020.259</v>
      </c>
      <c r="E41" s="78">
        <v>1021580.399</v>
      </c>
      <c r="F41" s="78">
        <v>1002546.699</v>
      </c>
      <c r="G41" s="78">
        <f t="shared" si="2"/>
        <v>98.13683778402252</v>
      </c>
      <c r="H41" s="78">
        <f t="shared" si="0"/>
        <v>71.96928347041361</v>
      </c>
      <c r="I41" s="64">
        <f t="shared" si="1"/>
        <v>3.136837784022518</v>
      </c>
    </row>
    <row r="42" spans="1:9" s="2" customFormat="1" ht="21.75" customHeight="1">
      <c r="A42" s="174"/>
      <c r="B42" s="175"/>
      <c r="C42" s="71" t="s">
        <v>95</v>
      </c>
      <c r="D42" s="81">
        <v>112800.67499999999</v>
      </c>
      <c r="E42" s="81">
        <v>0</v>
      </c>
      <c r="F42" s="81">
        <v>0</v>
      </c>
      <c r="G42" s="81"/>
      <c r="H42" s="81">
        <f t="shared" si="0"/>
        <v>0</v>
      </c>
      <c r="I42" s="72">
        <f t="shared" si="1"/>
        <v>-95</v>
      </c>
    </row>
    <row r="43" spans="1:9" s="2" customFormat="1" ht="30" customHeight="1">
      <c r="A43" s="40" t="s">
        <v>3</v>
      </c>
      <c r="B43" s="25" t="s">
        <v>4</v>
      </c>
      <c r="C43" s="25" t="s">
        <v>40</v>
      </c>
      <c r="D43" s="63">
        <f>D44+D45+D46</f>
        <v>90759.406</v>
      </c>
      <c r="E43" s="63">
        <f>E44+E45+E46</f>
        <v>77128.82</v>
      </c>
      <c r="F43" s="63">
        <f>F44+F45+F46</f>
        <v>68381.242</v>
      </c>
      <c r="G43" s="63">
        <f>F43/E43*100</f>
        <v>88.65848330105399</v>
      </c>
      <c r="H43" s="63">
        <f t="shared" si="0"/>
        <v>75.34342170551447</v>
      </c>
      <c r="I43" s="83">
        <f t="shared" si="1"/>
        <v>-6.341516698946009</v>
      </c>
    </row>
    <row r="44" spans="1:9" s="7" customFormat="1" ht="16.5" customHeight="1">
      <c r="A44" s="170"/>
      <c r="B44" s="171"/>
      <c r="C44" s="50" t="s">
        <v>35</v>
      </c>
      <c r="D44" s="78">
        <v>72893.731</v>
      </c>
      <c r="E44" s="78">
        <v>61922.603</v>
      </c>
      <c r="F44" s="78">
        <v>53787.147</v>
      </c>
      <c r="G44" s="78">
        <f>F44/E44*100</f>
        <v>86.86189597036157</v>
      </c>
      <c r="H44" s="78">
        <f t="shared" si="0"/>
        <v>73.78844005117531</v>
      </c>
      <c r="I44" s="64">
        <f t="shared" si="1"/>
        <v>-8.138104029638427</v>
      </c>
    </row>
    <row r="45" spans="1:9" s="2" customFormat="1" ht="16.5" customHeight="1">
      <c r="A45" s="172"/>
      <c r="B45" s="173"/>
      <c r="C45" s="41" t="s">
        <v>36</v>
      </c>
      <c r="D45" s="78">
        <v>3516.2999999999997</v>
      </c>
      <c r="E45" s="78">
        <v>2891.726</v>
      </c>
      <c r="F45" s="78">
        <v>2279.604</v>
      </c>
      <c r="G45" s="78">
        <f aca="true" t="shared" si="3" ref="G45:G55">F45/E45*100</f>
        <v>78.83195019168483</v>
      </c>
      <c r="H45" s="78">
        <f t="shared" si="0"/>
        <v>64.82962204590052</v>
      </c>
      <c r="I45" s="64">
        <f t="shared" si="1"/>
        <v>-16.168049808315175</v>
      </c>
    </row>
    <row r="46" spans="1:9" s="23" customFormat="1" ht="27" customHeight="1">
      <c r="A46" s="174"/>
      <c r="B46" s="175"/>
      <c r="C46" s="44" t="s">
        <v>71</v>
      </c>
      <c r="D46" s="78">
        <v>14349.375</v>
      </c>
      <c r="E46" s="78">
        <v>12314.491</v>
      </c>
      <c r="F46" s="78">
        <v>12314.491</v>
      </c>
      <c r="G46" s="78">
        <f t="shared" si="3"/>
        <v>100</v>
      </c>
      <c r="H46" s="78">
        <f t="shared" si="0"/>
        <v>85.81900605427066</v>
      </c>
      <c r="I46" s="64">
        <f t="shared" si="1"/>
        <v>5</v>
      </c>
    </row>
    <row r="47" spans="1:10" s="2" customFormat="1" ht="30" customHeight="1">
      <c r="A47" s="40" t="s">
        <v>5</v>
      </c>
      <c r="B47" s="25" t="s">
        <v>6</v>
      </c>
      <c r="C47" s="25" t="s">
        <v>41</v>
      </c>
      <c r="D47" s="63">
        <f>D48+D49+D50</f>
        <v>210424.996</v>
      </c>
      <c r="E47" s="63">
        <f>E48+E49+E50</f>
        <v>152911.742</v>
      </c>
      <c r="F47" s="63">
        <f>F48+F49+F50</f>
        <v>146172.926</v>
      </c>
      <c r="G47" s="63">
        <f t="shared" si="3"/>
        <v>95.59300292321568</v>
      </c>
      <c r="H47" s="63">
        <f t="shared" si="0"/>
        <v>69.46557147611874</v>
      </c>
      <c r="I47" s="83">
        <f>G47-95</f>
        <v>0.5930029232156784</v>
      </c>
      <c r="J47" s="53"/>
    </row>
    <row r="48" spans="1:9" s="7" customFormat="1" ht="16.5" customHeight="1">
      <c r="A48" s="170"/>
      <c r="B48" s="171"/>
      <c r="C48" s="41" t="s">
        <v>35</v>
      </c>
      <c r="D48" s="78">
        <v>143825.303</v>
      </c>
      <c r="E48" s="78">
        <v>120347.871</v>
      </c>
      <c r="F48" s="78">
        <v>113877.988</v>
      </c>
      <c r="G48" s="156">
        <f t="shared" si="3"/>
        <v>94.62401540946246</v>
      </c>
      <c r="H48" s="78">
        <f t="shared" si="0"/>
        <v>79.17799276251132</v>
      </c>
      <c r="I48" s="166">
        <f t="shared" si="1"/>
        <v>-0.3759845905375414</v>
      </c>
    </row>
    <row r="49" spans="1:9" s="2" customFormat="1" ht="16.5" customHeight="1">
      <c r="A49" s="172"/>
      <c r="B49" s="173"/>
      <c r="C49" s="41" t="s">
        <v>36</v>
      </c>
      <c r="D49" s="78">
        <v>10164.5</v>
      </c>
      <c r="E49" s="78">
        <v>8260.072</v>
      </c>
      <c r="F49" s="78">
        <v>7996.42</v>
      </c>
      <c r="G49" s="78">
        <f t="shared" si="3"/>
        <v>96.8081149897967</v>
      </c>
      <c r="H49" s="78">
        <f t="shared" si="0"/>
        <v>78.67007722957352</v>
      </c>
      <c r="I49" s="64">
        <f t="shared" si="1"/>
        <v>1.8081149897967066</v>
      </c>
    </row>
    <row r="50" spans="1:9" s="23" customFormat="1" ht="27" customHeight="1">
      <c r="A50" s="174"/>
      <c r="B50" s="175"/>
      <c r="C50" s="44" t="s">
        <v>71</v>
      </c>
      <c r="D50" s="78">
        <v>56435.193</v>
      </c>
      <c r="E50" s="78">
        <v>24303.799</v>
      </c>
      <c r="F50" s="78">
        <v>24298.518</v>
      </c>
      <c r="G50" s="155">
        <f t="shared" si="3"/>
        <v>99.97827088678606</v>
      </c>
      <c r="H50" s="78">
        <f t="shared" si="0"/>
        <v>43.05561247925563</v>
      </c>
      <c r="I50" s="168">
        <f t="shared" si="1"/>
        <v>4.978270886786063</v>
      </c>
    </row>
    <row r="51" spans="1:9" s="2" customFormat="1" ht="30" customHeight="1">
      <c r="A51" s="40" t="s">
        <v>7</v>
      </c>
      <c r="B51" s="25" t="s">
        <v>8</v>
      </c>
      <c r="C51" s="25" t="s">
        <v>42</v>
      </c>
      <c r="D51" s="63">
        <f>D52+D53+D54</f>
        <v>182588.582</v>
      </c>
      <c r="E51" s="63">
        <f>E52+E53+E54</f>
        <v>147561.331</v>
      </c>
      <c r="F51" s="63">
        <f>F52+F53+F54</f>
        <v>136097.987</v>
      </c>
      <c r="G51" s="164">
        <f t="shared" si="3"/>
        <v>92.23147153640136</v>
      </c>
      <c r="H51" s="63">
        <f t="shared" si="0"/>
        <v>74.53806010717582</v>
      </c>
      <c r="I51" s="165">
        <f>G51-95</f>
        <v>-2.768528463598642</v>
      </c>
    </row>
    <row r="52" spans="1:9" s="7" customFormat="1" ht="16.5" customHeight="1">
      <c r="A52" s="170"/>
      <c r="B52" s="171"/>
      <c r="C52" s="41" t="s">
        <v>35</v>
      </c>
      <c r="D52" s="78">
        <v>125886.86</v>
      </c>
      <c r="E52" s="78">
        <v>106850.376</v>
      </c>
      <c r="F52" s="78">
        <v>95973.609</v>
      </c>
      <c r="G52" s="78">
        <f t="shared" si="3"/>
        <v>89.82056272782792</v>
      </c>
      <c r="H52" s="78">
        <f t="shared" si="0"/>
        <v>76.23798782494057</v>
      </c>
      <c r="I52" s="64">
        <f t="shared" si="1"/>
        <v>-5.1794372721720805</v>
      </c>
    </row>
    <row r="53" spans="1:9" s="2" customFormat="1" ht="16.5" customHeight="1">
      <c r="A53" s="172"/>
      <c r="B53" s="173"/>
      <c r="C53" s="41" t="s">
        <v>36</v>
      </c>
      <c r="D53" s="78">
        <v>9641.800000000001</v>
      </c>
      <c r="E53" s="78">
        <v>7417.7</v>
      </c>
      <c r="F53" s="78">
        <v>6831.123</v>
      </c>
      <c r="G53" s="78">
        <f t="shared" si="3"/>
        <v>92.09219839033662</v>
      </c>
      <c r="H53" s="78">
        <f t="shared" si="0"/>
        <v>70.84904270986743</v>
      </c>
      <c r="I53" s="64">
        <f t="shared" si="1"/>
        <v>-2.9078016096633803</v>
      </c>
    </row>
    <row r="54" spans="1:9" s="23" customFormat="1" ht="27.75" customHeight="1">
      <c r="A54" s="174"/>
      <c r="B54" s="175"/>
      <c r="C54" s="44" t="s">
        <v>71</v>
      </c>
      <c r="D54" s="78">
        <v>47059.922</v>
      </c>
      <c r="E54" s="78">
        <v>33293.255</v>
      </c>
      <c r="F54" s="78">
        <v>33293.255</v>
      </c>
      <c r="G54" s="78">
        <f t="shared" si="3"/>
        <v>100</v>
      </c>
      <c r="H54" s="78">
        <f t="shared" si="0"/>
        <v>70.74651547446254</v>
      </c>
      <c r="I54" s="64">
        <f t="shared" si="1"/>
        <v>5</v>
      </c>
    </row>
    <row r="55" spans="1:10" s="2" customFormat="1" ht="30" customHeight="1">
      <c r="A55" s="40" t="s">
        <v>9</v>
      </c>
      <c r="B55" s="25" t="s">
        <v>10</v>
      </c>
      <c r="C55" s="25" t="s">
        <v>46</v>
      </c>
      <c r="D55" s="63">
        <f>D56+D57+D58</f>
        <v>170775.71899999998</v>
      </c>
      <c r="E55" s="63">
        <f>E56+E57+E58</f>
        <v>113304.223</v>
      </c>
      <c r="F55" s="63">
        <f>F56+F57+F58</f>
        <v>103776.85399999999</v>
      </c>
      <c r="G55" s="63">
        <f t="shared" si="3"/>
        <v>91.59133812691165</v>
      </c>
      <c r="H55" s="63">
        <f t="shared" si="0"/>
        <v>60.76792099467021</v>
      </c>
      <c r="I55" s="83">
        <f t="shared" si="1"/>
        <v>-3.4086618730883487</v>
      </c>
      <c r="J55" s="53"/>
    </row>
    <row r="56" spans="1:9" s="7" customFormat="1" ht="16.5" customHeight="1">
      <c r="A56" s="170"/>
      <c r="B56" s="171"/>
      <c r="C56" s="41" t="s">
        <v>35</v>
      </c>
      <c r="D56" s="78">
        <v>108727.659</v>
      </c>
      <c r="E56" s="78">
        <v>85662.856</v>
      </c>
      <c r="F56" s="78">
        <v>76808.178</v>
      </c>
      <c r="G56" s="78">
        <f aca="true" t="shared" si="4" ref="G56:G73">F56/E56*100</f>
        <v>89.66334019963098</v>
      </c>
      <c r="H56" s="78">
        <f t="shared" si="0"/>
        <v>70.64272210624897</v>
      </c>
      <c r="I56" s="64">
        <f t="shared" si="1"/>
        <v>-5.33665980036902</v>
      </c>
    </row>
    <row r="57" spans="1:9" s="2" customFormat="1" ht="16.5" customHeight="1">
      <c r="A57" s="172"/>
      <c r="B57" s="173"/>
      <c r="C57" s="41" t="s">
        <v>36</v>
      </c>
      <c r="D57" s="78">
        <v>8434.4</v>
      </c>
      <c r="E57" s="78">
        <v>6221.645</v>
      </c>
      <c r="F57" s="78">
        <v>5548.954</v>
      </c>
      <c r="G57" s="78">
        <f t="shared" si="4"/>
        <v>89.18789162673215</v>
      </c>
      <c r="H57" s="78">
        <f t="shared" si="0"/>
        <v>65.78955230958931</v>
      </c>
      <c r="I57" s="64">
        <f t="shared" si="1"/>
        <v>-5.812108373267847</v>
      </c>
    </row>
    <row r="58" spans="1:9" s="23" customFormat="1" ht="27.75" customHeight="1">
      <c r="A58" s="174"/>
      <c r="B58" s="175"/>
      <c r="C58" s="44" t="s">
        <v>71</v>
      </c>
      <c r="D58" s="78">
        <v>53613.66</v>
      </c>
      <c r="E58" s="78">
        <v>21419.722</v>
      </c>
      <c r="F58" s="78">
        <v>21419.722</v>
      </c>
      <c r="G58" s="78">
        <f t="shared" si="4"/>
        <v>100</v>
      </c>
      <c r="H58" s="78">
        <f t="shared" si="0"/>
        <v>39.951986116970936</v>
      </c>
      <c r="I58" s="64">
        <f t="shared" si="1"/>
        <v>5</v>
      </c>
    </row>
    <row r="59" spans="1:10" s="2" customFormat="1" ht="30" customHeight="1">
      <c r="A59" s="40" t="s">
        <v>11</v>
      </c>
      <c r="B59" s="25" t="s">
        <v>12</v>
      </c>
      <c r="C59" s="25" t="s">
        <v>45</v>
      </c>
      <c r="D59" s="63">
        <f>D60+D61+D62</f>
        <v>162353.798</v>
      </c>
      <c r="E59" s="63">
        <f>E60+E61+E62</f>
        <v>130613.842</v>
      </c>
      <c r="F59" s="63">
        <f>F60+F61+F62</f>
        <v>125712.741</v>
      </c>
      <c r="G59" s="63">
        <f t="shared" si="4"/>
        <v>96.24764043002425</v>
      </c>
      <c r="H59" s="63">
        <f t="shared" si="0"/>
        <v>77.43135211410329</v>
      </c>
      <c r="I59" s="83">
        <f t="shared" si="1"/>
        <v>1.2476404300242478</v>
      </c>
      <c r="J59" s="53"/>
    </row>
    <row r="60" spans="1:9" s="7" customFormat="1" ht="16.5" customHeight="1">
      <c r="A60" s="170"/>
      <c r="B60" s="171"/>
      <c r="C60" s="41" t="s">
        <v>35</v>
      </c>
      <c r="D60" s="78">
        <v>120675.285</v>
      </c>
      <c r="E60" s="78">
        <v>98080.297</v>
      </c>
      <c r="F60" s="78">
        <v>94191.351</v>
      </c>
      <c r="G60" s="78">
        <f t="shared" si="4"/>
        <v>96.034936558155</v>
      </c>
      <c r="H60" s="78">
        <f t="shared" si="0"/>
        <v>78.05355587103026</v>
      </c>
      <c r="I60" s="64">
        <f t="shared" si="1"/>
        <v>1.034936558154996</v>
      </c>
    </row>
    <row r="61" spans="1:9" s="2" customFormat="1" ht="16.5" customHeight="1">
      <c r="A61" s="172"/>
      <c r="B61" s="173"/>
      <c r="C61" s="41" t="s">
        <v>36</v>
      </c>
      <c r="D61" s="78">
        <v>8366.1</v>
      </c>
      <c r="E61" s="78">
        <v>6965.041</v>
      </c>
      <c r="F61" s="78">
        <v>5952.886</v>
      </c>
      <c r="G61" s="78">
        <f t="shared" si="4"/>
        <v>85.46806831431431</v>
      </c>
      <c r="H61" s="78">
        <f t="shared" si="0"/>
        <v>71.15485112537503</v>
      </c>
      <c r="I61" s="64">
        <f t="shared" si="1"/>
        <v>-9.531931685685691</v>
      </c>
    </row>
    <row r="62" spans="1:9" s="23" customFormat="1" ht="27" customHeight="1">
      <c r="A62" s="174"/>
      <c r="B62" s="175"/>
      <c r="C62" s="44" t="s">
        <v>71</v>
      </c>
      <c r="D62" s="78">
        <v>33312.413</v>
      </c>
      <c r="E62" s="78">
        <v>25568.504</v>
      </c>
      <c r="F62" s="78">
        <v>25568.504</v>
      </c>
      <c r="G62" s="78">
        <f t="shared" si="4"/>
        <v>100</v>
      </c>
      <c r="H62" s="78">
        <f t="shared" si="0"/>
        <v>76.75368337922563</v>
      </c>
      <c r="I62" s="64">
        <f t="shared" si="1"/>
        <v>5</v>
      </c>
    </row>
    <row r="63" spans="1:10" s="2" customFormat="1" ht="30" customHeight="1">
      <c r="A63" s="40" t="s">
        <v>13</v>
      </c>
      <c r="B63" s="25" t="s">
        <v>14</v>
      </c>
      <c r="C63" s="25" t="s">
        <v>44</v>
      </c>
      <c r="D63" s="63">
        <f>D64+D65+D66</f>
        <v>141811.78</v>
      </c>
      <c r="E63" s="63">
        <f>E64+E65+E66</f>
        <v>115291.509</v>
      </c>
      <c r="F63" s="63">
        <f>F64+F65+F66</f>
        <v>106572.801</v>
      </c>
      <c r="G63" s="63">
        <f t="shared" si="4"/>
        <v>92.43768420101085</v>
      </c>
      <c r="H63" s="63">
        <f t="shared" si="0"/>
        <v>75.15088027242871</v>
      </c>
      <c r="I63" s="83">
        <f t="shared" si="1"/>
        <v>-2.5623157989891467</v>
      </c>
      <c r="J63" s="53"/>
    </row>
    <row r="64" spans="1:9" s="7" customFormat="1" ht="16.5" customHeight="1">
      <c r="A64" s="170"/>
      <c r="B64" s="171"/>
      <c r="C64" s="41" t="s">
        <v>35</v>
      </c>
      <c r="D64" s="78">
        <v>102816.356</v>
      </c>
      <c r="E64" s="78">
        <v>83895.136</v>
      </c>
      <c r="F64" s="78">
        <v>76448.221</v>
      </c>
      <c r="G64" s="78">
        <f t="shared" si="4"/>
        <v>91.12354380115673</v>
      </c>
      <c r="H64" s="78">
        <f t="shared" si="0"/>
        <v>74.35414361504897</v>
      </c>
      <c r="I64" s="64">
        <f t="shared" si="1"/>
        <v>-3.8764561988432717</v>
      </c>
    </row>
    <row r="65" spans="1:9" s="2" customFormat="1" ht="16.5" customHeight="1">
      <c r="A65" s="172"/>
      <c r="B65" s="173"/>
      <c r="C65" s="41" t="s">
        <v>36</v>
      </c>
      <c r="D65" s="78">
        <v>7577.1</v>
      </c>
      <c r="E65" s="78">
        <v>6253.82</v>
      </c>
      <c r="F65" s="78">
        <v>4982.027</v>
      </c>
      <c r="G65" s="78">
        <f t="shared" si="4"/>
        <v>79.66374152118226</v>
      </c>
      <c r="H65" s="78">
        <f t="shared" si="0"/>
        <v>65.7511053041401</v>
      </c>
      <c r="I65" s="64">
        <f t="shared" si="1"/>
        <v>-15.33625847881774</v>
      </c>
    </row>
    <row r="66" spans="1:9" s="23" customFormat="1" ht="27" customHeight="1">
      <c r="A66" s="174"/>
      <c r="B66" s="175"/>
      <c r="C66" s="44" t="s">
        <v>71</v>
      </c>
      <c r="D66" s="78">
        <v>31418.324</v>
      </c>
      <c r="E66" s="78">
        <v>25142.553</v>
      </c>
      <c r="F66" s="78">
        <v>25142.553</v>
      </c>
      <c r="G66" s="78">
        <f t="shared" si="4"/>
        <v>100</v>
      </c>
      <c r="H66" s="78">
        <f t="shared" si="0"/>
        <v>80.02512482842815</v>
      </c>
      <c r="I66" s="64">
        <f t="shared" si="1"/>
        <v>5</v>
      </c>
    </row>
    <row r="67" spans="1:10" s="2" customFormat="1" ht="37.5" customHeight="1">
      <c r="A67" s="40" t="s">
        <v>15</v>
      </c>
      <c r="B67" s="25" t="s">
        <v>16</v>
      </c>
      <c r="C67" s="25" t="s">
        <v>68</v>
      </c>
      <c r="D67" s="63">
        <f>D68+D69+D70</f>
        <v>142117.083</v>
      </c>
      <c r="E67" s="63">
        <f>E68+E69+E70</f>
        <v>117601.67</v>
      </c>
      <c r="F67" s="63">
        <f>F68+F69+F70</f>
        <v>114438.592</v>
      </c>
      <c r="G67" s="63">
        <f t="shared" si="4"/>
        <v>97.31034601804551</v>
      </c>
      <c r="H67" s="63">
        <f t="shared" si="0"/>
        <v>80.52416330554716</v>
      </c>
      <c r="I67" s="83">
        <f t="shared" si="1"/>
        <v>2.3103460180455073</v>
      </c>
      <c r="J67" s="53"/>
    </row>
    <row r="68" spans="1:9" s="7" customFormat="1" ht="16.5" customHeight="1">
      <c r="A68" s="170"/>
      <c r="B68" s="171"/>
      <c r="C68" s="41" t="s">
        <v>35</v>
      </c>
      <c r="D68" s="78">
        <v>107111.266</v>
      </c>
      <c r="E68" s="78">
        <v>88924.53</v>
      </c>
      <c r="F68" s="78">
        <v>86316.675</v>
      </c>
      <c r="G68" s="78">
        <f t="shared" si="4"/>
        <v>97.06733901208138</v>
      </c>
      <c r="H68" s="78">
        <f t="shared" si="0"/>
        <v>80.58599083312113</v>
      </c>
      <c r="I68" s="64">
        <f t="shared" si="1"/>
        <v>2.0673390120813764</v>
      </c>
    </row>
    <row r="69" spans="1:9" s="2" customFormat="1" ht="16.5" customHeight="1">
      <c r="A69" s="172"/>
      <c r="B69" s="173"/>
      <c r="C69" s="41" t="s">
        <v>36</v>
      </c>
      <c r="D69" s="78">
        <v>6688.299999999999</v>
      </c>
      <c r="E69" s="78">
        <v>5519.442</v>
      </c>
      <c r="F69" s="78">
        <v>4964.219</v>
      </c>
      <c r="G69" s="156">
        <f t="shared" si="4"/>
        <v>89.94059544424961</v>
      </c>
      <c r="H69" s="78">
        <f t="shared" si="0"/>
        <v>74.22243320425221</v>
      </c>
      <c r="I69" s="166">
        <f t="shared" si="1"/>
        <v>-5.05940455575039</v>
      </c>
    </row>
    <row r="70" spans="1:9" s="2" customFormat="1" ht="27.75" customHeight="1">
      <c r="A70" s="174"/>
      <c r="B70" s="175"/>
      <c r="C70" s="44" t="s">
        <v>71</v>
      </c>
      <c r="D70" s="78">
        <v>28317.517</v>
      </c>
      <c r="E70" s="78">
        <v>23157.698</v>
      </c>
      <c r="F70" s="78">
        <v>23157.698</v>
      </c>
      <c r="G70" s="78">
        <f t="shared" si="4"/>
        <v>100</v>
      </c>
      <c r="H70" s="78">
        <f t="shared" si="0"/>
        <v>81.77870256068002</v>
      </c>
      <c r="I70" s="64">
        <f t="shared" si="1"/>
        <v>5</v>
      </c>
    </row>
    <row r="71" spans="1:9" s="2" customFormat="1" ht="30" customHeight="1">
      <c r="A71" s="40" t="s">
        <v>17</v>
      </c>
      <c r="B71" s="25" t="s">
        <v>18</v>
      </c>
      <c r="C71" s="25" t="s">
        <v>43</v>
      </c>
      <c r="D71" s="63">
        <f>D72+D73+D74</f>
        <v>26515.379999999997</v>
      </c>
      <c r="E71" s="63">
        <f>E72+E73+E74</f>
        <v>19464.152000000002</v>
      </c>
      <c r="F71" s="63">
        <f>F72+F73+F74</f>
        <v>17953.566</v>
      </c>
      <c r="G71" s="164">
        <f t="shared" si="4"/>
        <v>92.23913787767377</v>
      </c>
      <c r="H71" s="63">
        <f t="shared" si="0"/>
        <v>67.71000830461415</v>
      </c>
      <c r="I71" s="165">
        <f t="shared" si="1"/>
        <v>-2.7608621223262304</v>
      </c>
    </row>
    <row r="72" spans="1:9" s="7" customFormat="1" ht="16.5" customHeight="1">
      <c r="A72" s="170"/>
      <c r="B72" s="171"/>
      <c r="C72" s="41" t="s">
        <v>35</v>
      </c>
      <c r="D72" s="78">
        <v>25345.834</v>
      </c>
      <c r="E72" s="78">
        <v>18923.042</v>
      </c>
      <c r="F72" s="78">
        <v>17467.302</v>
      </c>
      <c r="G72" s="78">
        <f t="shared" si="4"/>
        <v>92.30705084309383</v>
      </c>
      <c r="H72" s="78">
        <f t="shared" si="0"/>
        <v>68.91586996111472</v>
      </c>
      <c r="I72" s="64">
        <f t="shared" si="1"/>
        <v>-2.6929491569061668</v>
      </c>
    </row>
    <row r="73" spans="1:9" s="2" customFormat="1" ht="16.5" customHeight="1">
      <c r="A73" s="172"/>
      <c r="B73" s="173"/>
      <c r="C73" s="41" t="s">
        <v>36</v>
      </c>
      <c r="D73" s="78">
        <v>712</v>
      </c>
      <c r="E73" s="78">
        <v>541.11</v>
      </c>
      <c r="F73" s="78">
        <v>486.264</v>
      </c>
      <c r="G73" s="156">
        <f t="shared" si="4"/>
        <v>89.86416809890781</v>
      </c>
      <c r="H73" s="78">
        <f t="shared" si="0"/>
        <v>68.29550561797753</v>
      </c>
      <c r="I73" s="166">
        <f t="shared" si="1"/>
        <v>-5.135831901092189</v>
      </c>
    </row>
    <row r="74" spans="1:9" s="2" customFormat="1" ht="27.75" customHeight="1">
      <c r="A74" s="174"/>
      <c r="B74" s="175"/>
      <c r="C74" s="44" t="s">
        <v>71</v>
      </c>
      <c r="D74" s="78">
        <v>457.546</v>
      </c>
      <c r="E74" s="78">
        <v>0</v>
      </c>
      <c r="F74" s="78">
        <v>0</v>
      </c>
      <c r="G74" s="78"/>
      <c r="H74" s="78">
        <f t="shared" si="0"/>
        <v>0</v>
      </c>
      <c r="I74" s="64">
        <f t="shared" si="1"/>
        <v>-95</v>
      </c>
    </row>
    <row r="75" spans="1:9" s="2" customFormat="1" ht="48" customHeight="1">
      <c r="A75" s="40" t="s">
        <v>86</v>
      </c>
      <c r="B75" s="25" t="s">
        <v>88</v>
      </c>
      <c r="C75" s="25" t="s">
        <v>87</v>
      </c>
      <c r="D75" s="63">
        <f>D76+D77+D78</f>
        <v>1956286.239</v>
      </c>
      <c r="E75" s="63">
        <f>E76+E77+E78</f>
        <v>1399052.1290000002</v>
      </c>
      <c r="F75" s="63">
        <f>F76+F77+F78</f>
        <v>1248010.741</v>
      </c>
      <c r="G75" s="63">
        <f aca="true" t="shared" si="5" ref="G75:G84">F75/E75*100</f>
        <v>89.20402000260276</v>
      </c>
      <c r="H75" s="63">
        <f t="shared" si="0"/>
        <v>63.79489443415749</v>
      </c>
      <c r="I75" s="83">
        <f t="shared" si="1"/>
        <v>-5.7959799973972395</v>
      </c>
    </row>
    <row r="76" spans="1:9" s="2" customFormat="1" ht="16.5" customHeight="1">
      <c r="A76" s="197"/>
      <c r="B76" s="198"/>
      <c r="C76" s="44" t="s">
        <v>35</v>
      </c>
      <c r="D76" s="78">
        <v>1367197.012</v>
      </c>
      <c r="E76" s="78">
        <v>1070729.438</v>
      </c>
      <c r="F76" s="78">
        <v>966594.333</v>
      </c>
      <c r="G76" s="78">
        <f t="shared" si="5"/>
        <v>90.27437732593656</v>
      </c>
      <c r="H76" s="78">
        <f aca="true" t="shared" si="6" ref="H76:H145">F76/D76*100</f>
        <v>70.69897933627139</v>
      </c>
      <c r="I76" s="64">
        <f aca="true" t="shared" si="7" ref="I76:I145">G76-95</f>
        <v>-4.725622674063445</v>
      </c>
    </row>
    <row r="77" spans="1:9" s="10" customFormat="1" ht="16.5" customHeight="1">
      <c r="A77" s="199"/>
      <c r="B77" s="200"/>
      <c r="C77" s="44" t="s">
        <v>36</v>
      </c>
      <c r="D77" s="78">
        <v>3601.9</v>
      </c>
      <c r="E77" s="78">
        <v>1880</v>
      </c>
      <c r="F77" s="78">
        <v>773.054</v>
      </c>
      <c r="G77" s="78">
        <f t="shared" si="5"/>
        <v>41.119893617021276</v>
      </c>
      <c r="H77" s="78">
        <f t="shared" si="6"/>
        <v>21.462394847163996</v>
      </c>
      <c r="I77" s="64">
        <f t="shared" si="7"/>
        <v>-53.880106382978724</v>
      </c>
    </row>
    <row r="78" spans="1:9" s="70" customFormat="1" ht="27.75" customHeight="1">
      <c r="A78" s="199"/>
      <c r="B78" s="200"/>
      <c r="C78" s="44" t="s">
        <v>71</v>
      </c>
      <c r="D78" s="78">
        <v>585487.327</v>
      </c>
      <c r="E78" s="78">
        <v>326442.691</v>
      </c>
      <c r="F78" s="78">
        <v>280643.354</v>
      </c>
      <c r="G78" s="78">
        <f t="shared" si="5"/>
        <v>85.97017538983587</v>
      </c>
      <c r="H78" s="78">
        <f t="shared" si="6"/>
        <v>47.93329267056876</v>
      </c>
      <c r="I78" s="64">
        <f t="shared" si="7"/>
        <v>-9.029824610164127</v>
      </c>
    </row>
    <row r="79" spans="1:10" s="23" customFormat="1" ht="21" customHeight="1">
      <c r="A79" s="201"/>
      <c r="B79" s="202"/>
      <c r="C79" s="73" t="s">
        <v>95</v>
      </c>
      <c r="D79" s="81">
        <v>209797.208</v>
      </c>
      <c r="E79" s="81">
        <v>167383.698</v>
      </c>
      <c r="F79" s="81">
        <v>160103.003</v>
      </c>
      <c r="G79" s="81">
        <f t="shared" si="5"/>
        <v>95.6502962433056</v>
      </c>
      <c r="H79" s="81">
        <f t="shared" si="6"/>
        <v>76.3132190967956</v>
      </c>
      <c r="I79" s="72">
        <f t="shared" si="7"/>
        <v>0.6502962433056041</v>
      </c>
      <c r="J79" s="57"/>
    </row>
    <row r="80" spans="1:9" s="2" customFormat="1" ht="44.25" customHeight="1">
      <c r="A80" s="47" t="s">
        <v>92</v>
      </c>
      <c r="B80" s="48" t="s">
        <v>93</v>
      </c>
      <c r="C80" s="25" t="s">
        <v>91</v>
      </c>
      <c r="D80" s="63">
        <f>D81+D82</f>
        <v>5499450.457</v>
      </c>
      <c r="E80" s="63">
        <f>E81+E82</f>
        <v>3342167.154</v>
      </c>
      <c r="F80" s="63">
        <f>F81+F82</f>
        <v>3221120.891</v>
      </c>
      <c r="G80" s="63">
        <f t="shared" si="5"/>
        <v>96.37821038199336</v>
      </c>
      <c r="H80" s="63">
        <f>F80/D80*100</f>
        <v>58.57168668371185</v>
      </c>
      <c r="I80" s="83">
        <f t="shared" si="7"/>
        <v>1.3782103819933553</v>
      </c>
    </row>
    <row r="81" spans="1:9" s="2" customFormat="1" ht="16.5" customHeight="1">
      <c r="A81" s="197"/>
      <c r="B81" s="198"/>
      <c r="C81" s="44" t="s">
        <v>35</v>
      </c>
      <c r="D81" s="78">
        <v>2077159.723</v>
      </c>
      <c r="E81" s="78">
        <v>1344860.765</v>
      </c>
      <c r="F81" s="78">
        <v>1226444.609</v>
      </c>
      <c r="G81" s="78">
        <f t="shared" si="5"/>
        <v>91.19491332621337</v>
      </c>
      <c r="H81" s="78">
        <f t="shared" si="6"/>
        <v>59.04430917949202</v>
      </c>
      <c r="I81" s="64">
        <f t="shared" si="7"/>
        <v>-3.805086673786633</v>
      </c>
    </row>
    <row r="82" spans="1:9" s="23" customFormat="1" ht="27" customHeight="1">
      <c r="A82" s="199"/>
      <c r="B82" s="200"/>
      <c r="C82" s="44" t="s">
        <v>71</v>
      </c>
      <c r="D82" s="78">
        <v>3422290.734</v>
      </c>
      <c r="E82" s="78">
        <v>1997306.389</v>
      </c>
      <c r="F82" s="78">
        <v>1994676.282</v>
      </c>
      <c r="G82" s="78">
        <f t="shared" si="5"/>
        <v>99.86831729901405</v>
      </c>
      <c r="H82" s="78">
        <f t="shared" si="6"/>
        <v>58.28482840990563</v>
      </c>
      <c r="I82" s="64">
        <f t="shared" si="7"/>
        <v>4.868317299014052</v>
      </c>
    </row>
    <row r="83" spans="1:10" s="23" customFormat="1" ht="21" customHeight="1">
      <c r="A83" s="199"/>
      <c r="B83" s="200"/>
      <c r="C83" s="74" t="s">
        <v>95</v>
      </c>
      <c r="D83" s="81">
        <v>5409632.961</v>
      </c>
      <c r="E83" s="81">
        <v>3281047.653</v>
      </c>
      <c r="F83" s="81">
        <v>3160147.94</v>
      </c>
      <c r="G83" s="81">
        <f t="shared" si="5"/>
        <v>96.31521008573417</v>
      </c>
      <c r="H83" s="81">
        <f t="shared" si="6"/>
        <v>58.4170490453354</v>
      </c>
      <c r="I83" s="72">
        <f t="shared" si="7"/>
        <v>1.315210085734165</v>
      </c>
      <c r="J83" s="58"/>
    </row>
    <row r="84" spans="1:9" s="2" customFormat="1" ht="45" customHeight="1">
      <c r="A84" s="40" t="s">
        <v>19</v>
      </c>
      <c r="B84" s="25" t="s">
        <v>110</v>
      </c>
      <c r="C84" s="25" t="s">
        <v>47</v>
      </c>
      <c r="D84" s="63">
        <f>D86+D87+D88</f>
        <v>10725456.219</v>
      </c>
      <c r="E84" s="63">
        <f>E86+E87+E88</f>
        <v>8412178.2</v>
      </c>
      <c r="F84" s="63">
        <f>F86+F87+F88</f>
        <v>7155123.081</v>
      </c>
      <c r="G84" s="63">
        <f t="shared" si="5"/>
        <v>85.05672265715913</v>
      </c>
      <c r="H84" s="63">
        <f t="shared" si="6"/>
        <v>66.71159655031546</v>
      </c>
      <c r="I84" s="83">
        <f t="shared" si="7"/>
        <v>-9.943277342840872</v>
      </c>
    </row>
    <row r="85" spans="1:9" s="2" customFormat="1" ht="45" customHeight="1" hidden="1">
      <c r="A85" s="170"/>
      <c r="B85" s="171"/>
      <c r="C85" s="25" t="s">
        <v>122</v>
      </c>
      <c r="D85" s="63">
        <f>D86+D87+D89</f>
        <v>6727343.196</v>
      </c>
      <c r="E85" s="63">
        <f>E86+E87+E89</f>
        <v>5570976.198</v>
      </c>
      <c r="F85" s="148">
        <f>F86+F87+F89</f>
        <v>4697525.827</v>
      </c>
      <c r="G85" s="63">
        <f aca="true" t="shared" si="8" ref="G85:G96">F85/E85*100</f>
        <v>84.32141262219767</v>
      </c>
      <c r="H85" s="63">
        <f>F85/D85*100</f>
        <v>69.82735517036048</v>
      </c>
      <c r="I85" s="83">
        <f t="shared" si="7"/>
        <v>-10.67858737780233</v>
      </c>
    </row>
    <row r="86" spans="1:9" s="7" customFormat="1" ht="16.5" customHeight="1">
      <c r="A86" s="172"/>
      <c r="B86" s="173"/>
      <c r="C86" s="41" t="s">
        <v>35</v>
      </c>
      <c r="D86" s="78">
        <v>6718809.296</v>
      </c>
      <c r="E86" s="78">
        <v>5563738.598</v>
      </c>
      <c r="F86" s="153">
        <v>4692905.266</v>
      </c>
      <c r="G86" s="78">
        <f t="shared" si="8"/>
        <v>84.34805452015594</v>
      </c>
      <c r="H86" s="78">
        <f t="shared" si="6"/>
        <v>69.8472758974405</v>
      </c>
      <c r="I86" s="147">
        <f t="shared" si="7"/>
        <v>-10.65194547984406</v>
      </c>
    </row>
    <row r="87" spans="1:9" s="7" customFormat="1" ht="16.5" customHeight="1">
      <c r="A87" s="172"/>
      <c r="B87" s="173"/>
      <c r="C87" s="41" t="s">
        <v>36</v>
      </c>
      <c r="D87" s="78">
        <v>8533.9</v>
      </c>
      <c r="E87" s="78">
        <v>7237.599999999999</v>
      </c>
      <c r="F87" s="78">
        <v>4620.561</v>
      </c>
      <c r="G87" s="78">
        <f t="shared" si="8"/>
        <v>63.84106609925942</v>
      </c>
      <c r="H87" s="78">
        <f t="shared" si="6"/>
        <v>54.14360374506381</v>
      </c>
      <c r="I87" s="64">
        <f t="shared" si="7"/>
        <v>-31.15893390074058</v>
      </c>
    </row>
    <row r="88" spans="1:9" s="2" customFormat="1" ht="27" customHeight="1">
      <c r="A88" s="172"/>
      <c r="B88" s="173"/>
      <c r="C88" s="41" t="s">
        <v>71</v>
      </c>
      <c r="D88" s="78">
        <v>3998113.023</v>
      </c>
      <c r="E88" s="78">
        <v>2841202.002</v>
      </c>
      <c r="F88" s="78">
        <v>2457597.254</v>
      </c>
      <c r="G88" s="78">
        <f t="shared" si="8"/>
        <v>86.49850493805194</v>
      </c>
      <c r="H88" s="78">
        <f t="shared" si="6"/>
        <v>61.46892896379234</v>
      </c>
      <c r="I88" s="64">
        <f>G88-95</f>
        <v>-8.501495061948063</v>
      </c>
    </row>
    <row r="89" spans="1:9" s="2" customFormat="1" ht="44.25" customHeight="1" hidden="1">
      <c r="A89" s="172"/>
      <c r="B89" s="173"/>
      <c r="C89" s="95" t="s">
        <v>123</v>
      </c>
      <c r="D89" s="82"/>
      <c r="E89" s="82"/>
      <c r="F89" s="82"/>
      <c r="G89" s="78" t="e">
        <f t="shared" si="8"/>
        <v>#DIV/0!</v>
      </c>
      <c r="H89" s="78" t="e">
        <f>F89/D89*100</f>
        <v>#DIV/0!</v>
      </c>
      <c r="I89" s="64" t="e">
        <f t="shared" si="7"/>
        <v>#DIV/0!</v>
      </c>
    </row>
    <row r="90" spans="1:10" s="2" customFormat="1" ht="21" customHeight="1">
      <c r="A90" s="172"/>
      <c r="B90" s="173"/>
      <c r="C90" s="71" t="s">
        <v>95</v>
      </c>
      <c r="D90" s="81">
        <v>229192.074</v>
      </c>
      <c r="E90" s="81">
        <v>79794.923</v>
      </c>
      <c r="F90" s="81">
        <v>26181.262</v>
      </c>
      <c r="G90" s="81">
        <f t="shared" si="8"/>
        <v>32.81068646435062</v>
      </c>
      <c r="H90" s="81">
        <f t="shared" si="6"/>
        <v>11.423284210081366</v>
      </c>
      <c r="I90" s="72">
        <f>G90-95</f>
        <v>-62.18931353564938</v>
      </c>
      <c r="J90" s="57"/>
    </row>
    <row r="91" spans="1:10" s="2" customFormat="1" ht="40.5" customHeight="1" hidden="1">
      <c r="A91" s="174"/>
      <c r="B91" s="175"/>
      <c r="C91" s="71" t="s">
        <v>121</v>
      </c>
      <c r="D91" s="149"/>
      <c r="E91" s="149"/>
      <c r="F91" s="150"/>
      <c r="G91" s="81" t="e">
        <f t="shared" si="8"/>
        <v>#DIV/0!</v>
      </c>
      <c r="H91" s="81" t="e">
        <f>F91/D91*100</f>
        <v>#DIV/0!</v>
      </c>
      <c r="I91" s="72" t="e">
        <f>G91-95</f>
        <v>#DIV/0!</v>
      </c>
      <c r="J91" s="57"/>
    </row>
    <row r="92" spans="1:9" s="2" customFormat="1" ht="30" customHeight="1">
      <c r="A92" s="40" t="s">
        <v>20</v>
      </c>
      <c r="B92" s="25" t="s">
        <v>111</v>
      </c>
      <c r="C92" s="25" t="s">
        <v>48</v>
      </c>
      <c r="D92" s="63">
        <f>D93+D94+D95</f>
        <v>11060111.003</v>
      </c>
      <c r="E92" s="63">
        <f>E93+E94+E95</f>
        <v>9275831.271</v>
      </c>
      <c r="F92" s="63">
        <f>F93+F94+F95</f>
        <v>8996427.82</v>
      </c>
      <c r="G92" s="63">
        <f t="shared" si="8"/>
        <v>96.98783383572825</v>
      </c>
      <c r="H92" s="63">
        <f t="shared" si="6"/>
        <v>81.3412073130167</v>
      </c>
      <c r="I92" s="83">
        <f t="shared" si="7"/>
        <v>1.987833835728253</v>
      </c>
    </row>
    <row r="93" spans="1:9" s="7" customFormat="1" ht="16.5" customHeight="1">
      <c r="A93" s="170"/>
      <c r="B93" s="171"/>
      <c r="C93" s="51" t="s">
        <v>35</v>
      </c>
      <c r="D93" s="78">
        <v>7061841.824</v>
      </c>
      <c r="E93" s="78">
        <v>5907070.1</v>
      </c>
      <c r="F93" s="78">
        <v>5649289.14</v>
      </c>
      <c r="G93" s="78">
        <f t="shared" si="8"/>
        <v>95.63606059118885</v>
      </c>
      <c r="H93" s="78">
        <f t="shared" si="6"/>
        <v>79.9973899273788</v>
      </c>
      <c r="I93" s="64">
        <f t="shared" si="7"/>
        <v>0.6360605911888513</v>
      </c>
    </row>
    <row r="94" spans="1:9" s="2" customFormat="1" ht="16.5" customHeight="1">
      <c r="A94" s="172"/>
      <c r="B94" s="173"/>
      <c r="C94" s="44" t="s">
        <v>36</v>
      </c>
      <c r="D94" s="78">
        <v>263191.512</v>
      </c>
      <c r="E94" s="78">
        <v>233016.96</v>
      </c>
      <c r="F94" s="78">
        <v>211394.509</v>
      </c>
      <c r="G94" s="78">
        <f t="shared" si="8"/>
        <v>90.7206535524281</v>
      </c>
      <c r="H94" s="78">
        <f t="shared" si="6"/>
        <v>80.31965293774368</v>
      </c>
      <c r="I94" s="64">
        <f t="shared" si="7"/>
        <v>-4.279346447571896</v>
      </c>
    </row>
    <row r="95" spans="1:9" s="2" customFormat="1" ht="27" customHeight="1">
      <c r="A95" s="172"/>
      <c r="B95" s="173"/>
      <c r="C95" s="44" t="s">
        <v>71</v>
      </c>
      <c r="D95" s="78">
        <v>3735077.667</v>
      </c>
      <c r="E95" s="78">
        <v>3135744.211</v>
      </c>
      <c r="F95" s="78">
        <v>3135744.171</v>
      </c>
      <c r="G95" s="78">
        <f t="shared" si="8"/>
        <v>99.99999872438575</v>
      </c>
      <c r="H95" s="78">
        <f t="shared" si="6"/>
        <v>83.95392145937939</v>
      </c>
      <c r="I95" s="64">
        <f t="shared" si="7"/>
        <v>4.9999987243857476</v>
      </c>
    </row>
    <row r="96" spans="1:9" s="2" customFormat="1" ht="21" customHeight="1">
      <c r="A96" s="174"/>
      <c r="B96" s="175"/>
      <c r="C96" s="71" t="s">
        <v>95</v>
      </c>
      <c r="D96" s="81">
        <v>2123270.21</v>
      </c>
      <c r="E96" s="81">
        <v>2083694.083</v>
      </c>
      <c r="F96" s="81">
        <v>2083694.083</v>
      </c>
      <c r="G96" s="81">
        <f t="shared" si="8"/>
        <v>100</v>
      </c>
      <c r="H96" s="81">
        <f>F96/D96*100</f>
        <v>98.13607675492231</v>
      </c>
      <c r="I96" s="72">
        <f>G96-95</f>
        <v>5</v>
      </c>
    </row>
    <row r="97" spans="1:9" s="2" customFormat="1" ht="30" customHeight="1">
      <c r="A97" s="47" t="s">
        <v>106</v>
      </c>
      <c r="B97" s="48" t="s">
        <v>108</v>
      </c>
      <c r="C97" s="65" t="s">
        <v>107</v>
      </c>
      <c r="D97" s="63">
        <f>D98+D99+D100</f>
        <v>124423.185</v>
      </c>
      <c r="E97" s="63">
        <f>E98+E99+E100</f>
        <v>92425.303</v>
      </c>
      <c r="F97" s="63">
        <f>F98+F99+F100</f>
        <v>88116.249</v>
      </c>
      <c r="G97" s="63">
        <f>F97/E97*100</f>
        <v>95.33779835160507</v>
      </c>
      <c r="H97" s="63">
        <f t="shared" si="6"/>
        <v>70.8197985769292</v>
      </c>
      <c r="I97" s="83">
        <f>G97-95</f>
        <v>0.3377983516050733</v>
      </c>
    </row>
    <row r="98" spans="1:9" s="2" customFormat="1" ht="16.5" customHeight="1">
      <c r="A98" s="170"/>
      <c r="B98" s="171"/>
      <c r="C98" s="44" t="s">
        <v>35</v>
      </c>
      <c r="D98" s="78">
        <v>124343.263</v>
      </c>
      <c r="E98" s="78">
        <v>92361.103</v>
      </c>
      <c r="F98" s="78">
        <v>88052.228</v>
      </c>
      <c r="G98" s="78">
        <f>F98/E98*100</f>
        <v>95.33475146999922</v>
      </c>
      <c r="H98" s="78">
        <f t="shared" si="6"/>
        <v>70.81383090292556</v>
      </c>
      <c r="I98" s="64">
        <f t="shared" si="7"/>
        <v>0.3347514699992189</v>
      </c>
    </row>
    <row r="99" spans="1:9" s="2" customFormat="1" ht="16.5" customHeight="1">
      <c r="A99" s="172"/>
      <c r="B99" s="173"/>
      <c r="C99" s="44" t="s">
        <v>36</v>
      </c>
      <c r="D99" s="78">
        <v>64.2</v>
      </c>
      <c r="E99" s="78">
        <v>64.2</v>
      </c>
      <c r="F99" s="78">
        <v>64.021</v>
      </c>
      <c r="G99" s="78">
        <f>F99/E99*100</f>
        <v>99.72118380062305</v>
      </c>
      <c r="H99" s="78">
        <f t="shared" si="6"/>
        <v>99.72118380062305</v>
      </c>
      <c r="I99" s="64">
        <f t="shared" si="7"/>
        <v>4.721183800623052</v>
      </c>
    </row>
    <row r="100" spans="1:9" s="2" customFormat="1" ht="26.25" customHeight="1">
      <c r="A100" s="174"/>
      <c r="B100" s="175"/>
      <c r="C100" s="41" t="s">
        <v>71</v>
      </c>
      <c r="D100" s="78">
        <v>15.722</v>
      </c>
      <c r="E100" s="78">
        <v>0</v>
      </c>
      <c r="F100" s="78">
        <v>0</v>
      </c>
      <c r="G100" s="78"/>
      <c r="H100" s="78">
        <f>F100/D100*100</f>
        <v>0</v>
      </c>
      <c r="I100" s="64">
        <f>G100-95</f>
        <v>-95</v>
      </c>
    </row>
    <row r="101" spans="1:9" s="2" customFormat="1" ht="45" customHeight="1">
      <c r="A101" s="76" t="s">
        <v>21</v>
      </c>
      <c r="B101" s="77" t="s">
        <v>117</v>
      </c>
      <c r="C101" s="25" t="s">
        <v>49</v>
      </c>
      <c r="D101" s="63">
        <f>D102+D103</f>
        <v>74724.33799999999</v>
      </c>
      <c r="E101" s="63">
        <f>E102+E103</f>
        <v>55694.882</v>
      </c>
      <c r="F101" s="63">
        <f>F102+F103</f>
        <v>55476.206</v>
      </c>
      <c r="G101" s="63">
        <f>F101/E101*100</f>
        <v>99.60736787268891</v>
      </c>
      <c r="H101" s="63">
        <f t="shared" si="6"/>
        <v>74.24114750939648</v>
      </c>
      <c r="I101" s="83">
        <f t="shared" si="7"/>
        <v>4.607367872688911</v>
      </c>
    </row>
    <row r="102" spans="1:9" s="7" customFormat="1" ht="18" customHeight="1">
      <c r="A102" s="170"/>
      <c r="B102" s="171"/>
      <c r="C102" s="41" t="s">
        <v>35</v>
      </c>
      <c r="D102" s="78">
        <v>74708.616</v>
      </c>
      <c r="E102" s="78">
        <v>55694.882</v>
      </c>
      <c r="F102" s="78">
        <v>55476.206</v>
      </c>
      <c r="G102" s="78">
        <f>F102/E102*100</f>
        <v>99.60736787268891</v>
      </c>
      <c r="H102" s="78">
        <f t="shared" si="6"/>
        <v>74.2567711333322</v>
      </c>
      <c r="I102" s="64">
        <f t="shared" si="7"/>
        <v>4.607367872688911</v>
      </c>
    </row>
    <row r="103" spans="1:10" s="23" customFormat="1" ht="27" customHeight="1">
      <c r="A103" s="174"/>
      <c r="B103" s="175"/>
      <c r="C103" s="41" t="s">
        <v>71</v>
      </c>
      <c r="D103" s="78">
        <v>15.722</v>
      </c>
      <c r="E103" s="78">
        <v>0</v>
      </c>
      <c r="F103" s="78">
        <v>0</v>
      </c>
      <c r="G103" s="78"/>
      <c r="H103" s="78">
        <f t="shared" si="6"/>
        <v>0</v>
      </c>
      <c r="I103" s="64">
        <f t="shared" si="7"/>
        <v>-95</v>
      </c>
      <c r="J103" s="2"/>
    </row>
    <row r="104" spans="1:9" s="2" customFormat="1" ht="44.25" customHeight="1">
      <c r="A104" s="47" t="s">
        <v>22</v>
      </c>
      <c r="B104" s="48" t="s">
        <v>94</v>
      </c>
      <c r="C104" s="25" t="s">
        <v>50</v>
      </c>
      <c r="D104" s="63">
        <f>D105+D106+D107</f>
        <v>736119.329</v>
      </c>
      <c r="E104" s="63">
        <f>E105+E106+E107</f>
        <v>591344.319</v>
      </c>
      <c r="F104" s="63">
        <f>F105+F106+F107</f>
        <v>585228.303</v>
      </c>
      <c r="G104" s="63">
        <f aca="true" t="shared" si="9" ref="G104:G124">F104/E104*100</f>
        <v>98.96574367868408</v>
      </c>
      <c r="H104" s="63">
        <f t="shared" si="6"/>
        <v>79.50182530799975</v>
      </c>
      <c r="I104" s="83">
        <f t="shared" si="7"/>
        <v>3.9657436786840776</v>
      </c>
    </row>
    <row r="105" spans="1:9" s="7" customFormat="1" ht="17.25" customHeight="1">
      <c r="A105" s="170"/>
      <c r="B105" s="171"/>
      <c r="C105" s="44" t="s">
        <v>35</v>
      </c>
      <c r="D105" s="78">
        <v>340046.942</v>
      </c>
      <c r="E105" s="78">
        <v>277159.805</v>
      </c>
      <c r="F105" s="78">
        <v>272358.919</v>
      </c>
      <c r="G105" s="78">
        <f t="shared" si="9"/>
        <v>98.26782747231331</v>
      </c>
      <c r="H105" s="78">
        <f t="shared" si="6"/>
        <v>80.09450618732517</v>
      </c>
      <c r="I105" s="64">
        <f t="shared" si="7"/>
        <v>3.2678274723133143</v>
      </c>
    </row>
    <row r="106" spans="1:9" s="14" customFormat="1" ht="18" customHeight="1">
      <c r="A106" s="172"/>
      <c r="B106" s="173"/>
      <c r="C106" s="44" t="s">
        <v>36</v>
      </c>
      <c r="D106" s="78">
        <v>240369.48</v>
      </c>
      <c r="E106" s="78">
        <v>183709.871</v>
      </c>
      <c r="F106" s="78">
        <v>182396.193</v>
      </c>
      <c r="G106" s="78">
        <f t="shared" si="9"/>
        <v>99.28491703094167</v>
      </c>
      <c r="H106" s="78">
        <f>F106/D106*100</f>
        <v>75.8815940359816</v>
      </c>
      <c r="I106" s="64">
        <f>G106-95</f>
        <v>4.284917030941671</v>
      </c>
    </row>
    <row r="107" spans="1:10" s="23" customFormat="1" ht="28.5" customHeight="1">
      <c r="A107" s="174"/>
      <c r="B107" s="175"/>
      <c r="C107" s="44" t="s">
        <v>71</v>
      </c>
      <c r="D107" s="78">
        <v>155702.907</v>
      </c>
      <c r="E107" s="78">
        <v>130474.643</v>
      </c>
      <c r="F107" s="78">
        <v>130473.191</v>
      </c>
      <c r="G107" s="78">
        <f t="shared" si="9"/>
        <v>99.99888714008591</v>
      </c>
      <c r="H107" s="78">
        <f>F107/D107*100</f>
        <v>83.79624601356993</v>
      </c>
      <c r="I107" s="64">
        <f>G107-95</f>
        <v>4.9988871400859125</v>
      </c>
      <c r="J107" s="2"/>
    </row>
    <row r="108" spans="1:9" s="2" customFormat="1" ht="44.25" customHeight="1">
      <c r="A108" s="40" t="s">
        <v>23</v>
      </c>
      <c r="B108" s="25" t="s">
        <v>76</v>
      </c>
      <c r="C108" s="25" t="s">
        <v>51</v>
      </c>
      <c r="D108" s="63">
        <f>D109+D110+D111</f>
        <v>225865.364</v>
      </c>
      <c r="E108" s="63">
        <f>E109+E110+E111</f>
        <v>170499.16499999998</v>
      </c>
      <c r="F108" s="63">
        <f>F109+F110+F111</f>
        <v>163560.757</v>
      </c>
      <c r="G108" s="63">
        <f t="shared" si="9"/>
        <v>95.93053256301873</v>
      </c>
      <c r="H108" s="63">
        <f t="shared" si="6"/>
        <v>72.41515657974014</v>
      </c>
      <c r="I108" s="83">
        <f t="shared" si="7"/>
        <v>0.9305325630187298</v>
      </c>
    </row>
    <row r="109" spans="1:9" s="7" customFormat="1" ht="17.25" customHeight="1">
      <c r="A109" s="170"/>
      <c r="B109" s="171"/>
      <c r="C109" s="44" t="s">
        <v>35</v>
      </c>
      <c r="D109" s="78">
        <v>224363.942</v>
      </c>
      <c r="E109" s="78">
        <v>169421.193</v>
      </c>
      <c r="F109" s="78">
        <v>162483.032</v>
      </c>
      <c r="G109" s="78">
        <f t="shared" si="9"/>
        <v>95.90478565453144</v>
      </c>
      <c r="H109" s="78">
        <f t="shared" si="6"/>
        <v>72.41940507534852</v>
      </c>
      <c r="I109" s="64">
        <f t="shared" si="7"/>
        <v>0.9047856545314374</v>
      </c>
    </row>
    <row r="110" spans="1:9" s="7" customFormat="1" ht="17.25" customHeight="1">
      <c r="A110" s="172"/>
      <c r="B110" s="173"/>
      <c r="C110" s="41" t="s">
        <v>36</v>
      </c>
      <c r="D110" s="78">
        <v>56.3</v>
      </c>
      <c r="E110" s="78">
        <v>56.3</v>
      </c>
      <c r="F110" s="78">
        <v>56.293</v>
      </c>
      <c r="G110" s="78">
        <f t="shared" si="9"/>
        <v>99.98756660746004</v>
      </c>
      <c r="H110" s="78">
        <f t="shared" si="6"/>
        <v>99.98756660746004</v>
      </c>
      <c r="I110" s="64">
        <f t="shared" si="7"/>
        <v>4.987566607460039</v>
      </c>
    </row>
    <row r="111" spans="1:12" s="7" customFormat="1" ht="28.5" customHeight="1">
      <c r="A111" s="172"/>
      <c r="B111" s="173"/>
      <c r="C111" s="41" t="s">
        <v>71</v>
      </c>
      <c r="D111" s="78">
        <v>1445.122</v>
      </c>
      <c r="E111" s="78">
        <v>1021.672</v>
      </c>
      <c r="F111" s="78">
        <v>1021.432</v>
      </c>
      <c r="G111" s="163">
        <f t="shared" si="9"/>
        <v>99.97650909489543</v>
      </c>
      <c r="H111" s="78">
        <f t="shared" si="6"/>
        <v>70.68136807826605</v>
      </c>
      <c r="I111" s="169">
        <f t="shared" si="7"/>
        <v>4.976509094895434</v>
      </c>
      <c r="L111" s="43"/>
    </row>
    <row r="112" spans="1:9" s="11" customFormat="1" ht="21" customHeight="1" hidden="1">
      <c r="A112" s="174"/>
      <c r="B112" s="175"/>
      <c r="C112" s="71" t="s">
        <v>95</v>
      </c>
      <c r="D112" s="149"/>
      <c r="E112" s="149"/>
      <c r="F112" s="150"/>
      <c r="G112" s="78" t="e">
        <f t="shared" si="9"/>
        <v>#DIV/0!</v>
      </c>
      <c r="H112" s="81" t="e">
        <f t="shared" si="6"/>
        <v>#DIV/0!</v>
      </c>
      <c r="I112" s="72" t="e">
        <f t="shared" si="7"/>
        <v>#DIV/0!</v>
      </c>
    </row>
    <row r="113" spans="1:9" s="2" customFormat="1" ht="27.75" customHeight="1">
      <c r="A113" s="40" t="s">
        <v>24</v>
      </c>
      <c r="B113" s="25" t="s">
        <v>25</v>
      </c>
      <c r="C113" s="25" t="s">
        <v>52</v>
      </c>
      <c r="D113" s="63">
        <f>D114+D115+D116</f>
        <v>827917.4400000001</v>
      </c>
      <c r="E113" s="63">
        <f>E114+E115+E116</f>
        <v>598425.256</v>
      </c>
      <c r="F113" s="63">
        <f>F114+F115+F116</f>
        <v>594215.849</v>
      </c>
      <c r="G113" s="63">
        <f t="shared" si="9"/>
        <v>99.29658600505323</v>
      </c>
      <c r="H113" s="63">
        <f t="shared" si="6"/>
        <v>71.77235558656669</v>
      </c>
      <c r="I113" s="83">
        <f t="shared" si="7"/>
        <v>4.2965860050532285</v>
      </c>
    </row>
    <row r="114" spans="1:9" s="7" customFormat="1" ht="18" customHeight="1">
      <c r="A114" s="170"/>
      <c r="B114" s="171"/>
      <c r="C114" s="44" t="s">
        <v>35</v>
      </c>
      <c r="D114" s="78">
        <v>826736.344</v>
      </c>
      <c r="E114" s="78">
        <v>598297.756</v>
      </c>
      <c r="F114" s="78">
        <v>594088.349</v>
      </c>
      <c r="G114" s="78">
        <f t="shared" si="9"/>
        <v>99.29643610429989</v>
      </c>
      <c r="H114" s="78">
        <f t="shared" si="6"/>
        <v>71.85946926266979</v>
      </c>
      <c r="I114" s="64">
        <f t="shared" si="7"/>
        <v>4.296436104299886</v>
      </c>
    </row>
    <row r="115" spans="1:9" s="23" customFormat="1" ht="16.5" customHeight="1" hidden="1">
      <c r="A115" s="172"/>
      <c r="B115" s="173"/>
      <c r="C115" s="44" t="s">
        <v>36</v>
      </c>
      <c r="D115" s="78"/>
      <c r="E115" s="78"/>
      <c r="F115" s="78"/>
      <c r="G115" s="78" t="e">
        <f t="shared" si="9"/>
        <v>#DIV/0!</v>
      </c>
      <c r="H115" s="82" t="e">
        <f t="shared" si="6"/>
        <v>#DIV/0!</v>
      </c>
      <c r="I115" s="64" t="e">
        <f t="shared" si="7"/>
        <v>#DIV/0!</v>
      </c>
    </row>
    <row r="116" spans="1:9" s="2" customFormat="1" ht="27.75" customHeight="1">
      <c r="A116" s="174"/>
      <c r="B116" s="175"/>
      <c r="C116" s="44" t="s">
        <v>71</v>
      </c>
      <c r="D116" s="78">
        <f>127.5+1053.596</f>
        <v>1181.096</v>
      </c>
      <c r="E116" s="78">
        <v>127.5</v>
      </c>
      <c r="F116" s="78">
        <v>127.5</v>
      </c>
      <c r="G116" s="78">
        <f t="shared" si="9"/>
        <v>100</v>
      </c>
      <c r="H116" s="78">
        <f t="shared" si="6"/>
        <v>10.795058149379898</v>
      </c>
      <c r="I116" s="64">
        <f t="shared" si="7"/>
        <v>5</v>
      </c>
    </row>
    <row r="117" spans="1:9" s="2" customFormat="1" ht="45" customHeight="1">
      <c r="A117" s="40" t="s">
        <v>26</v>
      </c>
      <c r="B117" s="25" t="s">
        <v>77</v>
      </c>
      <c r="C117" s="25" t="s">
        <v>53</v>
      </c>
      <c r="D117" s="63">
        <f>D118+D119+D120</f>
        <v>1214068.729</v>
      </c>
      <c r="E117" s="63">
        <f>E118+E119+E120</f>
        <v>907659.243</v>
      </c>
      <c r="F117" s="63">
        <f>F118+F119+F120</f>
        <v>906791.898</v>
      </c>
      <c r="G117" s="63">
        <f t="shared" si="9"/>
        <v>99.9044415614462</v>
      </c>
      <c r="H117" s="63">
        <f t="shared" si="6"/>
        <v>74.69032653092904</v>
      </c>
      <c r="I117" s="83">
        <f t="shared" si="7"/>
        <v>4.904441561446205</v>
      </c>
    </row>
    <row r="118" spans="1:9" s="7" customFormat="1" ht="18" customHeight="1">
      <c r="A118" s="170"/>
      <c r="B118" s="171"/>
      <c r="C118" s="44" t="s">
        <v>35</v>
      </c>
      <c r="D118" s="78">
        <v>1196650.082</v>
      </c>
      <c r="E118" s="78">
        <v>893572.984</v>
      </c>
      <c r="F118" s="78">
        <v>892774.462</v>
      </c>
      <c r="G118" s="78">
        <f t="shared" si="9"/>
        <v>99.91063718193163</v>
      </c>
      <c r="H118" s="78">
        <f t="shared" si="6"/>
        <v>74.60614221559884</v>
      </c>
      <c r="I118" s="64">
        <f t="shared" si="7"/>
        <v>4.910637181931634</v>
      </c>
    </row>
    <row r="119" spans="1:9" s="9" customFormat="1" ht="17.25" customHeight="1" hidden="1">
      <c r="A119" s="172"/>
      <c r="B119" s="173"/>
      <c r="C119" s="44" t="s">
        <v>36</v>
      </c>
      <c r="D119" s="78"/>
      <c r="E119" s="78"/>
      <c r="F119" s="78"/>
      <c r="G119" s="78" t="e">
        <f t="shared" si="9"/>
        <v>#DIV/0!</v>
      </c>
      <c r="H119" s="82" t="e">
        <f t="shared" si="6"/>
        <v>#DIV/0!</v>
      </c>
      <c r="I119" s="88" t="e">
        <f t="shared" si="7"/>
        <v>#DIV/0!</v>
      </c>
    </row>
    <row r="120" spans="1:9" s="2" customFormat="1" ht="27" customHeight="1">
      <c r="A120" s="172"/>
      <c r="B120" s="173"/>
      <c r="C120" s="44" t="s">
        <v>71</v>
      </c>
      <c r="D120" s="78">
        <v>17418.647</v>
      </c>
      <c r="E120" s="78">
        <v>14086.259</v>
      </c>
      <c r="F120" s="78">
        <v>14017.436</v>
      </c>
      <c r="G120" s="78">
        <f t="shared" si="9"/>
        <v>99.51141747429179</v>
      </c>
      <c r="H120" s="78">
        <f t="shared" si="6"/>
        <v>80.47373599109046</v>
      </c>
      <c r="I120" s="64">
        <f t="shared" si="7"/>
        <v>4.51141747429179</v>
      </c>
    </row>
    <row r="121" spans="1:12" s="2" customFormat="1" ht="21" customHeight="1">
      <c r="A121" s="174"/>
      <c r="B121" s="175"/>
      <c r="C121" s="73" t="s">
        <v>95</v>
      </c>
      <c r="D121" s="81">
        <v>37258.9</v>
      </c>
      <c r="E121" s="81">
        <v>35313.378</v>
      </c>
      <c r="F121" s="81">
        <v>35313.378</v>
      </c>
      <c r="G121" s="81">
        <f t="shared" si="9"/>
        <v>100</v>
      </c>
      <c r="H121" s="81">
        <f t="shared" si="6"/>
        <v>94.7783697317956</v>
      </c>
      <c r="I121" s="72">
        <f t="shared" si="7"/>
        <v>5</v>
      </c>
      <c r="J121" s="57"/>
      <c r="K121" s="57"/>
      <c r="L121" s="57"/>
    </row>
    <row r="122" spans="1:9" s="2" customFormat="1" ht="30" customHeight="1">
      <c r="A122" s="40" t="s">
        <v>27</v>
      </c>
      <c r="B122" s="25" t="s">
        <v>28</v>
      </c>
      <c r="C122" s="25" t="s">
        <v>54</v>
      </c>
      <c r="D122" s="63">
        <f>D123</f>
        <v>54133.4</v>
      </c>
      <c r="E122" s="63">
        <f>E123</f>
        <v>41610</v>
      </c>
      <c r="F122" s="63">
        <f>F123</f>
        <v>39381.713</v>
      </c>
      <c r="G122" s="162">
        <f t="shared" si="9"/>
        <v>94.64482816630618</v>
      </c>
      <c r="H122" s="63">
        <f t="shared" si="6"/>
        <v>72.74938023475342</v>
      </c>
      <c r="I122" s="167">
        <f t="shared" si="7"/>
        <v>-0.35517183369381655</v>
      </c>
    </row>
    <row r="123" spans="1:9" s="7" customFormat="1" ht="18" customHeight="1">
      <c r="A123" s="170"/>
      <c r="B123" s="171"/>
      <c r="C123" s="44" t="s">
        <v>35</v>
      </c>
      <c r="D123" s="78">
        <v>54133.4</v>
      </c>
      <c r="E123" s="78">
        <v>41610</v>
      </c>
      <c r="F123" s="78">
        <v>39381.713</v>
      </c>
      <c r="G123" s="155">
        <f t="shared" si="9"/>
        <v>94.64482816630618</v>
      </c>
      <c r="H123" s="78">
        <f t="shared" si="6"/>
        <v>72.74938023475342</v>
      </c>
      <c r="I123" s="168">
        <f t="shared" si="7"/>
        <v>-0.35517183369381655</v>
      </c>
    </row>
    <row r="124" spans="1:9" s="11" customFormat="1" ht="28.5" customHeight="1" hidden="1">
      <c r="A124" s="174"/>
      <c r="B124" s="175"/>
      <c r="C124" s="44" t="s">
        <v>71</v>
      </c>
      <c r="D124" s="82">
        <v>0</v>
      </c>
      <c r="E124" s="82">
        <v>0</v>
      </c>
      <c r="F124" s="82">
        <v>0</v>
      </c>
      <c r="G124" s="78" t="e">
        <f t="shared" si="9"/>
        <v>#DIV/0!</v>
      </c>
      <c r="H124" s="82" t="e">
        <f t="shared" si="6"/>
        <v>#DIV/0!</v>
      </c>
      <c r="I124" s="88" t="e">
        <f t="shared" si="7"/>
        <v>#DIV/0!</v>
      </c>
    </row>
    <row r="125" spans="1:9" s="2" customFormat="1" ht="30" customHeight="1" hidden="1">
      <c r="A125" s="40" t="s">
        <v>29</v>
      </c>
      <c r="B125" s="25" t="s">
        <v>30</v>
      </c>
      <c r="C125" s="25" t="s">
        <v>55</v>
      </c>
      <c r="D125" s="148">
        <f>D126</f>
        <v>0</v>
      </c>
      <c r="E125" s="148">
        <f>E126</f>
        <v>0</v>
      </c>
      <c r="F125" s="148">
        <f>F126</f>
        <v>0</v>
      </c>
      <c r="G125" s="63"/>
      <c r="H125" s="63"/>
      <c r="I125" s="83">
        <f t="shared" si="7"/>
        <v>-95</v>
      </c>
    </row>
    <row r="126" spans="1:9" s="7" customFormat="1" ht="18" customHeight="1" hidden="1">
      <c r="A126" s="183"/>
      <c r="B126" s="184"/>
      <c r="C126" s="41" t="s">
        <v>35</v>
      </c>
      <c r="D126" s="82">
        <v>0</v>
      </c>
      <c r="E126" s="82">
        <v>0</v>
      </c>
      <c r="F126" s="82">
        <v>0</v>
      </c>
      <c r="G126" s="78"/>
      <c r="H126" s="78"/>
      <c r="I126" s="64">
        <f t="shared" si="7"/>
        <v>-95</v>
      </c>
    </row>
    <row r="127" spans="1:9" s="2" customFormat="1" ht="25.5" customHeight="1">
      <c r="A127" s="40" t="s">
        <v>31</v>
      </c>
      <c r="B127" s="25" t="s">
        <v>32</v>
      </c>
      <c r="C127" s="25" t="s">
        <v>83</v>
      </c>
      <c r="D127" s="63">
        <f>D128+D129</f>
        <v>231102.7</v>
      </c>
      <c r="E127" s="63">
        <f>E128+E129</f>
        <v>181921.3</v>
      </c>
      <c r="F127" s="63">
        <f>F128+F129</f>
        <v>150183.437</v>
      </c>
      <c r="G127" s="63">
        <f aca="true" t="shared" si="10" ref="G127:G137">F127/E127*100</f>
        <v>82.55406980930766</v>
      </c>
      <c r="H127" s="63">
        <f t="shared" si="6"/>
        <v>64.98558303299788</v>
      </c>
      <c r="I127" s="83">
        <f t="shared" si="7"/>
        <v>-12.445930190692337</v>
      </c>
    </row>
    <row r="128" spans="1:9" s="7" customFormat="1" ht="18" customHeight="1">
      <c r="A128" s="170"/>
      <c r="B128" s="171"/>
      <c r="C128" s="41" t="s">
        <v>35</v>
      </c>
      <c r="D128" s="78">
        <v>231102.7</v>
      </c>
      <c r="E128" s="78">
        <v>181921.3</v>
      </c>
      <c r="F128" s="78">
        <v>150183.437</v>
      </c>
      <c r="G128" s="78">
        <f t="shared" si="10"/>
        <v>82.55406980930766</v>
      </c>
      <c r="H128" s="78">
        <f t="shared" si="6"/>
        <v>64.98558303299788</v>
      </c>
      <c r="I128" s="64">
        <f t="shared" si="7"/>
        <v>-12.445930190692337</v>
      </c>
    </row>
    <row r="129" spans="1:9" s="69" customFormat="1" ht="27" customHeight="1" hidden="1">
      <c r="A129" s="174"/>
      <c r="B129" s="175"/>
      <c r="C129" s="41" t="s">
        <v>71</v>
      </c>
      <c r="D129" s="82">
        <v>0</v>
      </c>
      <c r="E129" s="82">
        <v>0</v>
      </c>
      <c r="F129" s="82">
        <v>0</v>
      </c>
      <c r="G129" s="78" t="e">
        <f t="shared" si="10"/>
        <v>#DIV/0!</v>
      </c>
      <c r="H129" s="82" t="e">
        <f t="shared" si="6"/>
        <v>#DIV/0!</v>
      </c>
      <c r="I129" s="88" t="e">
        <f t="shared" si="7"/>
        <v>#DIV/0!</v>
      </c>
    </row>
    <row r="130" spans="1:9" s="3" customFormat="1" ht="44.25" customHeight="1">
      <c r="A130" s="40" t="s">
        <v>33</v>
      </c>
      <c r="B130" s="25" t="s">
        <v>78</v>
      </c>
      <c r="C130" s="25" t="s">
        <v>57</v>
      </c>
      <c r="D130" s="63">
        <f>D131+D132+D133</f>
        <v>2550179.9220000003</v>
      </c>
      <c r="E130" s="63">
        <f>E131+E132+E133</f>
        <v>2059580.582</v>
      </c>
      <c r="F130" s="63">
        <f>F131+F132+F133</f>
        <v>2000329.621</v>
      </c>
      <c r="G130" s="63">
        <f t="shared" si="10"/>
        <v>97.12315402864874</v>
      </c>
      <c r="H130" s="63">
        <f t="shared" si="6"/>
        <v>78.43876440809025</v>
      </c>
      <c r="I130" s="83">
        <f>G130-95</f>
        <v>2.1231540286487416</v>
      </c>
    </row>
    <row r="131" spans="1:9" s="7" customFormat="1" ht="17.25" customHeight="1">
      <c r="A131" s="170"/>
      <c r="B131" s="171"/>
      <c r="C131" s="44" t="s">
        <v>35</v>
      </c>
      <c r="D131" s="78">
        <v>1149286.071</v>
      </c>
      <c r="E131" s="78">
        <v>1038743.959</v>
      </c>
      <c r="F131" s="78">
        <v>1022554.787</v>
      </c>
      <c r="G131" s="78">
        <f t="shared" si="10"/>
        <v>98.44146655585989</v>
      </c>
      <c r="H131" s="78">
        <f t="shared" si="6"/>
        <v>88.97304272645275</v>
      </c>
      <c r="I131" s="64">
        <f t="shared" si="7"/>
        <v>3.44146655585989</v>
      </c>
    </row>
    <row r="132" spans="1:9" s="2" customFormat="1" ht="17.25" customHeight="1">
      <c r="A132" s="172"/>
      <c r="B132" s="173"/>
      <c r="C132" s="44" t="s">
        <v>36</v>
      </c>
      <c r="D132" s="78">
        <v>325873.163</v>
      </c>
      <c r="E132" s="78">
        <v>305190.624</v>
      </c>
      <c r="F132" s="78">
        <v>288747.78</v>
      </c>
      <c r="G132" s="78">
        <f t="shared" si="10"/>
        <v>94.61227091956796</v>
      </c>
      <c r="H132" s="78">
        <f t="shared" si="6"/>
        <v>88.60741318547916</v>
      </c>
      <c r="I132" s="64">
        <f t="shared" si="7"/>
        <v>-0.38772908043203813</v>
      </c>
    </row>
    <row r="133" spans="1:9" s="2" customFormat="1" ht="27" customHeight="1">
      <c r="A133" s="172"/>
      <c r="B133" s="173"/>
      <c r="C133" s="44" t="s">
        <v>71</v>
      </c>
      <c r="D133" s="78">
        <v>1075020.688</v>
      </c>
      <c r="E133" s="78">
        <v>715645.999</v>
      </c>
      <c r="F133" s="78">
        <v>689027.054</v>
      </c>
      <c r="G133" s="78">
        <f t="shared" si="10"/>
        <v>96.28043124153622</v>
      </c>
      <c r="H133" s="78">
        <f t="shared" si="6"/>
        <v>64.09430643440788</v>
      </c>
      <c r="I133" s="64">
        <f>G133-95</f>
        <v>1.2804312415362205</v>
      </c>
    </row>
    <row r="134" spans="1:10" s="2" customFormat="1" ht="21" customHeight="1">
      <c r="A134" s="174"/>
      <c r="B134" s="175"/>
      <c r="C134" s="73" t="s">
        <v>95</v>
      </c>
      <c r="D134" s="81">
        <v>2181599.509</v>
      </c>
      <c r="E134" s="81">
        <v>1750779.146</v>
      </c>
      <c r="F134" s="81">
        <v>1703986.452</v>
      </c>
      <c r="G134" s="81">
        <f t="shared" si="10"/>
        <v>97.32732171805296</v>
      </c>
      <c r="H134" s="81">
        <f t="shared" si="6"/>
        <v>78.10720734811093</v>
      </c>
      <c r="I134" s="72">
        <f>G134-95</f>
        <v>2.327321718052957</v>
      </c>
      <c r="J134" s="57"/>
    </row>
    <row r="135" spans="1:9" s="2" customFormat="1" ht="45" customHeight="1">
      <c r="A135" s="47" t="s">
        <v>34</v>
      </c>
      <c r="B135" s="48" t="s">
        <v>79</v>
      </c>
      <c r="C135" s="25" t="s">
        <v>56</v>
      </c>
      <c r="D135" s="63">
        <f>D136+D137</f>
        <v>136137.407</v>
      </c>
      <c r="E135" s="63">
        <f>E136+E137</f>
        <v>105955.351</v>
      </c>
      <c r="F135" s="63">
        <f>F136+F137</f>
        <v>103157.754</v>
      </c>
      <c r="G135" s="63">
        <f t="shared" si="10"/>
        <v>97.35964538496975</v>
      </c>
      <c r="H135" s="79">
        <f t="shared" si="6"/>
        <v>75.77473104067569</v>
      </c>
      <c r="I135" s="84">
        <f>G135-95</f>
        <v>2.3596453849697525</v>
      </c>
    </row>
    <row r="136" spans="1:9" s="7" customFormat="1" ht="18" customHeight="1">
      <c r="A136" s="170"/>
      <c r="B136" s="171"/>
      <c r="C136" s="44" t="s">
        <v>35</v>
      </c>
      <c r="D136" s="78">
        <v>132763.013</v>
      </c>
      <c r="E136" s="78">
        <v>102612.4</v>
      </c>
      <c r="F136" s="78">
        <v>99814.803</v>
      </c>
      <c r="G136" s="78">
        <f t="shared" si="10"/>
        <v>97.27362677415205</v>
      </c>
      <c r="H136" s="78">
        <f t="shared" si="6"/>
        <v>75.18268887133497</v>
      </c>
      <c r="I136" s="64">
        <f>G136-95</f>
        <v>2.2736267741520493</v>
      </c>
    </row>
    <row r="137" spans="1:9" s="7" customFormat="1" ht="28.5" customHeight="1" thickBot="1">
      <c r="A137" s="172"/>
      <c r="B137" s="173"/>
      <c r="C137" s="44" t="s">
        <v>71</v>
      </c>
      <c r="D137" s="78">
        <v>3374.394</v>
      </c>
      <c r="E137" s="78">
        <v>3342.951</v>
      </c>
      <c r="F137" s="78">
        <v>3342.951</v>
      </c>
      <c r="G137" s="78">
        <f t="shared" si="10"/>
        <v>100</v>
      </c>
      <c r="H137" s="78">
        <f t="shared" si="6"/>
        <v>99.06818824357796</v>
      </c>
      <c r="I137" s="64">
        <f>G137-95</f>
        <v>5</v>
      </c>
    </row>
    <row r="138" spans="1:9" s="7" customFormat="1" ht="21" customHeight="1" hidden="1" thickBot="1">
      <c r="A138" s="174"/>
      <c r="B138" s="175"/>
      <c r="C138" s="73" t="s">
        <v>95</v>
      </c>
      <c r="D138" s="149"/>
      <c r="E138" s="149"/>
      <c r="F138" s="150"/>
      <c r="G138" s="81"/>
      <c r="H138" s="81"/>
      <c r="I138" s="72"/>
    </row>
    <row r="139" spans="1:9" s="62" customFormat="1" ht="18" customHeight="1" hidden="1">
      <c r="A139" s="174" t="s">
        <v>72</v>
      </c>
      <c r="B139" s="195"/>
      <c r="C139" s="184"/>
      <c r="D139" s="151">
        <v>0</v>
      </c>
      <c r="E139" s="151" t="s">
        <v>67</v>
      </c>
      <c r="F139" s="151" t="s">
        <v>67</v>
      </c>
      <c r="G139" s="78" t="e">
        <f>F139/E139*100</f>
        <v>#VALUE!</v>
      </c>
      <c r="H139" s="78"/>
      <c r="I139" s="64"/>
    </row>
    <row r="140" spans="1:9" s="62" customFormat="1" ht="27.75" customHeight="1" hidden="1" thickBot="1">
      <c r="A140" s="172" t="s">
        <v>105</v>
      </c>
      <c r="B140" s="196"/>
      <c r="C140" s="171"/>
      <c r="D140" s="152">
        <v>0</v>
      </c>
      <c r="E140" s="152">
        <v>0</v>
      </c>
      <c r="F140" s="152">
        <v>0</v>
      </c>
      <c r="G140" s="101" t="e">
        <f>F140/E140*100</f>
        <v>#DIV/0!</v>
      </c>
      <c r="H140" s="101"/>
      <c r="I140" s="102"/>
    </row>
    <row r="141" spans="1:11" s="1" customFormat="1" ht="26.25" customHeight="1" thickBot="1">
      <c r="A141" s="179" t="s">
        <v>65</v>
      </c>
      <c r="B141" s="180"/>
      <c r="C141" s="180"/>
      <c r="D141" s="114">
        <f>D144+D145+D146</f>
        <v>59616839.293000005</v>
      </c>
      <c r="E141" s="114">
        <f>E144+E145+E146</f>
        <v>45554452.92</v>
      </c>
      <c r="F141" s="114">
        <f>F144+F145+F146</f>
        <v>43139743.232999995</v>
      </c>
      <c r="G141" s="114">
        <f>F141/E141*100</f>
        <v>94.69928946081171</v>
      </c>
      <c r="H141" s="114">
        <f t="shared" si="6"/>
        <v>72.36167456141088</v>
      </c>
      <c r="I141" s="115">
        <f t="shared" si="7"/>
        <v>-0.3007105391882874</v>
      </c>
      <c r="J141" s="53"/>
      <c r="K141" s="53"/>
    </row>
    <row r="142" spans="1:11" s="1" customFormat="1" ht="36.75" customHeight="1" hidden="1">
      <c r="A142" s="185" t="s">
        <v>118</v>
      </c>
      <c r="B142" s="185"/>
      <c r="C142" s="185"/>
      <c r="D142" s="157">
        <f>D144+D145+D147</f>
        <v>57154342.907000005</v>
      </c>
      <c r="E142" s="157">
        <f>E144+E145+E147</f>
        <v>45554452.92</v>
      </c>
      <c r="F142" s="112">
        <f>F144+F145+F147</f>
        <v>43139743.232999995</v>
      </c>
      <c r="G142" s="112">
        <f>F142/E142*100</f>
        <v>94.69928946081171</v>
      </c>
      <c r="H142" s="112">
        <f>F142/D142*100</f>
        <v>75.47937923666765</v>
      </c>
      <c r="I142" s="113">
        <f>G142-95</f>
        <v>-0.3007105391882874</v>
      </c>
      <c r="J142" s="53"/>
      <c r="K142" s="53"/>
    </row>
    <row r="143" spans="1:9" s="1" customFormat="1" ht="15.75" customHeight="1">
      <c r="A143" s="186"/>
      <c r="B143" s="186"/>
      <c r="C143" s="25" t="s">
        <v>63</v>
      </c>
      <c r="D143" s="79"/>
      <c r="E143" s="79"/>
      <c r="F143" s="79"/>
      <c r="G143" s="78"/>
      <c r="H143" s="78"/>
      <c r="I143" s="64"/>
    </row>
    <row r="144" spans="1:13" s="1" customFormat="1" ht="20.25" customHeight="1">
      <c r="A144" s="186"/>
      <c r="B144" s="186"/>
      <c r="C144" s="25" t="s">
        <v>35</v>
      </c>
      <c r="D144" s="79">
        <f>D7+D11+D23+D30+D35+D39+D44+D48+D52+D56+D60+D64+D68+D72+D76+D81+D86+D98+D93+D102+D105+D109+D114+D118+D123+D126+D128+D131+D136</f>
        <v>30632990.013</v>
      </c>
      <c r="E144" s="79">
        <f>E7+E11+E23+E30+E35+E39+E44+E48+E52+E56+E60+E64+E68+E72+E76+E81+E86+E93+E98+E102+E105+E109+E114+E118+E123+E126+E128+E131+E136</f>
        <v>24538567.167000003</v>
      </c>
      <c r="F144" s="79">
        <f>F7+F11+F23+F30+F35+F39+F44+F48+F52+F56+F60+F64+F68+F72+F76+F81+F86+F93+F98+F102+F105+F109+F114+F118+F123+F126+F128+F131+F136</f>
        <v>22750534.579</v>
      </c>
      <c r="G144" s="79">
        <f>F144/E144*100</f>
        <v>92.71337818613718</v>
      </c>
      <c r="H144" s="79">
        <f t="shared" si="6"/>
        <v>74.26808342687133</v>
      </c>
      <c r="I144" s="84">
        <f t="shared" si="7"/>
        <v>-2.2866218138628227</v>
      </c>
      <c r="K144" s="42"/>
      <c r="L144" s="42"/>
      <c r="M144" s="42"/>
    </row>
    <row r="145" spans="1:9" s="1" customFormat="1" ht="20.25" customHeight="1">
      <c r="A145" s="186"/>
      <c r="B145" s="186"/>
      <c r="C145" s="25" t="s">
        <v>36</v>
      </c>
      <c r="D145" s="79">
        <f>D27+D31+D40+D45+D49+D53+D57+D61+D65+D69+D73+D77+D87+D94+D106+D110+D132+D99</f>
        <v>13625891.408000004</v>
      </c>
      <c r="E145" s="79">
        <f>E27+E31+E40+E45+E49+E53+E57+E61+E65+E69+E73+E77+E87+E94+E106+E110+E132+E99</f>
        <v>10490563.371999998</v>
      </c>
      <c r="F145" s="79">
        <f>F27+F31+F40+F45+F49+F53+F57+F61+F65+F69+F73+F77+F87+F94+F106+F110+F132+F99</f>
        <v>10420190.138</v>
      </c>
      <c r="G145" s="79">
        <f>F145/E145*100</f>
        <v>99.32917583637283</v>
      </c>
      <c r="H145" s="79">
        <f t="shared" si="6"/>
        <v>76.47345649534621</v>
      </c>
      <c r="I145" s="84">
        <f t="shared" si="7"/>
        <v>4.329175836372826</v>
      </c>
    </row>
    <row r="146" spans="1:9" s="1" customFormat="1" ht="30" customHeight="1" thickBot="1">
      <c r="A146" s="186"/>
      <c r="B146" s="186"/>
      <c r="C146" s="26" t="s">
        <v>71</v>
      </c>
      <c r="D146" s="79">
        <f>D8+D32+D36+D41+D46+D50+D54+D58+D62+D66+D70+D74+D78+D82+D88+D95+D111+D116+D120+D129+D133+D137+D139+D107+D28+D21+D25+D100+D103</f>
        <v>15357957.872</v>
      </c>
      <c r="E146" s="79">
        <f>E8+E32+E36+E41+E46+E50+E54+E58+E62+E66+E70+E74+E78+E82+E88+E95+E111+E116+E120+E129+E133+E137+E107+E28+E21+E25+E100+E103</f>
        <v>10525322.381</v>
      </c>
      <c r="F146" s="79">
        <f>F8+F32+F36+F41+F46+F50+F54+F58+F62+F66+F70+F74+F78+F82+F88+F95+F111+F116+F120+F129+F133+F137+F107+F28+F21+F25+F100+F103</f>
        <v>9969018.515999999</v>
      </c>
      <c r="G146" s="79">
        <f>F146/E146*100</f>
        <v>94.71461448055763</v>
      </c>
      <c r="H146" s="79">
        <f aca="true" t="shared" si="11" ref="H146:H155">F146/D146*100</f>
        <v>64.91109429447717</v>
      </c>
      <c r="I146" s="84">
        <f aca="true" t="shared" si="12" ref="I146:I153">G146-95</f>
        <v>-0.28538551944237156</v>
      </c>
    </row>
    <row r="147" spans="1:9" s="89" customFormat="1" ht="56.25" customHeight="1" hidden="1">
      <c r="A147" s="187"/>
      <c r="B147" s="187"/>
      <c r="C147" s="107" t="s">
        <v>120</v>
      </c>
      <c r="D147" s="154">
        <f>D146-2462496.386</f>
        <v>12895461.486</v>
      </c>
      <c r="E147" s="154">
        <f>E146</f>
        <v>10525322.381</v>
      </c>
      <c r="F147" s="154">
        <f>F146</f>
        <v>9969018.515999999</v>
      </c>
      <c r="G147" s="108">
        <f>F147/E147*100</f>
        <v>94.71461448055763</v>
      </c>
      <c r="H147" s="108">
        <f>F147/D147*100</f>
        <v>77.30641145974417</v>
      </c>
      <c r="I147" s="109">
        <f>G147-95</f>
        <v>-0.28538551944237156</v>
      </c>
    </row>
    <row r="148" spans="1:13" s="1" customFormat="1" ht="26.25" customHeight="1" thickBot="1">
      <c r="A148" s="193" t="s">
        <v>64</v>
      </c>
      <c r="B148" s="194"/>
      <c r="C148" s="194"/>
      <c r="D148" s="110">
        <f>D151+D152+D153</f>
        <v>59635854.785000004</v>
      </c>
      <c r="E148" s="110">
        <f>E151+E152+E153</f>
        <v>45554553.519999996</v>
      </c>
      <c r="F148" s="110">
        <f>F151+F152+F153</f>
        <v>43139843.833000004</v>
      </c>
      <c r="G148" s="110">
        <f aca="true" t="shared" si="13" ref="G148:G155">F148/E148*100</f>
        <v>94.69930116658952</v>
      </c>
      <c r="H148" s="110">
        <f t="shared" si="11"/>
        <v>72.33877000426733</v>
      </c>
      <c r="I148" s="111">
        <f t="shared" si="12"/>
        <v>-0.300698833410479</v>
      </c>
      <c r="K148" s="75"/>
      <c r="L148" s="75"/>
      <c r="M148" s="75"/>
    </row>
    <row r="149" spans="1:13" s="1" customFormat="1" ht="36.75" customHeight="1" hidden="1">
      <c r="A149" s="188" t="s">
        <v>119</v>
      </c>
      <c r="B149" s="188"/>
      <c r="C149" s="188"/>
      <c r="D149" s="158">
        <f>D151+D152+D154</f>
        <v>57173358.399000004</v>
      </c>
      <c r="E149" s="160">
        <f>E151+E152+E154</f>
        <v>45554553.519999996</v>
      </c>
      <c r="F149" s="98">
        <f>F151+F152+F154</f>
        <v>43139843.833000004</v>
      </c>
      <c r="G149" s="98">
        <f>F149/E149*100</f>
        <v>94.69930116658952</v>
      </c>
      <c r="H149" s="98">
        <f>F149/D149*100</f>
        <v>75.45445123572546</v>
      </c>
      <c r="I149" s="99">
        <f>G149-95</f>
        <v>-0.300698833410479</v>
      </c>
      <c r="K149" s="75"/>
      <c r="L149" s="75"/>
      <c r="M149" s="75"/>
    </row>
    <row r="150" spans="1:9" s="1" customFormat="1" ht="15.75" customHeight="1">
      <c r="A150" s="203"/>
      <c r="B150" s="203"/>
      <c r="C150" s="39" t="s">
        <v>63</v>
      </c>
      <c r="D150" s="159"/>
      <c r="E150" s="153"/>
      <c r="F150" s="153"/>
      <c r="G150" s="78"/>
      <c r="H150" s="78"/>
      <c r="I150" s="64"/>
    </row>
    <row r="151" spans="1:13" s="1" customFormat="1" ht="30.75" customHeight="1">
      <c r="A151" s="203"/>
      <c r="B151" s="203"/>
      <c r="C151" s="27" t="s">
        <v>70</v>
      </c>
      <c r="D151" s="80">
        <f>D144+D18</f>
        <v>30652005.505</v>
      </c>
      <c r="E151" s="80">
        <f>E144+E18</f>
        <v>24538667.767000005</v>
      </c>
      <c r="F151" s="80">
        <f>F144+F18</f>
        <v>22750635.179</v>
      </c>
      <c r="G151" s="80">
        <f t="shared" si="13"/>
        <v>92.71340805875134</v>
      </c>
      <c r="H151" s="80">
        <f t="shared" si="11"/>
        <v>74.22233816083873</v>
      </c>
      <c r="I151" s="85">
        <f t="shared" si="12"/>
        <v>-2.286591941248659</v>
      </c>
      <c r="K151" s="75"/>
      <c r="L151" s="75"/>
      <c r="M151" s="75"/>
    </row>
    <row r="152" spans="1:13" s="1" customFormat="1" ht="20.25" customHeight="1">
      <c r="A152" s="203"/>
      <c r="B152" s="203"/>
      <c r="C152" s="27" t="s">
        <v>36</v>
      </c>
      <c r="D152" s="80">
        <f aca="true" t="shared" si="14" ref="D152:F154">D145</f>
        <v>13625891.408000004</v>
      </c>
      <c r="E152" s="80">
        <f t="shared" si="14"/>
        <v>10490563.371999998</v>
      </c>
      <c r="F152" s="80">
        <f t="shared" si="14"/>
        <v>10420190.138</v>
      </c>
      <c r="G152" s="80">
        <f t="shared" si="13"/>
        <v>99.32917583637283</v>
      </c>
      <c r="H152" s="80">
        <f t="shared" si="11"/>
        <v>76.47345649534621</v>
      </c>
      <c r="I152" s="85">
        <f t="shared" si="12"/>
        <v>4.329175836372826</v>
      </c>
      <c r="K152" s="75"/>
      <c r="L152" s="75"/>
      <c r="M152" s="75"/>
    </row>
    <row r="153" spans="1:13" s="1" customFormat="1" ht="31.5" customHeight="1">
      <c r="A153" s="203"/>
      <c r="B153" s="203"/>
      <c r="C153" s="28" t="s">
        <v>71</v>
      </c>
      <c r="D153" s="80">
        <f t="shared" si="14"/>
        <v>15357957.872</v>
      </c>
      <c r="E153" s="80">
        <f>E146</f>
        <v>10525322.381</v>
      </c>
      <c r="F153" s="80">
        <f>F146</f>
        <v>9969018.515999999</v>
      </c>
      <c r="G153" s="80">
        <f t="shared" si="13"/>
        <v>94.71461448055763</v>
      </c>
      <c r="H153" s="80">
        <f t="shared" si="11"/>
        <v>64.91109429447717</v>
      </c>
      <c r="I153" s="85">
        <f t="shared" si="12"/>
        <v>-0.28538551944237156</v>
      </c>
      <c r="K153" s="75"/>
      <c r="L153" s="75"/>
      <c r="M153" s="75"/>
    </row>
    <row r="154" spans="1:13" s="1" customFormat="1" ht="56.25" customHeight="1" hidden="1">
      <c r="A154" s="203"/>
      <c r="B154" s="203"/>
      <c r="C154" s="28" t="s">
        <v>120</v>
      </c>
      <c r="D154" s="161">
        <f t="shared" si="14"/>
        <v>12895461.486</v>
      </c>
      <c r="E154" s="161">
        <f t="shared" si="14"/>
        <v>10525322.381</v>
      </c>
      <c r="F154" s="161">
        <f t="shared" si="14"/>
        <v>9969018.515999999</v>
      </c>
      <c r="G154" s="80">
        <f>F154/E154*100</f>
        <v>94.71461448055763</v>
      </c>
      <c r="H154" s="80">
        <f>F154/D154*100</f>
        <v>77.30641145974417</v>
      </c>
      <c r="I154" s="105">
        <f>G154-95</f>
        <v>-0.28538551944237156</v>
      </c>
      <c r="K154" s="75"/>
      <c r="L154" s="75"/>
      <c r="M154" s="75"/>
    </row>
    <row r="155" spans="1:13" s="2" customFormat="1" ht="21.75" customHeight="1">
      <c r="A155" s="203"/>
      <c r="B155" s="203"/>
      <c r="C155" s="106" t="s">
        <v>95</v>
      </c>
      <c r="D155" s="103">
        <f>D9+D33+D42+D79+D83+D90+D112+D121+D134+D138+D37+D96</f>
        <v>10303551.537</v>
      </c>
      <c r="E155" s="103">
        <f>E9+E33+E42+E79+E83+E90+E112+E121+E134+E138+E37+E96</f>
        <v>7398012.880999999</v>
      </c>
      <c r="F155" s="103">
        <f>F9+F33+F42+F79+F83+F90+F112+F121+F134+F138+F37+F96</f>
        <v>7169426.118000001</v>
      </c>
      <c r="G155" s="103">
        <f t="shared" si="13"/>
        <v>96.91015997570013</v>
      </c>
      <c r="H155" s="103">
        <f t="shared" si="11"/>
        <v>69.582086256905</v>
      </c>
      <c r="I155" s="104">
        <f>G155-95</f>
        <v>1.9101599757001253</v>
      </c>
      <c r="K155" s="75"/>
      <c r="L155" s="75"/>
      <c r="M155" s="75"/>
    </row>
    <row r="156" spans="1:13" s="2" customFormat="1" ht="45" customHeight="1" hidden="1">
      <c r="A156" s="96"/>
      <c r="B156" s="97"/>
      <c r="C156" s="100" t="s">
        <v>121</v>
      </c>
      <c r="D156" s="123">
        <f>D155-D90+D91</f>
        <v>10074359.463000001</v>
      </c>
      <c r="E156" s="123">
        <f>E155-E90+E91</f>
        <v>7318217.957999999</v>
      </c>
      <c r="F156" s="98">
        <f>F155-F90+F91</f>
        <v>7143244.856000001</v>
      </c>
      <c r="G156" s="98">
        <f>F156/E156*100</f>
        <v>97.60907500973343</v>
      </c>
      <c r="H156" s="98">
        <f>F156/D156*100</f>
        <v>70.90520129081084</v>
      </c>
      <c r="I156" s="99">
        <f>G156-95</f>
        <v>2.6090750097334308</v>
      </c>
      <c r="K156" s="75"/>
      <c r="L156" s="75"/>
      <c r="M156" s="75"/>
    </row>
    <row r="157" spans="1:8" ht="12" customHeight="1">
      <c r="A157" s="37"/>
      <c r="B157" s="38" t="s">
        <v>98</v>
      </c>
      <c r="C157" s="38"/>
      <c r="D157" s="124"/>
      <c r="E157" s="125"/>
      <c r="F157" s="139"/>
      <c r="G157" s="18"/>
      <c r="H157" s="18"/>
    </row>
    <row r="158" spans="1:9" s="13" customFormat="1" ht="27.75" customHeight="1" hidden="1">
      <c r="A158" s="181" t="s">
        <v>116</v>
      </c>
      <c r="B158" s="182"/>
      <c r="C158" s="182"/>
      <c r="D158" s="182"/>
      <c r="E158" s="182"/>
      <c r="F158" s="182"/>
      <c r="G158" s="182"/>
      <c r="H158" s="182"/>
      <c r="I158" s="3"/>
    </row>
    <row r="159" spans="1:8" s="6" customFormat="1" ht="17.25" customHeight="1">
      <c r="A159" s="177" t="s">
        <v>129</v>
      </c>
      <c r="B159" s="178"/>
      <c r="C159" s="178"/>
      <c r="D159" s="178"/>
      <c r="E159" s="178"/>
      <c r="F159" s="178"/>
      <c r="G159" s="178"/>
      <c r="H159" s="178"/>
    </row>
    <row r="160" spans="1:9" s="4" customFormat="1" ht="12.75" hidden="1">
      <c r="A160" s="20"/>
      <c r="B160" s="21"/>
      <c r="C160" s="21"/>
      <c r="D160" s="126"/>
      <c r="E160" s="126"/>
      <c r="F160" s="140"/>
      <c r="G160" s="19"/>
      <c r="H160" s="19"/>
      <c r="I160" s="61"/>
    </row>
    <row r="161" spans="1:9" s="4" customFormat="1" ht="15" hidden="1">
      <c r="A161" s="20"/>
      <c r="B161" s="21"/>
      <c r="C161" s="21"/>
      <c r="D161" s="128"/>
      <c r="E161" s="128"/>
      <c r="F161" s="140"/>
      <c r="G161" s="19"/>
      <c r="H161" s="19"/>
      <c r="I161" s="61"/>
    </row>
    <row r="162" spans="1:9" s="4" customFormat="1" ht="12.75" hidden="1">
      <c r="A162" s="34"/>
      <c r="B162" s="35"/>
      <c r="C162" s="35"/>
      <c r="D162" s="129"/>
      <c r="E162" s="130"/>
      <c r="F162" s="141"/>
      <c r="G162" s="36"/>
      <c r="H162" s="36"/>
      <c r="I162" s="61"/>
    </row>
    <row r="163" spans="1:9" s="4" customFormat="1" ht="32.25" customHeight="1" hidden="1">
      <c r="A163" s="17" t="s">
        <v>0</v>
      </c>
      <c r="B163" s="17" t="s">
        <v>62</v>
      </c>
      <c r="C163" s="17" t="s">
        <v>69</v>
      </c>
      <c r="D163" s="132"/>
      <c r="E163" s="131"/>
      <c r="F163" s="141"/>
      <c r="G163" s="36"/>
      <c r="H163" s="36"/>
      <c r="I163" s="61"/>
    </row>
    <row r="164" spans="1:9" s="4" customFormat="1" ht="15.75" hidden="1">
      <c r="A164" s="190" t="s">
        <v>64</v>
      </c>
      <c r="B164" s="191"/>
      <c r="C164" s="192"/>
      <c r="D164" s="133">
        <f>D166+D167+D168</f>
        <v>24525968.417999998</v>
      </c>
      <c r="E164" s="133">
        <f>E166+E167+E168</f>
        <v>21619356.084</v>
      </c>
      <c r="F164" s="142">
        <f>F166+F167+F168</f>
        <v>20841969.650000002</v>
      </c>
      <c r="G164" s="29">
        <f>F164/E164*100</f>
        <v>96.40421097196635</v>
      </c>
      <c r="H164" s="29">
        <f>F164/D164*100</f>
        <v>84.97919142187165</v>
      </c>
      <c r="I164" s="61"/>
    </row>
    <row r="165" spans="1:9" s="4" customFormat="1" ht="13.5" hidden="1">
      <c r="A165" s="176"/>
      <c r="B165" s="176"/>
      <c r="C165" s="30" t="s">
        <v>63</v>
      </c>
      <c r="D165" s="134"/>
      <c r="E165" s="134"/>
      <c r="F165" s="143"/>
      <c r="G165" s="31"/>
      <c r="H165" s="31"/>
      <c r="I165" s="61"/>
    </row>
    <row r="166" spans="1:9" s="4" customFormat="1" ht="27" hidden="1">
      <c r="A166" s="176"/>
      <c r="B166" s="176"/>
      <c r="C166" s="32" t="s">
        <v>70</v>
      </c>
      <c r="D166" s="135">
        <v>14805057.912999997</v>
      </c>
      <c r="E166" s="135">
        <v>13268979.204</v>
      </c>
      <c r="F166" s="144">
        <v>12716245.471</v>
      </c>
      <c r="G166" s="29">
        <v>95.83439144411821</v>
      </c>
      <c r="H166" s="29">
        <v>85.89122410547374</v>
      </c>
      <c r="I166" s="61"/>
    </row>
    <row r="167" spans="1:9" s="4" customFormat="1" ht="13.5" hidden="1">
      <c r="A167" s="176"/>
      <c r="B167" s="176"/>
      <c r="C167" s="32" t="s">
        <v>36</v>
      </c>
      <c r="D167" s="135">
        <v>7926615.303999999</v>
      </c>
      <c r="E167" s="135">
        <v>7092166.329999999</v>
      </c>
      <c r="F167" s="144">
        <v>6886598.409</v>
      </c>
      <c r="G167" s="29">
        <v>97.10147913296332</v>
      </c>
      <c r="H167" s="29">
        <v>86.87943270723412</v>
      </c>
      <c r="I167" s="61"/>
    </row>
    <row r="168" spans="1:9" s="4" customFormat="1" ht="27" hidden="1">
      <c r="A168" s="176"/>
      <c r="B168" s="176"/>
      <c r="C168" s="33" t="s">
        <v>71</v>
      </c>
      <c r="D168" s="135">
        <v>1794295.2010000001</v>
      </c>
      <c r="E168" s="135">
        <v>1258210.55</v>
      </c>
      <c r="F168" s="144">
        <v>1239125.77</v>
      </c>
      <c r="G168" s="29">
        <v>98.4831807363243</v>
      </c>
      <c r="H168" s="29">
        <v>69.05919211673798</v>
      </c>
      <c r="I168" s="61"/>
    </row>
    <row r="169" spans="1:9" s="4" customFormat="1" ht="12.75" hidden="1">
      <c r="A169" s="20"/>
      <c r="B169" s="21"/>
      <c r="C169" s="21"/>
      <c r="D169" s="126"/>
      <c r="E169" s="126"/>
      <c r="F169" s="140"/>
      <c r="G169" s="19"/>
      <c r="H169" s="19"/>
      <c r="I169" s="61"/>
    </row>
    <row r="170" spans="1:9" s="4" customFormat="1" ht="15">
      <c r="A170" s="20"/>
      <c r="B170" s="21"/>
      <c r="C170" s="120"/>
      <c r="D170" s="128"/>
      <c r="E170" s="128"/>
      <c r="F170" s="140"/>
      <c r="G170" s="19"/>
      <c r="H170" s="19"/>
      <c r="I170" s="61"/>
    </row>
    <row r="171" spans="1:9" s="4" customFormat="1" ht="12.75">
      <c r="A171" s="20"/>
      <c r="B171" s="21"/>
      <c r="C171" s="21"/>
      <c r="D171" s="126"/>
      <c r="E171" s="126"/>
      <c r="F171" s="140"/>
      <c r="G171" s="19"/>
      <c r="H171" s="19"/>
      <c r="I171" s="61"/>
    </row>
    <row r="172" spans="1:9" s="4" customFormat="1" ht="12.75">
      <c r="A172" s="20"/>
      <c r="B172" s="21"/>
      <c r="C172" s="21"/>
      <c r="D172" s="126"/>
      <c r="E172" s="126"/>
      <c r="F172" s="140"/>
      <c r="G172" s="19"/>
      <c r="H172" s="19"/>
      <c r="I172" s="61"/>
    </row>
    <row r="173" spans="1:9" s="4" customFormat="1" ht="12.75">
      <c r="A173" s="20"/>
      <c r="B173" s="21"/>
      <c r="C173" s="21"/>
      <c r="D173" s="127"/>
      <c r="E173" s="127"/>
      <c r="F173" s="145"/>
      <c r="G173" s="19"/>
      <c r="H173" s="19"/>
      <c r="I173" s="61"/>
    </row>
    <row r="174" spans="1:9" s="4" customFormat="1" ht="12.75">
      <c r="A174" s="20"/>
      <c r="B174" s="21"/>
      <c r="C174" s="21"/>
      <c r="D174" s="126"/>
      <c r="E174" s="126"/>
      <c r="F174" s="140"/>
      <c r="G174" s="19"/>
      <c r="H174" s="19"/>
      <c r="I174" s="61"/>
    </row>
    <row r="175" spans="1:9" s="4" customFormat="1" ht="12.75">
      <c r="A175" s="20"/>
      <c r="B175" s="21"/>
      <c r="C175" s="21"/>
      <c r="D175" s="126"/>
      <c r="E175" s="126"/>
      <c r="F175" s="140"/>
      <c r="G175" s="19"/>
      <c r="H175" s="19"/>
      <c r="I175" s="61"/>
    </row>
    <row r="176" spans="1:9" s="4" customFormat="1" ht="12.75">
      <c r="A176" s="20"/>
      <c r="B176" s="21"/>
      <c r="C176" s="21"/>
      <c r="D176" s="126"/>
      <c r="E176" s="126"/>
      <c r="F176" s="140"/>
      <c r="G176" s="19"/>
      <c r="H176" s="19"/>
      <c r="I176" s="61"/>
    </row>
    <row r="177" spans="1:9" s="4" customFormat="1" ht="12.75">
      <c r="A177" s="20"/>
      <c r="B177" s="21"/>
      <c r="C177" s="21"/>
      <c r="D177" s="126"/>
      <c r="E177" s="126"/>
      <c r="F177" s="140"/>
      <c r="G177" s="19"/>
      <c r="H177" s="19"/>
      <c r="I177" s="61"/>
    </row>
    <row r="178" spans="1:9" s="4" customFormat="1" ht="12.75">
      <c r="A178" s="20"/>
      <c r="B178" s="21"/>
      <c r="C178" s="21"/>
      <c r="D178" s="126"/>
      <c r="E178" s="126"/>
      <c r="F178" s="140"/>
      <c r="G178" s="19"/>
      <c r="H178" s="19"/>
      <c r="I178" s="61"/>
    </row>
    <row r="179" spans="1:9" s="4" customFormat="1" ht="12.75">
      <c r="A179" s="20"/>
      <c r="B179" s="21"/>
      <c r="C179" s="21"/>
      <c r="D179" s="126"/>
      <c r="E179" s="126"/>
      <c r="F179" s="140"/>
      <c r="G179" s="19"/>
      <c r="H179" s="19"/>
      <c r="I179" s="61"/>
    </row>
    <row r="180" spans="1:9" s="4" customFormat="1" ht="12.75">
      <c r="A180" s="20"/>
      <c r="B180" s="21"/>
      <c r="C180" s="21"/>
      <c r="D180" s="126"/>
      <c r="E180" s="126"/>
      <c r="F180" s="140"/>
      <c r="G180" s="19"/>
      <c r="H180" s="19"/>
      <c r="I180" s="61"/>
    </row>
    <row r="181" spans="1:9" s="4" customFormat="1" ht="12.75">
      <c r="A181" s="20"/>
      <c r="B181" s="21"/>
      <c r="C181" s="21"/>
      <c r="D181" s="126"/>
      <c r="E181" s="126"/>
      <c r="F181" s="140"/>
      <c r="G181" s="19"/>
      <c r="H181" s="19"/>
      <c r="I181" s="61"/>
    </row>
    <row r="182" spans="1:9" s="4" customFormat="1" ht="12.75">
      <c r="A182" s="20"/>
      <c r="B182" s="21"/>
      <c r="C182" s="21"/>
      <c r="D182" s="126"/>
      <c r="E182" s="126"/>
      <c r="F182" s="140"/>
      <c r="G182" s="19"/>
      <c r="H182" s="19"/>
      <c r="I182" s="61"/>
    </row>
    <row r="183" spans="1:9" s="4" customFormat="1" ht="12.75">
      <c r="A183" s="20"/>
      <c r="B183" s="21"/>
      <c r="C183" s="21"/>
      <c r="D183" s="126"/>
      <c r="E183" s="126"/>
      <c r="F183" s="140"/>
      <c r="G183" s="19"/>
      <c r="H183" s="19"/>
      <c r="I183" s="61"/>
    </row>
    <row r="184" spans="1:9" s="4" customFormat="1" ht="12.75">
      <c r="A184" s="20"/>
      <c r="B184" s="21"/>
      <c r="C184" s="21"/>
      <c r="D184" s="126"/>
      <c r="E184" s="126"/>
      <c r="F184" s="140"/>
      <c r="G184" s="19"/>
      <c r="H184" s="19"/>
      <c r="I184" s="61"/>
    </row>
    <row r="185" spans="1:9" s="4" customFormat="1" ht="12.75">
      <c r="A185" s="20"/>
      <c r="B185" s="21"/>
      <c r="C185" s="21"/>
      <c r="D185" s="126"/>
      <c r="E185" s="126"/>
      <c r="F185" s="140"/>
      <c r="G185" s="19"/>
      <c r="H185" s="19"/>
      <c r="I185" s="61"/>
    </row>
    <row r="186" spans="1:9" s="4" customFormat="1" ht="12.75">
      <c r="A186" s="20"/>
      <c r="B186" s="21"/>
      <c r="C186" s="21"/>
      <c r="D186" s="126"/>
      <c r="E186" s="126"/>
      <c r="F186" s="140"/>
      <c r="G186" s="19"/>
      <c r="H186" s="19"/>
      <c r="I186" s="61"/>
    </row>
    <row r="187" spans="1:9" s="4" customFormat="1" ht="12.75">
      <c r="A187" s="20"/>
      <c r="B187" s="21"/>
      <c r="C187" s="21"/>
      <c r="D187" s="126"/>
      <c r="E187" s="126"/>
      <c r="F187" s="140"/>
      <c r="G187" s="19"/>
      <c r="H187" s="19"/>
      <c r="I187" s="61"/>
    </row>
    <row r="188" spans="1:9" s="4" customFormat="1" ht="12.75">
      <c r="A188" s="20"/>
      <c r="B188" s="21"/>
      <c r="C188" s="21"/>
      <c r="D188" s="126"/>
      <c r="E188" s="126"/>
      <c r="F188" s="140"/>
      <c r="G188" s="19"/>
      <c r="H188" s="19"/>
      <c r="I188" s="61"/>
    </row>
    <row r="189" spans="1:9" s="4" customFormat="1" ht="12.75">
      <c r="A189" s="20"/>
      <c r="B189" s="21"/>
      <c r="C189" s="21"/>
      <c r="D189" s="126"/>
      <c r="E189" s="126"/>
      <c r="F189" s="140"/>
      <c r="G189" s="19"/>
      <c r="H189" s="19"/>
      <c r="I189" s="61"/>
    </row>
    <row r="190" spans="1:9" s="4" customFormat="1" ht="12.75">
      <c r="A190" s="20"/>
      <c r="B190" s="21"/>
      <c r="C190" s="21"/>
      <c r="D190" s="126"/>
      <c r="E190" s="126"/>
      <c r="F190" s="140"/>
      <c r="G190" s="19"/>
      <c r="H190" s="19"/>
      <c r="I190" s="61"/>
    </row>
    <row r="191" spans="1:9" s="4" customFormat="1" ht="12.75">
      <c r="A191" s="20"/>
      <c r="B191" s="21"/>
      <c r="C191" s="21"/>
      <c r="D191" s="126"/>
      <c r="E191" s="126"/>
      <c r="F191" s="140"/>
      <c r="G191" s="19"/>
      <c r="H191" s="19"/>
      <c r="I191" s="61"/>
    </row>
    <row r="192" spans="1:9" s="4" customFormat="1" ht="12.75">
      <c r="A192" s="20"/>
      <c r="B192" s="21"/>
      <c r="C192" s="21"/>
      <c r="D192" s="126"/>
      <c r="E192" s="126"/>
      <c r="F192" s="140"/>
      <c r="G192" s="19"/>
      <c r="H192" s="19"/>
      <c r="I192" s="61"/>
    </row>
    <row r="193" spans="1:9" s="4" customFormat="1" ht="12.75">
      <c r="A193" s="20"/>
      <c r="B193" s="21"/>
      <c r="C193" s="21"/>
      <c r="D193" s="126"/>
      <c r="E193" s="126"/>
      <c r="F193" s="140"/>
      <c r="G193" s="19"/>
      <c r="H193" s="19"/>
      <c r="I193" s="61"/>
    </row>
    <row r="194" spans="1:9" s="4" customFormat="1" ht="12.75">
      <c r="A194" s="20"/>
      <c r="B194" s="21"/>
      <c r="C194" s="21"/>
      <c r="D194" s="126"/>
      <c r="E194" s="126"/>
      <c r="F194" s="140"/>
      <c r="G194" s="19"/>
      <c r="H194" s="19"/>
      <c r="I194" s="61"/>
    </row>
    <row r="195" spans="1:9" s="4" customFormat="1" ht="12.75">
      <c r="A195" s="20"/>
      <c r="B195" s="21"/>
      <c r="C195" s="21"/>
      <c r="D195" s="126"/>
      <c r="E195" s="126"/>
      <c r="F195" s="140"/>
      <c r="G195" s="19"/>
      <c r="H195" s="19"/>
      <c r="I195" s="61"/>
    </row>
    <row r="196" spans="1:9" s="4" customFormat="1" ht="12.75">
      <c r="A196" s="20"/>
      <c r="B196" s="21"/>
      <c r="C196" s="21"/>
      <c r="D196" s="126"/>
      <c r="E196" s="126"/>
      <c r="F196" s="140"/>
      <c r="G196" s="19"/>
      <c r="H196" s="19"/>
      <c r="I196" s="61"/>
    </row>
    <row r="197" spans="1:9" s="4" customFormat="1" ht="12.75">
      <c r="A197" s="20"/>
      <c r="B197" s="21"/>
      <c r="C197" s="21"/>
      <c r="D197" s="126"/>
      <c r="E197" s="126"/>
      <c r="F197" s="140"/>
      <c r="G197" s="19"/>
      <c r="H197" s="19"/>
      <c r="I197" s="61"/>
    </row>
    <row r="198" spans="1:9" s="4" customFormat="1" ht="12.75">
      <c r="A198" s="20"/>
      <c r="B198" s="21"/>
      <c r="C198" s="21"/>
      <c r="D198" s="126"/>
      <c r="E198" s="126"/>
      <c r="F198" s="140"/>
      <c r="G198" s="19"/>
      <c r="H198" s="19"/>
      <c r="I198" s="61"/>
    </row>
    <row r="199" spans="1:9" s="4" customFormat="1" ht="12.75">
      <c r="A199" s="20"/>
      <c r="B199" s="21"/>
      <c r="C199" s="21"/>
      <c r="D199" s="126"/>
      <c r="E199" s="126"/>
      <c r="F199" s="140"/>
      <c r="G199" s="19"/>
      <c r="H199" s="19"/>
      <c r="I199" s="61"/>
    </row>
    <row r="200" spans="1:9" s="4" customFormat="1" ht="12.75">
      <c r="A200" s="20"/>
      <c r="B200" s="21"/>
      <c r="C200" s="21"/>
      <c r="D200" s="126"/>
      <c r="E200" s="126"/>
      <c r="F200" s="140"/>
      <c r="G200" s="19"/>
      <c r="H200" s="19"/>
      <c r="I200" s="61"/>
    </row>
    <row r="201" spans="1:9" s="4" customFormat="1" ht="12.75">
      <c r="A201" s="20"/>
      <c r="B201" s="21"/>
      <c r="C201" s="21"/>
      <c r="D201" s="126"/>
      <c r="E201" s="126"/>
      <c r="F201" s="140"/>
      <c r="G201" s="19"/>
      <c r="H201" s="19"/>
      <c r="I201" s="61"/>
    </row>
    <row r="202" spans="1:9" s="4" customFormat="1" ht="12.75">
      <c r="A202" s="20"/>
      <c r="B202" s="21"/>
      <c r="C202" s="21"/>
      <c r="D202" s="126"/>
      <c r="E202" s="126"/>
      <c r="F202" s="140"/>
      <c r="G202" s="19"/>
      <c r="H202" s="19"/>
      <c r="I202" s="61"/>
    </row>
    <row r="203" spans="1:9" s="4" customFormat="1" ht="12.75">
      <c r="A203" s="20"/>
      <c r="B203" s="21"/>
      <c r="C203" s="21"/>
      <c r="D203" s="126"/>
      <c r="E203" s="126"/>
      <c r="F203" s="140"/>
      <c r="G203" s="19"/>
      <c r="H203" s="19"/>
      <c r="I203" s="61"/>
    </row>
    <row r="204" spans="1:9" s="4" customFormat="1" ht="12.75">
      <c r="A204" s="20"/>
      <c r="B204" s="21"/>
      <c r="C204" s="21"/>
      <c r="D204" s="126"/>
      <c r="E204" s="126"/>
      <c r="F204" s="140"/>
      <c r="G204" s="19"/>
      <c r="H204" s="19"/>
      <c r="I204" s="61"/>
    </row>
    <row r="205" spans="1:9" s="4" customFormat="1" ht="12.75">
      <c r="A205" s="20"/>
      <c r="B205" s="21"/>
      <c r="C205" s="21"/>
      <c r="D205" s="126"/>
      <c r="E205" s="126"/>
      <c r="F205" s="140"/>
      <c r="G205" s="19"/>
      <c r="H205" s="19"/>
      <c r="I205" s="61"/>
    </row>
    <row r="206" spans="1:9" s="4" customFormat="1" ht="12.75">
      <c r="A206" s="20"/>
      <c r="B206" s="21"/>
      <c r="C206" s="21"/>
      <c r="D206" s="126"/>
      <c r="E206" s="126"/>
      <c r="F206" s="140"/>
      <c r="G206" s="19"/>
      <c r="H206" s="19"/>
      <c r="I206" s="61"/>
    </row>
    <row r="207" spans="1:9" s="4" customFormat="1" ht="12.75">
      <c r="A207" s="20"/>
      <c r="B207" s="21"/>
      <c r="C207" s="21"/>
      <c r="D207" s="126"/>
      <c r="E207" s="126"/>
      <c r="F207" s="140"/>
      <c r="G207" s="19"/>
      <c r="H207" s="19"/>
      <c r="I207" s="61"/>
    </row>
    <row r="208" spans="1:9" s="4" customFormat="1" ht="12.75">
      <c r="A208" s="20"/>
      <c r="B208" s="21"/>
      <c r="C208" s="21"/>
      <c r="D208" s="126"/>
      <c r="E208" s="126"/>
      <c r="F208" s="140"/>
      <c r="G208" s="19"/>
      <c r="H208" s="19"/>
      <c r="I208" s="61"/>
    </row>
    <row r="209" spans="1:9" s="4" customFormat="1" ht="12.75">
      <c r="A209" s="20"/>
      <c r="B209" s="21"/>
      <c r="C209" s="21"/>
      <c r="D209" s="126"/>
      <c r="E209" s="126"/>
      <c r="F209" s="140"/>
      <c r="G209" s="19"/>
      <c r="H209" s="19"/>
      <c r="I209" s="61"/>
    </row>
    <row r="210" spans="1:9" s="4" customFormat="1" ht="12.75">
      <c r="A210" s="20"/>
      <c r="B210" s="21"/>
      <c r="C210" s="21"/>
      <c r="D210" s="126"/>
      <c r="E210" s="126"/>
      <c r="F210" s="140"/>
      <c r="G210" s="19"/>
      <c r="H210" s="19"/>
      <c r="I210" s="61"/>
    </row>
    <row r="211" spans="1:9" s="4" customFormat="1" ht="12.75">
      <c r="A211" s="20"/>
      <c r="B211" s="21"/>
      <c r="C211" s="21"/>
      <c r="D211" s="126"/>
      <c r="E211" s="126"/>
      <c r="F211" s="140"/>
      <c r="G211" s="19"/>
      <c r="H211" s="19"/>
      <c r="I211" s="61"/>
    </row>
    <row r="212" spans="1:9" s="4" customFormat="1" ht="12.75">
      <c r="A212" s="20"/>
      <c r="B212" s="21"/>
      <c r="C212" s="21"/>
      <c r="D212" s="126"/>
      <c r="E212" s="126"/>
      <c r="F212" s="140"/>
      <c r="G212" s="19"/>
      <c r="H212" s="19"/>
      <c r="I212" s="61"/>
    </row>
    <row r="213" spans="1:9" s="4" customFormat="1" ht="12.75">
      <c r="A213" s="20"/>
      <c r="B213" s="21"/>
      <c r="C213" s="21"/>
      <c r="D213" s="126"/>
      <c r="E213" s="126"/>
      <c r="F213" s="140"/>
      <c r="G213" s="19"/>
      <c r="H213" s="19"/>
      <c r="I213" s="61"/>
    </row>
    <row r="214" spans="1:9" s="4" customFormat="1" ht="12.75">
      <c r="A214" s="20"/>
      <c r="B214" s="21"/>
      <c r="C214" s="21"/>
      <c r="D214" s="126"/>
      <c r="E214" s="126"/>
      <c r="F214" s="140"/>
      <c r="G214" s="19"/>
      <c r="H214" s="19"/>
      <c r="I214" s="61"/>
    </row>
    <row r="215" spans="1:9" s="4" customFormat="1" ht="12.75">
      <c r="A215" s="20"/>
      <c r="B215" s="21"/>
      <c r="C215" s="21"/>
      <c r="D215" s="126"/>
      <c r="E215" s="126"/>
      <c r="F215" s="140"/>
      <c r="G215" s="19"/>
      <c r="H215" s="19"/>
      <c r="I215" s="61"/>
    </row>
    <row r="216" spans="4:8" ht="12.75">
      <c r="D216" s="126"/>
      <c r="E216" s="126"/>
      <c r="F216" s="140"/>
      <c r="G216" s="19"/>
      <c r="H216" s="19"/>
    </row>
    <row r="217" spans="1:8" ht="12.75">
      <c r="A217" s="22"/>
      <c r="B217" s="22"/>
      <c r="C217" s="22"/>
      <c r="D217" s="126"/>
      <c r="E217" s="126"/>
      <c r="F217" s="140"/>
      <c r="G217" s="19"/>
      <c r="H217" s="19"/>
    </row>
    <row r="218" spans="1:8" ht="12.75">
      <c r="A218" s="22"/>
      <c r="B218" s="22"/>
      <c r="C218" s="22"/>
      <c r="D218" s="126"/>
      <c r="E218" s="126"/>
      <c r="F218" s="140"/>
      <c r="G218" s="19"/>
      <c r="H218" s="19"/>
    </row>
    <row r="219" spans="1:8" ht="12.75">
      <c r="A219" s="22"/>
      <c r="B219" s="22"/>
      <c r="C219" s="22"/>
      <c r="D219" s="126"/>
      <c r="E219" s="126"/>
      <c r="F219" s="140"/>
      <c r="G219" s="19"/>
      <c r="H219" s="19"/>
    </row>
    <row r="220" spans="1:8" ht="12.75">
      <c r="A220" s="22"/>
      <c r="B220" s="22"/>
      <c r="C220" s="22"/>
      <c r="D220" s="126"/>
      <c r="E220" s="126"/>
      <c r="F220" s="140"/>
      <c r="G220" s="19"/>
      <c r="H220" s="19"/>
    </row>
    <row r="221" spans="1:8" ht="12.75">
      <c r="A221" s="22"/>
      <c r="B221" s="22"/>
      <c r="C221" s="22"/>
      <c r="D221" s="126"/>
      <c r="E221" s="126"/>
      <c r="F221" s="140"/>
      <c r="G221" s="19"/>
      <c r="H221" s="19"/>
    </row>
    <row r="222" spans="1:8" ht="12.75">
      <c r="A222" s="22"/>
      <c r="B222" s="22"/>
      <c r="C222" s="22"/>
      <c r="D222" s="126"/>
      <c r="E222" s="126"/>
      <c r="F222" s="140"/>
      <c r="G222" s="19"/>
      <c r="H222" s="19"/>
    </row>
  </sheetData>
  <sheetProtection password="CE2E" sheet="1" objects="1" scenarios="1"/>
  <autoFilter ref="A5:I5"/>
  <mergeCells count="43">
    <mergeCell ref="A7:B9"/>
    <mergeCell ref="A48:B50"/>
    <mergeCell ref="A44:B46"/>
    <mergeCell ref="A39:B42"/>
    <mergeCell ref="A30:B33"/>
    <mergeCell ref="A27:B28"/>
    <mergeCell ref="A23:B25"/>
    <mergeCell ref="A64:B66"/>
    <mergeCell ref="A60:B62"/>
    <mergeCell ref="A56:B58"/>
    <mergeCell ref="A150:B155"/>
    <mergeCell ref="A52:B54"/>
    <mergeCell ref="A11:B21"/>
    <mergeCell ref="A85:B91"/>
    <mergeCell ref="A35:B36"/>
    <mergeCell ref="A114:B116"/>
    <mergeCell ref="A105:B107"/>
    <mergeCell ref="A109:B112"/>
    <mergeCell ref="A76:B79"/>
    <mergeCell ref="A72:B74"/>
    <mergeCell ref="A81:B83"/>
    <mergeCell ref="A93:B96"/>
    <mergeCell ref="A98:B100"/>
    <mergeCell ref="A68:B70"/>
    <mergeCell ref="A143:B147"/>
    <mergeCell ref="A149:C149"/>
    <mergeCell ref="A3:I3"/>
    <mergeCell ref="A164:C164"/>
    <mergeCell ref="A148:C148"/>
    <mergeCell ref="A139:C139"/>
    <mergeCell ref="A140:C140"/>
    <mergeCell ref="A118:B121"/>
    <mergeCell ref="A102:B103"/>
    <mergeCell ref="A136:B138"/>
    <mergeCell ref="A131:B134"/>
    <mergeCell ref="A123:B124"/>
    <mergeCell ref="A165:B168"/>
    <mergeCell ref="A159:H159"/>
    <mergeCell ref="A141:C141"/>
    <mergeCell ref="A158:H158"/>
    <mergeCell ref="A126:B126"/>
    <mergeCell ref="A128:B129"/>
    <mergeCell ref="A142:C142"/>
  </mergeCells>
  <printOptions/>
  <pageMargins left="0.3937007874015748" right="0.2755905511811024" top="0.3937007874015748" bottom="0.3937007874015748" header="0.1968503937007874" footer="0.1968503937007874"/>
  <pageSetup fitToHeight="0" fitToWidth="1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Леготкина Наталья Юрьевна</cp:lastModifiedBy>
  <cp:lastPrinted>2023-11-09T12:18:26Z</cp:lastPrinted>
  <dcterms:created xsi:type="dcterms:W3CDTF">2002-03-11T10:22:12Z</dcterms:created>
  <dcterms:modified xsi:type="dcterms:W3CDTF">2023-11-10T06:47:22Z</dcterms:modified>
  <cp:category/>
  <cp:version/>
  <cp:contentType/>
  <cp:contentStatus/>
</cp:coreProperties>
</file>