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215" windowWidth="15825" windowHeight="10920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источникам'!$A$1:$I$143</definedName>
  </definedNames>
  <calcPr fullCalcOnLoad="1"/>
</workbook>
</file>

<file path=xl/sharedStrings.xml><?xml version="1.0" encoding="utf-8"?>
<sst xmlns="http://schemas.openxmlformats.org/spreadsheetml/2006/main" count="249" uniqueCount="125">
  <si>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</si>
  <si>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</si>
  <si>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</si>
  <si>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</si>
  <si>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</si>
  <si>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</si>
  <si>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</si>
  <si>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</si>
  <si>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</si>
  <si>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</si>
  <si>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</si>
  <si>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</si>
  <si>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</si>
  <si>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</si>
  <si>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</si>
  <si>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</si>
  <si>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</si>
  <si>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</si>
  <si>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</si>
  <si>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</si>
  <si>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</si>
  <si>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</si>
  <si>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</si>
  <si>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</si>
  <si>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</si>
  <si>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</si>
  <si>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</si>
  <si>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</si>
  <si>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</si>
  <si>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</si>
  <si>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</si>
  <si>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</si>
  <si>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</si>
  <si>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</si>
  <si>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</si>
  <si>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</si>
  <si>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</si>
  <si>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</si>
  <si>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</si>
  <si>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</si>
  <si>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</si>
  <si>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</si>
  <si>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</si>
  <si>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</si>
  <si>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</si>
  <si>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</si>
  <si>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</si>
  <si>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</si>
  <si>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</si>
  <si>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</si>
  <si>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</si>
  <si>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</si>
  <si>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</si>
  <si>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</si>
  <si>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</si>
  <si>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</si>
  <si>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</si>
  <si>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</si>
  <si>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</si>
  <si>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</si>
  <si>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</si>
  <si>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</si>
  <si>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</si>
  <si>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</si>
  <si>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</si>
  <si>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</si>
  <si>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</si>
  <si>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</si>
  <si>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</si>
  <si>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</si>
  <si>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</si>
  <si>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</si>
  <si>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</si>
  <si>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</si>
  <si>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</si>
  <si>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</si>
  <si>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</si>
  <si>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</si>
  <si>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</si>
  <si>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</si>
  <si>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</si>
  <si>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</si>
  <si>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</si>
  <si>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</si>
  <si>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</si>
  <si>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</si>
  <si>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</si>
  <si>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</si>
  <si>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</si>
  <si>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</si>
  <si>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</si>
  <si>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</si>
  <si>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</si>
  <si>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</si>
  <si>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</si>
  <si>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</si>
  <si>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</si>
  <si>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</si>
  <si>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Ассигнования 2019 года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</si>
  <si>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</si>
  <si>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</si>
  <si>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</si>
  <si>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</si>
  <si>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</si>
  <si>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</si>
  <si>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</si>
  <si>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</si>
  <si>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</si>
  <si>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</si>
  <si>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</si>
  <si>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</si>
  <si>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</si>
  <si>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</si>
  <si>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</si>
  <si>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</si>
  <si>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</si>
  <si>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</si>
  <si>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</si>
  <si>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</si>
  <si>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</si>
  <si>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Оперативный анализ исполнения бюджета города Перми по расходам на 1 декабря 2019 года</t>
  </si>
  <si>
    <t>Кассовый план января-ноября 2019 года</t>
  </si>
  <si>
    <t>Кассовый расход на 01.12.2019</t>
  </si>
  <si>
    <t>% выпол-нения кассового плана января-ноября 2019 года</t>
  </si>
  <si>
    <t xml:space="preserve"> *   расчётный уровень установлен исходя из 95,0 % исполнения кассового плана по расходам за январь-ноябрь 2019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</si>
</sst>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3" fillId="33" borderId="10" xfId="0" applyNumberFormat="1" applyFont="1" applyFill="1" applyBorder="1" applyAlignment="1">
      <alignment vertical="center"/>
    </xf>
    <xf numFmtId="179" fontId="13" fillId="35" borderId="10" xfId="0" applyNumberFormat="1" applyFont="1" applyFill="1" applyBorder="1" applyAlignment="1" applyProtection="1">
      <alignment horizontal="center" vertical="center" wrapText="1"/>
      <protection/>
    </xf>
    <xf numFmtId="179" fontId="13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9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179" fontId="16" fillId="33" borderId="10" xfId="0" applyNumberFormat="1" applyFont="1" applyFill="1" applyBorder="1" applyAlignment="1">
      <alignment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9" fontId="30" fillId="0" borderId="10" xfId="0" applyNumberFormat="1" applyFont="1" applyFill="1" applyBorder="1" applyAlignment="1" applyProtection="1">
      <alignment horizontal="center" vertical="center" wrapText="1"/>
      <protection/>
    </xf>
    <xf numFmtId="179" fontId="31" fillId="33" borderId="10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>
      <alignment vertical="center"/>
    </xf>
    <xf numFmtId="49" fontId="21" fillId="36" borderId="14" xfId="0" applyNumberFormat="1" applyFont="1" applyFill="1" applyBorder="1" applyAlignment="1">
      <alignment horizontal="left" vertical="center" wrapText="1"/>
    </xf>
    <xf numFmtId="49" fontId="21" fillId="36" borderId="16" xfId="0" applyNumberFormat="1" applyFont="1" applyFill="1" applyBorder="1" applyAlignment="1">
      <alignment horizontal="left" vertical="center" wrapText="1"/>
    </xf>
    <xf numFmtId="49" fontId="8" fillId="36" borderId="14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9" fillId="36" borderId="10" xfId="0" applyNumberFormat="1" applyFont="1" applyFill="1" applyBorder="1" applyAlignment="1" applyProtection="1">
      <alignment horizontal="center" vertical="center" wrapText="1"/>
      <protection/>
    </xf>
    <xf numFmtId="179" fontId="29" fillId="36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5" width="14.00390625" style="5" customWidth="1"/>
    <col min="6" max="6" width="14.00390625" style="25" customWidth="1"/>
    <col min="7" max="7" width="9.28125" style="5" customWidth="1"/>
    <col min="8" max="8" width="7.7109375" style="5" customWidth="1"/>
    <col min="9" max="9" width="10.8515625" style="3" customWidth="1"/>
    <col min="13" max="13" width="11.7109375" style="0" bestFit="1" customWidth="1"/>
  </cols>
  <sheetData>
    <row r="1" ht="13.5" customHeight="1">
      <c r="I1" s="106" t="s">
        <v>99</v>
      </c>
    </row>
    <row r="2" ht="13.5" customHeight="1">
      <c r="I2" s="106" t="s">
        <v>100</v>
      </c>
    </row>
    <row r="3" spans="1:9" s="1" customFormat="1" ht="19.5" customHeight="1">
      <c r="A3" s="203" t="s">
        <v>120</v>
      </c>
      <c r="B3" s="203"/>
      <c r="C3" s="203"/>
      <c r="D3" s="203"/>
      <c r="E3" s="203"/>
      <c r="F3" s="203"/>
      <c r="G3" s="203"/>
      <c r="H3" s="203"/>
      <c r="I3" s="203"/>
    </row>
    <row r="4" spans="1:9" s="1" customFormat="1" ht="15" customHeight="1">
      <c r="A4" s="15"/>
      <c r="B4" s="171"/>
      <c r="C4" s="16"/>
      <c r="D4" s="17"/>
      <c r="E4" s="17"/>
      <c r="F4" s="26"/>
      <c r="G4" s="2"/>
      <c r="H4" s="2"/>
      <c r="I4" s="114" t="s">
        <v>58</v>
      </c>
    </row>
    <row r="5" spans="1:9" s="1" customFormat="1" ht="84.75" customHeight="1">
      <c r="A5" s="108" t="s">
        <v>0</v>
      </c>
      <c r="B5" s="108" t="s">
        <v>62</v>
      </c>
      <c r="C5" s="108" t="s">
        <v>69</v>
      </c>
      <c r="D5" s="125" t="s">
        <v>98</v>
      </c>
      <c r="E5" s="153" t="s">
        <v>121</v>
      </c>
      <c r="F5" s="115" t="s">
        <v>122</v>
      </c>
      <c r="G5" s="115" t="s">
        <v>123</v>
      </c>
      <c r="H5" s="109" t="s">
        <v>102</v>
      </c>
      <c r="I5" s="110" t="s">
        <v>114</v>
      </c>
    </row>
    <row r="6" spans="1:11" s="2" customFormat="1" ht="42.75" customHeight="1">
      <c r="A6" s="52" t="s">
        <v>59</v>
      </c>
      <c r="B6" s="31" t="s">
        <v>73</v>
      </c>
      <c r="C6" s="31" t="s">
        <v>37</v>
      </c>
      <c r="D6" s="134">
        <f>D7+D8</f>
        <v>1643821.653</v>
      </c>
      <c r="E6" s="134">
        <f>E7+E8</f>
        <v>1008494.786</v>
      </c>
      <c r="F6" s="134">
        <f>F7+F8</f>
        <v>971334.588</v>
      </c>
      <c r="G6" s="134">
        <f>F6/E6*100</f>
        <v>96.31528109853808</v>
      </c>
      <c r="H6" s="134">
        <f>F6/D6*100</f>
        <v>59.090022705766124</v>
      </c>
      <c r="I6" s="138" t="s">
        <v>67</v>
      </c>
      <c r="J6" s="107"/>
      <c r="K6" s="107"/>
    </row>
    <row r="7" spans="1:9" s="7" customFormat="1" ht="16.5" customHeight="1">
      <c r="A7" s="58"/>
      <c r="B7" s="59"/>
      <c r="C7" s="60" t="s">
        <v>35</v>
      </c>
      <c r="D7" s="133">
        <v>763078.804</v>
      </c>
      <c r="E7" s="133">
        <v>587666.036</v>
      </c>
      <c r="F7" s="133">
        <v>550505.838</v>
      </c>
      <c r="G7" s="133">
        <f>F7/E7*100</f>
        <v>93.6766469859422</v>
      </c>
      <c r="H7" s="133">
        <f aca="true" t="shared" si="0" ref="H7:H71">F7/D7*100</f>
        <v>72.14272433126054</v>
      </c>
      <c r="I7" s="139">
        <f>G7-95</f>
        <v>-1.3233530140578011</v>
      </c>
    </row>
    <row r="8" spans="1:9" s="12" customFormat="1" ht="27" customHeight="1">
      <c r="A8" s="213"/>
      <c r="B8" s="214"/>
      <c r="C8" s="60" t="s">
        <v>71</v>
      </c>
      <c r="D8" s="133">
        <v>880742.849</v>
      </c>
      <c r="E8" s="133">
        <v>420828.75</v>
      </c>
      <c r="F8" s="133">
        <v>420828.75</v>
      </c>
      <c r="G8" s="133">
        <f>F8/E8*100</f>
        <v>100</v>
      </c>
      <c r="H8" s="133">
        <f t="shared" si="0"/>
        <v>47.781114598638084</v>
      </c>
      <c r="I8" s="139">
        <f>G8-95</f>
        <v>5</v>
      </c>
    </row>
    <row r="9" spans="1:10" s="12" customFormat="1" ht="21.75" customHeight="1">
      <c r="A9" s="215"/>
      <c r="B9" s="216"/>
      <c r="C9" s="163" t="s">
        <v>97</v>
      </c>
      <c r="D9" s="162">
        <v>302080</v>
      </c>
      <c r="E9" s="162">
        <v>15000</v>
      </c>
      <c r="F9" s="162">
        <v>0</v>
      </c>
      <c r="G9" s="162">
        <f>F9/E9*100</f>
        <v>0</v>
      </c>
      <c r="H9" s="162">
        <f t="shared" si="0"/>
        <v>0</v>
      </c>
      <c r="I9" s="164">
        <f>G9-95</f>
        <v>-95</v>
      </c>
      <c r="J9" s="154"/>
    </row>
    <row r="10" spans="1:10" s="1" customFormat="1" ht="28.5" customHeight="1">
      <c r="A10" s="52" t="s">
        <v>60</v>
      </c>
      <c r="B10" s="31" t="s">
        <v>74</v>
      </c>
      <c r="C10" s="31" t="s">
        <v>61</v>
      </c>
      <c r="D10" s="134">
        <f>D11+D17+D20</f>
        <v>205228.046</v>
      </c>
      <c r="E10" s="134">
        <f>E11+E17+E20-0.001</f>
        <v>137253.6</v>
      </c>
      <c r="F10" s="134">
        <f>F11+F17+F20</f>
        <v>129213.77800000002</v>
      </c>
      <c r="G10" s="134">
        <f aca="true" t="shared" si="1" ref="G10:G41">F10/E10*100</f>
        <v>94.14235983609903</v>
      </c>
      <c r="H10" s="134">
        <f t="shared" si="0"/>
        <v>62.961072094405665</v>
      </c>
      <c r="I10" s="138" t="s">
        <v>67</v>
      </c>
      <c r="J10" s="107"/>
    </row>
    <row r="11" spans="1:10" s="1" customFormat="1" ht="27.75" customHeight="1">
      <c r="A11" s="191"/>
      <c r="B11" s="192"/>
      <c r="C11" s="157" t="s">
        <v>66</v>
      </c>
      <c r="D11" s="135">
        <f>D12+D15+D13+D14+D16</f>
        <v>153475.5</v>
      </c>
      <c r="E11" s="135">
        <f>E12+E15+E13+E14+E16</f>
        <v>126982.94099999999</v>
      </c>
      <c r="F11" s="135">
        <f>F12+F15+F13+F14+F16</f>
        <v>123940.58500000002</v>
      </c>
      <c r="G11" s="135">
        <f t="shared" si="1"/>
        <v>97.6041222734005</v>
      </c>
      <c r="H11" s="135">
        <f t="shared" si="0"/>
        <v>80.75594150206386</v>
      </c>
      <c r="I11" s="158">
        <f aca="true" t="shared" si="2" ref="I11:I20">G11-95</f>
        <v>2.604122273400506</v>
      </c>
      <c r="J11" s="112"/>
    </row>
    <row r="12" spans="1:9" s="1" customFormat="1" ht="20.25" customHeight="1" hidden="1">
      <c r="A12" s="63"/>
      <c r="B12" s="64"/>
      <c r="C12" s="60" t="s">
        <v>104</v>
      </c>
      <c r="D12" s="133">
        <f>106749.4+6710.7</f>
        <v>113460.09999999999</v>
      </c>
      <c r="E12" s="133">
        <f>91629.177+5156.209</f>
        <v>96785.386</v>
      </c>
      <c r="F12" s="133">
        <f>89991.892+3895.96</f>
        <v>93887.85200000001</v>
      </c>
      <c r="G12" s="133">
        <f t="shared" si="1"/>
        <v>97.00622777905748</v>
      </c>
      <c r="H12" s="133">
        <f t="shared" si="0"/>
        <v>82.74966441947436</v>
      </c>
      <c r="I12" s="143">
        <f t="shared" si="2"/>
        <v>2.0062277790574825</v>
      </c>
    </row>
    <row r="13" spans="1:9" s="1" customFormat="1" ht="27" customHeight="1" hidden="1">
      <c r="A13" s="63"/>
      <c r="B13" s="64"/>
      <c r="C13" s="60" t="s">
        <v>109</v>
      </c>
      <c r="D13" s="133">
        <v>27835.9</v>
      </c>
      <c r="E13" s="133">
        <v>21177.555</v>
      </c>
      <c r="F13" s="133">
        <v>21032.733</v>
      </c>
      <c r="G13" s="133">
        <f t="shared" si="1"/>
        <v>99.31615335198043</v>
      </c>
      <c r="H13" s="133">
        <f>F13/D13*100</f>
        <v>75.55973760503522</v>
      </c>
      <c r="I13" s="143">
        <f>G13-95</f>
        <v>4.316153351980432</v>
      </c>
    </row>
    <row r="14" spans="1:9" s="1" customFormat="1" ht="17.25" customHeight="1" hidden="1">
      <c r="A14" s="63"/>
      <c r="B14" s="64"/>
      <c r="C14" s="60" t="s">
        <v>108</v>
      </c>
      <c r="D14" s="133">
        <v>32</v>
      </c>
      <c r="E14" s="133">
        <v>32</v>
      </c>
      <c r="F14" s="133">
        <v>32</v>
      </c>
      <c r="G14" s="133">
        <f t="shared" si="1"/>
        <v>100</v>
      </c>
      <c r="H14" s="133">
        <f>F14/D14*100</f>
        <v>100</v>
      </c>
      <c r="I14" s="143">
        <f>G14-95</f>
        <v>5</v>
      </c>
    </row>
    <row r="15" spans="1:9" s="1" customFormat="1" ht="27" customHeight="1" hidden="1">
      <c r="A15" s="63"/>
      <c r="B15" s="64"/>
      <c r="C15" s="60" t="s">
        <v>105</v>
      </c>
      <c r="D15" s="133">
        <v>11228</v>
      </c>
      <c r="E15" s="133">
        <v>8988</v>
      </c>
      <c r="F15" s="133">
        <v>8988</v>
      </c>
      <c r="G15" s="133">
        <f>F15/E15*100</f>
        <v>100</v>
      </c>
      <c r="H15" s="133">
        <f>F15/D15*100</f>
        <v>80.0498753117207</v>
      </c>
      <c r="I15" s="143">
        <f>G15-95</f>
        <v>5</v>
      </c>
    </row>
    <row r="16" spans="1:9" s="1" customFormat="1" ht="27" customHeight="1" hidden="1">
      <c r="A16" s="63"/>
      <c r="B16" s="64"/>
      <c r="C16" s="60" t="s">
        <v>103</v>
      </c>
      <c r="D16" s="133">
        <v>919.5</v>
      </c>
      <c r="E16" s="133">
        <v>0</v>
      </c>
      <c r="F16" s="133">
        <v>0</v>
      </c>
      <c r="G16" s="133"/>
      <c r="H16" s="133">
        <f>F16/D16*100</f>
        <v>0</v>
      </c>
      <c r="I16" s="143">
        <f>G16-95</f>
        <v>-95</v>
      </c>
    </row>
    <row r="17" spans="1:13" s="1" customFormat="1" ht="27.75" customHeight="1">
      <c r="A17" s="63"/>
      <c r="B17" s="64"/>
      <c r="C17" s="157" t="s">
        <v>82</v>
      </c>
      <c r="D17" s="135">
        <f>D18+D19</f>
        <v>51752.546</v>
      </c>
      <c r="E17" s="135">
        <f>E18+E19</f>
        <v>10270.66</v>
      </c>
      <c r="F17" s="135">
        <f>F18+F19</f>
        <v>5273.193</v>
      </c>
      <c r="G17" s="135">
        <f t="shared" si="1"/>
        <v>51.342299326430826</v>
      </c>
      <c r="H17" s="135">
        <f t="shared" si="0"/>
        <v>10.189243636438679</v>
      </c>
      <c r="I17" s="158">
        <f t="shared" si="2"/>
        <v>-43.657700673569174</v>
      </c>
      <c r="M17" s="56"/>
    </row>
    <row r="18" spans="1:9" s="2" customFormat="1" ht="27.75" customHeight="1" hidden="1">
      <c r="A18" s="65"/>
      <c r="B18" s="64"/>
      <c r="C18" s="60" t="s">
        <v>107</v>
      </c>
      <c r="D18" s="133">
        <v>6898.564</v>
      </c>
      <c r="E18" s="133">
        <v>5320.482</v>
      </c>
      <c r="F18" s="133">
        <v>5273.193</v>
      </c>
      <c r="G18" s="133">
        <f t="shared" si="1"/>
        <v>99.11118955011972</v>
      </c>
      <c r="H18" s="133">
        <f t="shared" si="0"/>
        <v>76.43899513000096</v>
      </c>
      <c r="I18" s="143">
        <f t="shared" si="2"/>
        <v>4.111189550119718</v>
      </c>
    </row>
    <row r="19" spans="1:9" s="2" customFormat="1" ht="18" customHeight="1" hidden="1">
      <c r="A19" s="65"/>
      <c r="B19" s="64"/>
      <c r="C19" s="60" t="s">
        <v>106</v>
      </c>
      <c r="D19" s="133">
        <v>44853.982</v>
      </c>
      <c r="E19" s="133">
        <v>4950.178</v>
      </c>
      <c r="F19" s="133">
        <v>0</v>
      </c>
      <c r="G19" s="133">
        <f t="shared" si="1"/>
        <v>0</v>
      </c>
      <c r="H19" s="133">
        <f t="shared" si="0"/>
        <v>0</v>
      </c>
      <c r="I19" s="143">
        <f t="shared" si="2"/>
        <v>-95</v>
      </c>
    </row>
    <row r="20" spans="1:9" s="122" customFormat="1" ht="30" customHeight="1" hidden="1">
      <c r="A20" s="119"/>
      <c r="B20" s="120"/>
      <c r="C20" s="121" t="s">
        <v>96</v>
      </c>
      <c r="D20" s="172">
        <v>0</v>
      </c>
      <c r="E20" s="172">
        <v>0</v>
      </c>
      <c r="F20" s="172">
        <v>0</v>
      </c>
      <c r="G20" s="126" t="e">
        <f t="shared" si="1"/>
        <v>#DIV/0!</v>
      </c>
      <c r="H20" s="126" t="e">
        <f t="shared" si="0"/>
        <v>#DIV/0!</v>
      </c>
      <c r="I20" s="127" t="e">
        <f t="shared" si="2"/>
        <v>#DIV/0!</v>
      </c>
    </row>
    <row r="21" spans="1:9" s="5" customFormat="1" ht="66.75" customHeight="1">
      <c r="A21" s="52" t="s">
        <v>80</v>
      </c>
      <c r="B21" s="31" t="s">
        <v>115</v>
      </c>
      <c r="C21" s="31" t="s">
        <v>81</v>
      </c>
      <c r="D21" s="134">
        <f>D22</f>
        <v>183360.47</v>
      </c>
      <c r="E21" s="134">
        <f>E22</f>
        <v>165367.94</v>
      </c>
      <c r="F21" s="134">
        <f>F22</f>
        <v>145517.935</v>
      </c>
      <c r="G21" s="134">
        <f t="shared" si="1"/>
        <v>87.9964611036456</v>
      </c>
      <c r="H21" s="134">
        <f t="shared" si="0"/>
        <v>79.36167212049577</v>
      </c>
      <c r="I21" s="138" t="s">
        <v>67</v>
      </c>
    </row>
    <row r="22" spans="1:9" s="2" customFormat="1" ht="17.25" customHeight="1">
      <c r="A22" s="61"/>
      <c r="B22" s="62"/>
      <c r="C22" s="54" t="s">
        <v>35</v>
      </c>
      <c r="D22" s="133">
        <v>183360.47</v>
      </c>
      <c r="E22" s="133">
        <v>165367.94</v>
      </c>
      <c r="F22" s="133">
        <v>145517.935</v>
      </c>
      <c r="G22" s="133">
        <f t="shared" si="1"/>
        <v>87.9964611036456</v>
      </c>
      <c r="H22" s="133">
        <f t="shared" si="0"/>
        <v>79.36167212049577</v>
      </c>
      <c r="I22" s="139">
        <f>G22-95</f>
        <v>-7.003538896354399</v>
      </c>
    </row>
    <row r="23" spans="1:9" s="8" customFormat="1" ht="17.25" customHeight="1" hidden="1">
      <c r="A23" s="67"/>
      <c r="B23" s="68"/>
      <c r="C23" s="54" t="s">
        <v>36</v>
      </c>
      <c r="D23" s="172">
        <v>0</v>
      </c>
      <c r="E23" s="172">
        <v>0</v>
      </c>
      <c r="F23" s="172">
        <v>0</v>
      </c>
      <c r="G23" s="126" t="e">
        <f t="shared" si="1"/>
        <v>#DIV/0!</v>
      </c>
      <c r="H23" s="126" t="e">
        <f t="shared" si="0"/>
        <v>#DIV/0!</v>
      </c>
      <c r="I23" s="127" t="e">
        <f>G23-95</f>
        <v>#DIV/0!</v>
      </c>
    </row>
    <row r="24" spans="1:9" s="8" customFormat="1" ht="54.75" customHeight="1">
      <c r="A24" s="69">
        <v>910</v>
      </c>
      <c r="B24" s="70" t="s">
        <v>91</v>
      </c>
      <c r="C24" s="31" t="s">
        <v>90</v>
      </c>
      <c r="D24" s="134">
        <f>D25</f>
        <v>50883.5</v>
      </c>
      <c r="E24" s="134">
        <f>E25</f>
        <v>36443.024</v>
      </c>
      <c r="F24" s="134">
        <f>F25</f>
        <v>36078.757</v>
      </c>
      <c r="G24" s="134">
        <f t="shared" si="1"/>
        <v>99.00044793209257</v>
      </c>
      <c r="H24" s="134">
        <f t="shared" si="0"/>
        <v>70.90462920200065</v>
      </c>
      <c r="I24" s="138" t="s">
        <v>67</v>
      </c>
    </row>
    <row r="25" spans="1:9" s="8" customFormat="1" ht="18.75" customHeight="1">
      <c r="A25" s="197"/>
      <c r="B25" s="198"/>
      <c r="C25" s="54" t="s">
        <v>36</v>
      </c>
      <c r="D25" s="133">
        <v>50883.5</v>
      </c>
      <c r="E25" s="133">
        <v>36443.024</v>
      </c>
      <c r="F25" s="133">
        <v>36078.757</v>
      </c>
      <c r="G25" s="133">
        <f t="shared" si="1"/>
        <v>99.00044793209257</v>
      </c>
      <c r="H25" s="133">
        <f t="shared" si="0"/>
        <v>70.90462920200065</v>
      </c>
      <c r="I25" s="139">
        <f>G25-95</f>
        <v>4.00044793209257</v>
      </c>
    </row>
    <row r="26" spans="1:9" s="2" customFormat="1" ht="40.5" customHeight="1">
      <c r="A26" s="71" t="s">
        <v>1</v>
      </c>
      <c r="B26" s="72" t="s">
        <v>116</v>
      </c>
      <c r="C26" s="31" t="s">
        <v>38</v>
      </c>
      <c r="D26" s="134">
        <f>D27+D28+D29</f>
        <v>96677.11700000001</v>
      </c>
      <c r="E26" s="134">
        <f>E27+E28+E29</f>
        <v>82488.498</v>
      </c>
      <c r="F26" s="134">
        <f>F27+F28+F29</f>
        <v>78421.821</v>
      </c>
      <c r="G26" s="134">
        <f t="shared" si="1"/>
        <v>95.07000721482405</v>
      </c>
      <c r="H26" s="134">
        <f t="shared" si="0"/>
        <v>81.11725238972525</v>
      </c>
      <c r="I26" s="138" t="s">
        <v>67</v>
      </c>
    </row>
    <row r="27" spans="1:9" s="7" customFormat="1" ht="17.25" customHeight="1">
      <c r="A27" s="58"/>
      <c r="B27" s="59"/>
      <c r="C27" s="60" t="s">
        <v>35</v>
      </c>
      <c r="D27" s="133">
        <v>84082.667</v>
      </c>
      <c r="E27" s="133">
        <v>71661.891</v>
      </c>
      <c r="F27" s="133">
        <v>68480.753</v>
      </c>
      <c r="G27" s="133">
        <f t="shared" si="1"/>
        <v>95.5609069819271</v>
      </c>
      <c r="H27" s="133">
        <f t="shared" si="0"/>
        <v>81.4445538460382</v>
      </c>
      <c r="I27" s="139">
        <f>G27-95</f>
        <v>0.5609069819271042</v>
      </c>
    </row>
    <row r="28" spans="1:9" s="30" customFormat="1" ht="17.25" customHeight="1">
      <c r="A28" s="123"/>
      <c r="B28" s="124"/>
      <c r="C28" s="60" t="s">
        <v>36</v>
      </c>
      <c r="D28" s="133">
        <v>12095.1</v>
      </c>
      <c r="E28" s="133">
        <v>10327.257</v>
      </c>
      <c r="F28" s="133">
        <v>9695.346</v>
      </c>
      <c r="G28" s="133">
        <f t="shared" si="1"/>
        <v>93.88113416757228</v>
      </c>
      <c r="H28" s="133">
        <f t="shared" si="0"/>
        <v>80.15928764541012</v>
      </c>
      <c r="I28" s="139">
        <f>G28-95</f>
        <v>-1.1188658324277156</v>
      </c>
    </row>
    <row r="29" spans="1:9" s="30" customFormat="1" ht="28.5" customHeight="1">
      <c r="A29" s="66"/>
      <c r="B29" s="73"/>
      <c r="C29" s="54" t="s">
        <v>71</v>
      </c>
      <c r="D29" s="133">
        <v>499.35</v>
      </c>
      <c r="E29" s="133">
        <v>499.35</v>
      </c>
      <c r="F29" s="133">
        <v>245.722</v>
      </c>
      <c r="G29" s="133">
        <f t="shared" si="1"/>
        <v>49.20837088214679</v>
      </c>
      <c r="H29" s="133">
        <f>F29/D29*100</f>
        <v>49.20837088214679</v>
      </c>
      <c r="I29" s="139">
        <f>G29-95</f>
        <v>-45.79162911785321</v>
      </c>
    </row>
    <row r="30" spans="1:9" s="2" customFormat="1" ht="54.75" customHeight="1">
      <c r="A30" s="69">
        <v>924</v>
      </c>
      <c r="B30" s="70" t="s">
        <v>85</v>
      </c>
      <c r="C30" s="31" t="s">
        <v>84</v>
      </c>
      <c r="D30" s="134">
        <f>D31+D32</f>
        <v>1413843.1570000001</v>
      </c>
      <c r="E30" s="134">
        <f>E31+E32</f>
        <v>1281075.967</v>
      </c>
      <c r="F30" s="134">
        <f>F31+F32</f>
        <v>1275344.19</v>
      </c>
      <c r="G30" s="177">
        <f t="shared" si="1"/>
        <v>99.55258102191843</v>
      </c>
      <c r="H30" s="134">
        <f t="shared" si="0"/>
        <v>90.20407841461865</v>
      </c>
      <c r="I30" s="138" t="s">
        <v>67</v>
      </c>
    </row>
    <row r="31" spans="1:9" s="2" customFormat="1" ht="16.5" customHeight="1">
      <c r="A31" s="74"/>
      <c r="B31" s="75"/>
      <c r="C31" s="60" t="s">
        <v>35</v>
      </c>
      <c r="D31" s="133">
        <v>1357756.377</v>
      </c>
      <c r="E31" s="133">
        <f>1264389.187+600</f>
        <v>1264989.187</v>
      </c>
      <c r="F31" s="133">
        <v>1259257.429</v>
      </c>
      <c r="G31" s="178">
        <f t="shared" si="1"/>
        <v>99.54689272770835</v>
      </c>
      <c r="H31" s="133">
        <f t="shared" si="0"/>
        <v>92.74546231794277</v>
      </c>
      <c r="I31" s="139">
        <f>G31-95</f>
        <v>4.546892727708354</v>
      </c>
    </row>
    <row r="32" spans="1:9" s="2" customFormat="1" ht="27.75" customHeight="1">
      <c r="A32" s="76"/>
      <c r="B32" s="77"/>
      <c r="C32" s="78" t="s">
        <v>71</v>
      </c>
      <c r="D32" s="133">
        <v>56086.78</v>
      </c>
      <c r="E32" s="133">
        <v>16086.78</v>
      </c>
      <c r="F32" s="133">
        <v>16086.761</v>
      </c>
      <c r="G32" s="133">
        <f t="shared" si="1"/>
        <v>99.99988189059587</v>
      </c>
      <c r="H32" s="133">
        <f t="shared" si="0"/>
        <v>28.68191220818881</v>
      </c>
      <c r="I32" s="139">
        <f>G32-95</f>
        <v>4.999881890595873</v>
      </c>
    </row>
    <row r="33" spans="1:9" s="2" customFormat="1" ht="28.5" customHeight="1">
      <c r="A33" s="52" t="s">
        <v>2</v>
      </c>
      <c r="B33" s="31" t="s">
        <v>75</v>
      </c>
      <c r="C33" s="31" t="s">
        <v>39</v>
      </c>
      <c r="D33" s="134">
        <f>D34+D35+D36</f>
        <v>12364801.761</v>
      </c>
      <c r="E33" s="134">
        <f>E34+E35+E36</f>
        <v>10482165.39</v>
      </c>
      <c r="F33" s="134">
        <f>F34+F35+F36</f>
        <v>10110760.81</v>
      </c>
      <c r="G33" s="134">
        <f t="shared" si="1"/>
        <v>96.45679526909278</v>
      </c>
      <c r="H33" s="134">
        <f t="shared" si="0"/>
        <v>81.77050473943301</v>
      </c>
      <c r="I33" s="138" t="s">
        <v>67</v>
      </c>
    </row>
    <row r="34" spans="1:9" s="7" customFormat="1" ht="16.5" customHeight="1">
      <c r="A34" s="83"/>
      <c r="B34" s="53"/>
      <c r="C34" s="54" t="s">
        <v>35</v>
      </c>
      <c r="D34" s="133">
        <v>3817078.811</v>
      </c>
      <c r="E34" s="133">
        <v>3524943.324</v>
      </c>
      <c r="F34" s="133">
        <v>3378718.155</v>
      </c>
      <c r="G34" s="133">
        <f t="shared" si="1"/>
        <v>95.85170155774112</v>
      </c>
      <c r="H34" s="133">
        <f t="shared" si="0"/>
        <v>88.51580809029305</v>
      </c>
      <c r="I34" s="139">
        <f>G34-95</f>
        <v>0.8517015577411229</v>
      </c>
    </row>
    <row r="35" spans="1:9" s="2" customFormat="1" ht="16.5" customHeight="1">
      <c r="A35" s="86"/>
      <c r="B35" s="55"/>
      <c r="C35" s="54" t="s">
        <v>36</v>
      </c>
      <c r="D35" s="133">
        <f>8471775.428-16867.568</f>
        <v>8454907.86</v>
      </c>
      <c r="E35" s="133">
        <v>6881346.038</v>
      </c>
      <c r="F35" s="133">
        <v>6658839.752</v>
      </c>
      <c r="G35" s="133">
        <f t="shared" si="1"/>
        <v>96.76652961831478</v>
      </c>
      <c r="H35" s="133">
        <f t="shared" si="0"/>
        <v>78.75709424939849</v>
      </c>
      <c r="I35" s="139">
        <f>G35-95</f>
        <v>1.7665296183147774</v>
      </c>
    </row>
    <row r="36" spans="1:9" s="2" customFormat="1" ht="27" customHeight="1">
      <c r="A36" s="86"/>
      <c r="B36" s="55"/>
      <c r="C36" s="54" t="s">
        <v>71</v>
      </c>
      <c r="D36" s="133">
        <v>92815.09</v>
      </c>
      <c r="E36" s="133">
        <v>75876.028</v>
      </c>
      <c r="F36" s="133">
        <v>73202.903</v>
      </c>
      <c r="G36" s="133">
        <f t="shared" si="1"/>
        <v>96.47698348152858</v>
      </c>
      <c r="H36" s="133">
        <f t="shared" si="0"/>
        <v>78.86961376646838</v>
      </c>
      <c r="I36" s="139">
        <f>G36-95</f>
        <v>1.4769834815285776</v>
      </c>
    </row>
    <row r="37" spans="1:9" s="2" customFormat="1" ht="21.75" customHeight="1">
      <c r="A37" s="86"/>
      <c r="B37" s="55"/>
      <c r="C37" s="163" t="s">
        <v>97</v>
      </c>
      <c r="D37" s="162">
        <v>94644.031</v>
      </c>
      <c r="E37" s="162">
        <v>80731.81</v>
      </c>
      <c r="F37" s="162">
        <v>71199.648</v>
      </c>
      <c r="G37" s="162">
        <f t="shared" si="1"/>
        <v>88.19280528951352</v>
      </c>
      <c r="H37" s="162">
        <f t="shared" si="0"/>
        <v>75.22888368945317</v>
      </c>
      <c r="I37" s="164">
        <f>G37-95</f>
        <v>-6.807194710486485</v>
      </c>
    </row>
    <row r="38" spans="1:9" s="2" customFormat="1" ht="28.5" customHeight="1">
      <c r="A38" s="52" t="s">
        <v>3</v>
      </c>
      <c r="B38" s="31" t="s">
        <v>4</v>
      </c>
      <c r="C38" s="31" t="s">
        <v>40</v>
      </c>
      <c r="D38" s="134">
        <f>D39+D40+D41</f>
        <v>598087.462</v>
      </c>
      <c r="E38" s="134">
        <f>E39+E40+E41</f>
        <v>518016.831</v>
      </c>
      <c r="F38" s="134">
        <f>F39+F40+F41</f>
        <v>508942.95399999997</v>
      </c>
      <c r="G38" s="134">
        <f t="shared" si="1"/>
        <v>98.2483432087557</v>
      </c>
      <c r="H38" s="134">
        <f t="shared" si="0"/>
        <v>85.09507159673578</v>
      </c>
      <c r="I38" s="138" t="s">
        <v>67</v>
      </c>
    </row>
    <row r="39" spans="1:9" s="7" customFormat="1" ht="16.5" customHeight="1">
      <c r="A39" s="65"/>
      <c r="B39" s="79"/>
      <c r="C39" s="80" t="s">
        <v>35</v>
      </c>
      <c r="D39" s="133">
        <v>419607.471</v>
      </c>
      <c r="E39" s="133">
        <v>366386.715</v>
      </c>
      <c r="F39" s="133">
        <v>360644.773</v>
      </c>
      <c r="G39" s="133">
        <f t="shared" si="1"/>
        <v>98.43281926856982</v>
      </c>
      <c r="H39" s="133">
        <f t="shared" si="0"/>
        <v>85.94812960325008</v>
      </c>
      <c r="I39" s="139">
        <f>G39-95</f>
        <v>3.4328192685698156</v>
      </c>
    </row>
    <row r="40" spans="1:9" s="2" customFormat="1" ht="16.5" customHeight="1">
      <c r="A40" s="63"/>
      <c r="B40" s="64"/>
      <c r="C40" s="54" t="s">
        <v>36</v>
      </c>
      <c r="D40" s="133">
        <v>1943.151</v>
      </c>
      <c r="E40" s="133">
        <v>1713.432</v>
      </c>
      <c r="F40" s="133">
        <v>1599.382</v>
      </c>
      <c r="G40" s="133">
        <f t="shared" si="1"/>
        <v>93.34376853006131</v>
      </c>
      <c r="H40" s="133">
        <f t="shared" si="0"/>
        <v>82.30868316461253</v>
      </c>
      <c r="I40" s="139">
        <f>G40-95</f>
        <v>-1.6562314699386889</v>
      </c>
    </row>
    <row r="41" spans="1:9" s="29" customFormat="1" ht="27" customHeight="1">
      <c r="A41" s="81"/>
      <c r="B41" s="82"/>
      <c r="C41" s="60" t="s">
        <v>71</v>
      </c>
      <c r="D41" s="133">
        <v>176536.84</v>
      </c>
      <c r="E41" s="133">
        <v>149916.684</v>
      </c>
      <c r="F41" s="133">
        <v>146698.799</v>
      </c>
      <c r="G41" s="133">
        <f t="shared" si="1"/>
        <v>97.85355110976174</v>
      </c>
      <c r="H41" s="133">
        <f t="shared" si="0"/>
        <v>83.09812218231617</v>
      </c>
      <c r="I41" s="139">
        <f>G41-95</f>
        <v>2.8535511097617388</v>
      </c>
    </row>
    <row r="42" spans="1:10" s="2" customFormat="1" ht="28.5" customHeight="1">
      <c r="A42" s="52" t="s">
        <v>5</v>
      </c>
      <c r="B42" s="31" t="s">
        <v>6</v>
      </c>
      <c r="C42" s="31" t="s">
        <v>41</v>
      </c>
      <c r="D42" s="134">
        <f>D43+D44+D45</f>
        <v>872586.6269999999</v>
      </c>
      <c r="E42" s="134">
        <f>E43+E44+E45</f>
        <v>791919.1259999999</v>
      </c>
      <c r="F42" s="134">
        <f>F43+F44+F45</f>
        <v>788934.186</v>
      </c>
      <c r="G42" s="177">
        <f>F42/E42*100</f>
        <v>99.62307514719629</v>
      </c>
      <c r="H42" s="134">
        <f t="shared" si="0"/>
        <v>90.41327950582952</v>
      </c>
      <c r="I42" s="138" t="s">
        <v>67</v>
      </c>
      <c r="J42" s="107"/>
    </row>
    <row r="43" spans="1:9" s="7" customFormat="1" ht="16.5" customHeight="1">
      <c r="A43" s="58"/>
      <c r="B43" s="59"/>
      <c r="C43" s="54" t="s">
        <v>35</v>
      </c>
      <c r="D43" s="133">
        <v>560196.195</v>
      </c>
      <c r="E43" s="133">
        <v>496211.604</v>
      </c>
      <c r="F43" s="133">
        <v>493679.641</v>
      </c>
      <c r="G43" s="179">
        <f>F43/E43*100</f>
        <v>99.4897412757804</v>
      </c>
      <c r="H43" s="133">
        <f t="shared" si="0"/>
        <v>88.12620389183472</v>
      </c>
      <c r="I43" s="139">
        <f>G43-95</f>
        <v>4.489741275780403</v>
      </c>
    </row>
    <row r="44" spans="1:9" s="2" customFormat="1" ht="16.5" customHeight="1">
      <c r="A44" s="63"/>
      <c r="B44" s="64"/>
      <c r="C44" s="54" t="s">
        <v>36</v>
      </c>
      <c r="D44" s="133">
        <v>4976.593</v>
      </c>
      <c r="E44" s="133">
        <v>4544.448</v>
      </c>
      <c r="F44" s="133">
        <v>4226.12</v>
      </c>
      <c r="G44" s="133">
        <f>F44/E44*100</f>
        <v>92.99523286436548</v>
      </c>
      <c r="H44" s="133">
        <f t="shared" si="0"/>
        <v>84.91994422690384</v>
      </c>
      <c r="I44" s="139">
        <f>G44-95</f>
        <v>-2.0047671356345234</v>
      </c>
    </row>
    <row r="45" spans="1:9" s="29" customFormat="1" ht="27" customHeight="1">
      <c r="A45" s="81"/>
      <c r="B45" s="82"/>
      <c r="C45" s="60" t="s">
        <v>71</v>
      </c>
      <c r="D45" s="133">
        <v>307413.839</v>
      </c>
      <c r="E45" s="133">
        <v>291163.074</v>
      </c>
      <c r="F45" s="133">
        <v>291028.425</v>
      </c>
      <c r="G45" s="178">
        <f>F45/E45*100</f>
        <v>99.95375478141845</v>
      </c>
      <c r="H45" s="133">
        <f t="shared" si="0"/>
        <v>94.66991660059911</v>
      </c>
      <c r="I45" s="139">
        <f>G45-95</f>
        <v>4.9537547814184535</v>
      </c>
    </row>
    <row r="46" spans="1:9" s="2" customFormat="1" ht="28.5" customHeight="1">
      <c r="A46" s="52" t="s">
        <v>7</v>
      </c>
      <c r="B46" s="31" t="s">
        <v>8</v>
      </c>
      <c r="C46" s="31" t="s">
        <v>42</v>
      </c>
      <c r="D46" s="134">
        <f>D47+D48+D49</f>
        <v>594340.197</v>
      </c>
      <c r="E46" s="134">
        <f>E47+E48+E49</f>
        <v>513136.757</v>
      </c>
      <c r="F46" s="134">
        <f>F47+F48+F49</f>
        <v>470287.749</v>
      </c>
      <c r="G46" s="134">
        <f aca="true" t="shared" si="3" ref="G46:G57">F46/E46*100</f>
        <v>91.64959293687862</v>
      </c>
      <c r="H46" s="134">
        <f t="shared" si="0"/>
        <v>79.12770352297069</v>
      </c>
      <c r="I46" s="138" t="s">
        <v>67</v>
      </c>
    </row>
    <row r="47" spans="1:9" s="7" customFormat="1" ht="16.5" customHeight="1">
      <c r="A47" s="58"/>
      <c r="B47" s="59"/>
      <c r="C47" s="54" t="s">
        <v>35</v>
      </c>
      <c r="D47" s="133">
        <v>450009.743</v>
      </c>
      <c r="E47" s="133">
        <f>402339.233+50</f>
        <v>402389.233</v>
      </c>
      <c r="F47" s="133">
        <v>400331.005</v>
      </c>
      <c r="G47" s="179">
        <f t="shared" si="3"/>
        <v>99.48849824219825</v>
      </c>
      <c r="H47" s="133">
        <f t="shared" si="0"/>
        <v>88.96051946146419</v>
      </c>
      <c r="I47" s="139">
        <f>G47-95</f>
        <v>4.488498242198247</v>
      </c>
    </row>
    <row r="48" spans="1:9" s="2" customFormat="1" ht="16.5" customHeight="1">
      <c r="A48" s="63"/>
      <c r="B48" s="64"/>
      <c r="C48" s="54" t="s">
        <v>36</v>
      </c>
      <c r="D48" s="133">
        <v>5460.262000000001</v>
      </c>
      <c r="E48" s="133">
        <v>4925.342</v>
      </c>
      <c r="F48" s="133">
        <v>4006.24</v>
      </c>
      <c r="G48" s="133">
        <f t="shared" si="3"/>
        <v>81.33932628434735</v>
      </c>
      <c r="H48" s="133">
        <f t="shared" si="0"/>
        <v>73.3708382491536</v>
      </c>
      <c r="I48" s="139">
        <f>G48-95</f>
        <v>-13.66067371565265</v>
      </c>
    </row>
    <row r="49" spans="1:9" s="29" customFormat="1" ht="27.75" customHeight="1">
      <c r="A49" s="81"/>
      <c r="B49" s="82"/>
      <c r="C49" s="60" t="s">
        <v>71</v>
      </c>
      <c r="D49" s="133">
        <v>138870.192</v>
      </c>
      <c r="E49" s="133">
        <v>105822.182</v>
      </c>
      <c r="F49" s="133">
        <v>65950.504</v>
      </c>
      <c r="G49" s="133">
        <f t="shared" si="3"/>
        <v>62.32200352852297</v>
      </c>
      <c r="H49" s="133">
        <f t="shared" si="0"/>
        <v>47.49075597159108</v>
      </c>
      <c r="I49" s="139">
        <f>G49-95</f>
        <v>-32.67799647147703</v>
      </c>
    </row>
    <row r="50" spans="1:10" s="2" customFormat="1" ht="28.5" customHeight="1">
      <c r="A50" s="52" t="s">
        <v>9</v>
      </c>
      <c r="B50" s="31" t="s">
        <v>10</v>
      </c>
      <c r="C50" s="31" t="s">
        <v>46</v>
      </c>
      <c r="D50" s="134">
        <f>D51+D52+D53</f>
        <v>515796.457</v>
      </c>
      <c r="E50" s="134">
        <f>E51+E52+E53</f>
        <v>468401.358</v>
      </c>
      <c r="F50" s="134">
        <f>F51+F52+F53</f>
        <v>448463.27599999995</v>
      </c>
      <c r="G50" s="134">
        <f t="shared" si="3"/>
        <v>95.74337655955301</v>
      </c>
      <c r="H50" s="134">
        <f t="shared" si="0"/>
        <v>86.94578450739532</v>
      </c>
      <c r="I50" s="138" t="s">
        <v>67</v>
      </c>
      <c r="J50" s="107"/>
    </row>
    <row r="51" spans="1:9" s="7" customFormat="1" ht="16.5" customHeight="1">
      <c r="A51" s="58"/>
      <c r="B51" s="59"/>
      <c r="C51" s="54" t="s">
        <v>35</v>
      </c>
      <c r="D51" s="133">
        <v>386819.305</v>
      </c>
      <c r="E51" s="133">
        <v>340308.48</v>
      </c>
      <c r="F51" s="133">
        <v>330536.236</v>
      </c>
      <c r="G51" s="133">
        <f t="shared" si="3"/>
        <v>97.12841595954352</v>
      </c>
      <c r="H51" s="133">
        <f t="shared" si="0"/>
        <v>85.44977764230252</v>
      </c>
      <c r="I51" s="139">
        <f>G51-95</f>
        <v>2.128415959543517</v>
      </c>
    </row>
    <row r="52" spans="1:9" s="2" customFormat="1" ht="16.5" customHeight="1">
      <c r="A52" s="63"/>
      <c r="B52" s="64"/>
      <c r="C52" s="54" t="s">
        <v>36</v>
      </c>
      <c r="D52" s="133">
        <v>4532.392</v>
      </c>
      <c r="E52" s="133">
        <v>3973.02</v>
      </c>
      <c r="F52" s="133">
        <v>3462.543</v>
      </c>
      <c r="G52" s="133">
        <f t="shared" si="3"/>
        <v>87.15141126900947</v>
      </c>
      <c r="H52" s="133">
        <f t="shared" si="0"/>
        <v>76.39548829845256</v>
      </c>
      <c r="I52" s="139">
        <f>G52-95</f>
        <v>-7.848588730990528</v>
      </c>
    </row>
    <row r="53" spans="1:9" s="29" customFormat="1" ht="27.75" customHeight="1">
      <c r="A53" s="81"/>
      <c r="B53" s="82"/>
      <c r="C53" s="60" t="s">
        <v>71</v>
      </c>
      <c r="D53" s="133">
        <v>124444.76</v>
      </c>
      <c r="E53" s="133">
        <v>124119.858</v>
      </c>
      <c r="F53" s="133">
        <v>114464.497</v>
      </c>
      <c r="G53" s="133">
        <f t="shared" si="3"/>
        <v>92.22093776484985</v>
      </c>
      <c r="H53" s="133">
        <f t="shared" si="0"/>
        <v>91.98016613957873</v>
      </c>
      <c r="I53" s="139">
        <f>G53-95</f>
        <v>-2.7790622351501497</v>
      </c>
    </row>
    <row r="54" spans="1:10" s="2" customFormat="1" ht="28.5" customHeight="1">
      <c r="A54" s="52" t="s">
        <v>11</v>
      </c>
      <c r="B54" s="31" t="s">
        <v>12</v>
      </c>
      <c r="C54" s="31" t="s">
        <v>45</v>
      </c>
      <c r="D54" s="134">
        <f>D55+D56+D57</f>
        <v>493430.574</v>
      </c>
      <c r="E54" s="134">
        <f>E55+E56+E57</f>
        <v>392550.809</v>
      </c>
      <c r="F54" s="134">
        <f>F55+F56+F57</f>
        <v>381364.004</v>
      </c>
      <c r="G54" s="134">
        <f t="shared" si="3"/>
        <v>97.15022750086855</v>
      </c>
      <c r="H54" s="134">
        <f t="shared" si="0"/>
        <v>77.28828007321654</v>
      </c>
      <c r="I54" s="138" t="s">
        <v>67</v>
      </c>
      <c r="J54" s="107"/>
    </row>
    <row r="55" spans="1:9" s="7" customFormat="1" ht="16.5" customHeight="1">
      <c r="A55" s="58"/>
      <c r="B55" s="59"/>
      <c r="C55" s="54" t="s">
        <v>35</v>
      </c>
      <c r="D55" s="133">
        <v>350240.938</v>
      </c>
      <c r="E55" s="133">
        <v>317139.205</v>
      </c>
      <c r="F55" s="133">
        <v>306210.905</v>
      </c>
      <c r="G55" s="133">
        <f t="shared" si="3"/>
        <v>96.5540999574619</v>
      </c>
      <c r="H55" s="133">
        <f t="shared" si="0"/>
        <v>87.42864462063541</v>
      </c>
      <c r="I55" s="139">
        <f>G55-95</f>
        <v>1.5540999574619008</v>
      </c>
    </row>
    <row r="56" spans="1:9" s="2" customFormat="1" ht="16.5" customHeight="1">
      <c r="A56" s="63"/>
      <c r="B56" s="64"/>
      <c r="C56" s="54" t="s">
        <v>36</v>
      </c>
      <c r="D56" s="133">
        <v>5072.725</v>
      </c>
      <c r="E56" s="133">
        <v>4704.3</v>
      </c>
      <c r="F56" s="133">
        <v>4445.795</v>
      </c>
      <c r="G56" s="133">
        <f t="shared" si="3"/>
        <v>94.50492102969623</v>
      </c>
      <c r="H56" s="133">
        <f t="shared" si="0"/>
        <v>87.64115933743697</v>
      </c>
      <c r="I56" s="139">
        <f>G56-95</f>
        <v>-0.4950789703037657</v>
      </c>
    </row>
    <row r="57" spans="1:9" s="29" customFormat="1" ht="27" customHeight="1">
      <c r="A57" s="150"/>
      <c r="B57" s="151"/>
      <c r="C57" s="60" t="s">
        <v>71</v>
      </c>
      <c r="D57" s="133">
        <v>138116.911</v>
      </c>
      <c r="E57" s="133">
        <v>70707.304</v>
      </c>
      <c r="F57" s="133">
        <v>70707.304</v>
      </c>
      <c r="G57" s="133">
        <f t="shared" si="3"/>
        <v>100</v>
      </c>
      <c r="H57" s="133">
        <f t="shared" si="0"/>
        <v>51.19380638334723</v>
      </c>
      <c r="I57" s="139">
        <f>G57-95</f>
        <v>5</v>
      </c>
    </row>
    <row r="58" spans="1:10" s="2" customFormat="1" ht="28.5" customHeight="1">
      <c r="A58" s="52" t="s">
        <v>13</v>
      </c>
      <c r="B58" s="31" t="s">
        <v>14</v>
      </c>
      <c r="C58" s="31" t="s">
        <v>44</v>
      </c>
      <c r="D58" s="134">
        <f>D59+D60+D61</f>
        <v>420605.904</v>
      </c>
      <c r="E58" s="134">
        <f>E59+E60+E61</f>
        <v>351556.2</v>
      </c>
      <c r="F58" s="134">
        <f>F59+F60+F61</f>
        <v>350185.684</v>
      </c>
      <c r="G58" s="177">
        <f>F58/E58*100</f>
        <v>99.61015735179753</v>
      </c>
      <c r="H58" s="134">
        <f t="shared" si="0"/>
        <v>83.25743425608215</v>
      </c>
      <c r="I58" s="138" t="s">
        <v>67</v>
      </c>
      <c r="J58" s="107"/>
    </row>
    <row r="59" spans="1:9" s="7" customFormat="1" ht="16.5" customHeight="1">
      <c r="A59" s="58"/>
      <c r="B59" s="59"/>
      <c r="C59" s="54" t="s">
        <v>35</v>
      </c>
      <c r="D59" s="133">
        <v>308207.984</v>
      </c>
      <c r="E59" s="133">
        <v>266331.212</v>
      </c>
      <c r="F59" s="133">
        <v>265409.128</v>
      </c>
      <c r="G59" s="133">
        <f>F59/E59*100</f>
        <v>99.65378297456178</v>
      </c>
      <c r="H59" s="133">
        <f t="shared" si="0"/>
        <v>86.11364460954394</v>
      </c>
      <c r="I59" s="139">
        <f>G59-95</f>
        <v>4.6537829745617785</v>
      </c>
    </row>
    <row r="60" spans="1:9" s="2" customFormat="1" ht="16.5" customHeight="1">
      <c r="A60" s="63"/>
      <c r="B60" s="64"/>
      <c r="C60" s="54" t="s">
        <v>36</v>
      </c>
      <c r="D60" s="133">
        <v>4536.404</v>
      </c>
      <c r="E60" s="133">
        <v>4160.472</v>
      </c>
      <c r="F60" s="133">
        <v>3712.04</v>
      </c>
      <c r="G60" s="133">
        <f>F60/E60*100</f>
        <v>89.22160754837432</v>
      </c>
      <c r="H60" s="133">
        <f t="shared" si="0"/>
        <v>81.82780898703025</v>
      </c>
      <c r="I60" s="139">
        <f>G60-95</f>
        <v>-5.7783924516256775</v>
      </c>
    </row>
    <row r="61" spans="1:9" s="29" customFormat="1" ht="27" customHeight="1">
      <c r="A61" s="81"/>
      <c r="B61" s="82"/>
      <c r="C61" s="60" t="s">
        <v>71</v>
      </c>
      <c r="D61" s="133">
        <v>107861.516</v>
      </c>
      <c r="E61" s="133">
        <v>81064.516</v>
      </c>
      <c r="F61" s="133">
        <v>81064.516</v>
      </c>
      <c r="G61" s="133">
        <f>F61/E61*100</f>
        <v>100</v>
      </c>
      <c r="H61" s="133">
        <f t="shared" si="0"/>
        <v>75.15610665067975</v>
      </c>
      <c r="I61" s="139">
        <f>G61-95</f>
        <v>5</v>
      </c>
    </row>
    <row r="62" spans="1:10" s="2" customFormat="1" ht="29.25" customHeight="1">
      <c r="A62" s="52" t="s">
        <v>15</v>
      </c>
      <c r="B62" s="31" t="s">
        <v>16</v>
      </c>
      <c r="C62" s="31" t="s">
        <v>68</v>
      </c>
      <c r="D62" s="134">
        <f>D63+D64+D65</f>
        <v>470878.39599999995</v>
      </c>
      <c r="E62" s="134">
        <f>E63+E64+E65</f>
        <v>403985.862</v>
      </c>
      <c r="F62" s="134">
        <f>F63+F64+F65</f>
        <v>400439.06</v>
      </c>
      <c r="G62" s="177">
        <f aca="true" t="shared" si="4" ref="G62:G96">F62/E62*100</f>
        <v>99.1220479888972</v>
      </c>
      <c r="H62" s="134">
        <f t="shared" si="0"/>
        <v>85.04086477562672</v>
      </c>
      <c r="I62" s="138" t="s">
        <v>67</v>
      </c>
      <c r="J62" s="107"/>
    </row>
    <row r="63" spans="1:9" s="7" customFormat="1" ht="16.5" customHeight="1">
      <c r="A63" s="58"/>
      <c r="B63" s="59"/>
      <c r="C63" s="54" t="s">
        <v>35</v>
      </c>
      <c r="D63" s="133">
        <v>341409.149</v>
      </c>
      <c r="E63" s="133">
        <v>318716.972</v>
      </c>
      <c r="F63" s="133">
        <v>315218.579</v>
      </c>
      <c r="G63" s="133">
        <f t="shared" si="4"/>
        <v>98.90235120582159</v>
      </c>
      <c r="H63" s="133">
        <f t="shared" si="0"/>
        <v>92.32868536865134</v>
      </c>
      <c r="I63" s="139">
        <f>G63-95</f>
        <v>3.9023512058215886</v>
      </c>
    </row>
    <row r="64" spans="1:9" s="2" customFormat="1" ht="16.5" customHeight="1">
      <c r="A64" s="63"/>
      <c r="B64" s="64"/>
      <c r="C64" s="54" t="s">
        <v>36</v>
      </c>
      <c r="D64" s="133">
        <v>3784.5969999999998</v>
      </c>
      <c r="E64" s="133">
        <v>3394.954</v>
      </c>
      <c r="F64" s="133">
        <v>3346.545</v>
      </c>
      <c r="G64" s="133">
        <f t="shared" si="4"/>
        <v>98.57408966365965</v>
      </c>
      <c r="H64" s="133">
        <f t="shared" si="0"/>
        <v>88.42539905834096</v>
      </c>
      <c r="I64" s="139">
        <f>G64-95</f>
        <v>3.574089663659649</v>
      </c>
    </row>
    <row r="65" spans="1:9" s="2" customFormat="1" ht="27.75" customHeight="1">
      <c r="A65" s="63"/>
      <c r="B65" s="64"/>
      <c r="C65" s="60" t="s">
        <v>71</v>
      </c>
      <c r="D65" s="133">
        <v>125684.65</v>
      </c>
      <c r="E65" s="133">
        <v>81873.936</v>
      </c>
      <c r="F65" s="133">
        <v>81873.936</v>
      </c>
      <c r="G65" s="133">
        <f t="shared" si="4"/>
        <v>100</v>
      </c>
      <c r="H65" s="133">
        <f t="shared" si="0"/>
        <v>65.14235111447579</v>
      </c>
      <c r="I65" s="139">
        <f>G65-95</f>
        <v>5</v>
      </c>
    </row>
    <row r="66" spans="1:9" s="2" customFormat="1" ht="28.5" customHeight="1">
      <c r="A66" s="52" t="s">
        <v>17</v>
      </c>
      <c r="B66" s="31" t="s">
        <v>18</v>
      </c>
      <c r="C66" s="31" t="s">
        <v>43</v>
      </c>
      <c r="D66" s="134">
        <f>D67+D68+D69</f>
        <v>81424.361</v>
      </c>
      <c r="E66" s="134">
        <f>E67+E68+E69</f>
        <v>61411.068</v>
      </c>
      <c r="F66" s="134">
        <f>F67+F68+F69</f>
        <v>60440.955</v>
      </c>
      <c r="G66" s="177">
        <f t="shared" si="4"/>
        <v>98.42029615899206</v>
      </c>
      <c r="H66" s="134">
        <f t="shared" si="0"/>
        <v>74.22957240032869</v>
      </c>
      <c r="I66" s="138" t="s">
        <v>67</v>
      </c>
    </row>
    <row r="67" spans="1:9" s="7" customFormat="1" ht="16.5" customHeight="1">
      <c r="A67" s="58"/>
      <c r="B67" s="59"/>
      <c r="C67" s="54" t="s">
        <v>35</v>
      </c>
      <c r="D67" s="133">
        <v>58923.859</v>
      </c>
      <c r="E67" s="133">
        <v>51199.261</v>
      </c>
      <c r="F67" s="133">
        <v>50238.902</v>
      </c>
      <c r="G67" s="178">
        <f t="shared" si="4"/>
        <v>98.12427175462552</v>
      </c>
      <c r="H67" s="133">
        <f t="shared" si="0"/>
        <v>85.26071247302389</v>
      </c>
      <c r="I67" s="139">
        <f>G67-95</f>
        <v>3.124271754625525</v>
      </c>
    </row>
    <row r="68" spans="1:9" s="2" customFormat="1" ht="16.5" customHeight="1">
      <c r="A68" s="63"/>
      <c r="B68" s="64"/>
      <c r="C68" s="54" t="s">
        <v>36</v>
      </c>
      <c r="D68" s="133">
        <v>328.16900000000004</v>
      </c>
      <c r="E68" s="133">
        <v>272.254</v>
      </c>
      <c r="F68" s="133">
        <v>262.5</v>
      </c>
      <c r="G68" s="133">
        <f>F68/E68*100</f>
        <v>96.41731618268234</v>
      </c>
      <c r="H68" s="133">
        <f t="shared" si="0"/>
        <v>79.98927381928212</v>
      </c>
      <c r="I68" s="139">
        <f>G68-95</f>
        <v>1.4173161826823417</v>
      </c>
    </row>
    <row r="69" spans="1:9" s="2" customFormat="1" ht="27.75" customHeight="1">
      <c r="A69" s="63"/>
      <c r="B69" s="64"/>
      <c r="C69" s="60" t="s">
        <v>71</v>
      </c>
      <c r="D69" s="133">
        <v>22172.333</v>
      </c>
      <c r="E69" s="133">
        <v>9939.553</v>
      </c>
      <c r="F69" s="133">
        <v>9939.553</v>
      </c>
      <c r="G69" s="133">
        <f>F69/E69*100</f>
        <v>100</v>
      </c>
      <c r="H69" s="133">
        <f t="shared" si="0"/>
        <v>44.828629445534666</v>
      </c>
      <c r="I69" s="139">
        <f>G69-95</f>
        <v>5</v>
      </c>
    </row>
    <row r="70" spans="1:9" s="2" customFormat="1" ht="54" customHeight="1">
      <c r="A70" s="52" t="s">
        <v>86</v>
      </c>
      <c r="B70" s="31" t="s">
        <v>88</v>
      </c>
      <c r="C70" s="31" t="s">
        <v>87</v>
      </c>
      <c r="D70" s="134">
        <f>D71+D72+D73</f>
        <v>596915.578</v>
      </c>
      <c r="E70" s="134">
        <f>E71+E72+E73</f>
        <v>505819.388</v>
      </c>
      <c r="F70" s="134">
        <f>F71+F72+F73</f>
        <v>426611.64900000003</v>
      </c>
      <c r="G70" s="134">
        <f t="shared" si="4"/>
        <v>84.34070720120361</v>
      </c>
      <c r="H70" s="134">
        <f t="shared" si="0"/>
        <v>71.46934419593921</v>
      </c>
      <c r="I70" s="138" t="s">
        <v>67</v>
      </c>
    </row>
    <row r="71" spans="1:9" s="2" customFormat="1" ht="16.5" customHeight="1">
      <c r="A71" s="191"/>
      <c r="B71" s="192"/>
      <c r="C71" s="60" t="s">
        <v>35</v>
      </c>
      <c r="D71" s="133">
        <v>592234.728</v>
      </c>
      <c r="E71" s="133">
        <v>505530.888</v>
      </c>
      <c r="F71" s="133">
        <v>426326.9</v>
      </c>
      <c r="G71" s="133">
        <f t="shared" si="4"/>
        <v>84.33251263570665</v>
      </c>
      <c r="H71" s="133">
        <f t="shared" si="0"/>
        <v>71.98613655091162</v>
      </c>
      <c r="I71" s="139">
        <f>G71-95</f>
        <v>-10.66748736429335</v>
      </c>
    </row>
    <row r="72" spans="1:9" s="10" customFormat="1" ht="16.5" customHeight="1">
      <c r="A72" s="65"/>
      <c r="B72" s="64"/>
      <c r="C72" s="60" t="s">
        <v>36</v>
      </c>
      <c r="D72" s="133">
        <v>4680.85</v>
      </c>
      <c r="E72" s="133">
        <v>288.5</v>
      </c>
      <c r="F72" s="133">
        <v>284.749</v>
      </c>
      <c r="G72" s="178">
        <f t="shared" si="4"/>
        <v>98.69982668977471</v>
      </c>
      <c r="H72" s="133">
        <f aca="true" t="shared" si="5" ref="H72:H139">F72/D72*100</f>
        <v>6.083275473471699</v>
      </c>
      <c r="I72" s="139">
        <f>G72-95</f>
        <v>3.69982668977471</v>
      </c>
    </row>
    <row r="73" spans="1:9" s="122" customFormat="1" ht="27.75" customHeight="1" hidden="1">
      <c r="A73" s="146"/>
      <c r="B73" s="147"/>
      <c r="C73" s="121" t="s">
        <v>71</v>
      </c>
      <c r="D73" s="172">
        <v>0</v>
      </c>
      <c r="E73" s="172">
        <v>0</v>
      </c>
      <c r="F73" s="172">
        <v>0</v>
      </c>
      <c r="G73" s="144"/>
      <c r="H73" s="144" t="e">
        <f>F73/D73*100</f>
        <v>#DIV/0!</v>
      </c>
      <c r="I73" s="145">
        <f>G73-95</f>
        <v>-95</v>
      </c>
    </row>
    <row r="74" spans="1:10" s="29" customFormat="1" ht="21" customHeight="1">
      <c r="A74" s="201"/>
      <c r="B74" s="202"/>
      <c r="C74" s="165" t="s">
        <v>97</v>
      </c>
      <c r="D74" s="162">
        <v>38148.126</v>
      </c>
      <c r="E74" s="162">
        <v>26390.261</v>
      </c>
      <c r="F74" s="162">
        <v>8729.448</v>
      </c>
      <c r="G74" s="162">
        <f>F74/E74*100</f>
        <v>33.078293541697064</v>
      </c>
      <c r="H74" s="162">
        <f t="shared" si="5"/>
        <v>22.88303231461488</v>
      </c>
      <c r="I74" s="164">
        <f>G74-95</f>
        <v>-61.921706458302936</v>
      </c>
      <c r="J74" s="113"/>
    </row>
    <row r="75" spans="1:9" s="2" customFormat="1" ht="41.25" customHeight="1">
      <c r="A75" s="71" t="s">
        <v>93</v>
      </c>
      <c r="B75" s="72" t="s">
        <v>94</v>
      </c>
      <c r="C75" s="31" t="s">
        <v>92</v>
      </c>
      <c r="D75" s="134">
        <f>D76+D77</f>
        <v>1290717</v>
      </c>
      <c r="E75" s="134">
        <f>E76+E77</f>
        <v>506673.712</v>
      </c>
      <c r="F75" s="134">
        <f>F76+F77</f>
        <v>441819.763</v>
      </c>
      <c r="G75" s="134">
        <f t="shared" si="4"/>
        <v>87.20005647342525</v>
      </c>
      <c r="H75" s="134">
        <f t="shared" si="5"/>
        <v>34.230568203564374</v>
      </c>
      <c r="I75" s="138" t="s">
        <v>67</v>
      </c>
    </row>
    <row r="76" spans="1:9" s="2" customFormat="1" ht="16.5" customHeight="1">
      <c r="A76" s="191"/>
      <c r="B76" s="192"/>
      <c r="C76" s="60" t="s">
        <v>35</v>
      </c>
      <c r="D76" s="133">
        <v>742275.428</v>
      </c>
      <c r="E76" s="133">
        <v>439812.512</v>
      </c>
      <c r="F76" s="133">
        <v>418479.952</v>
      </c>
      <c r="G76" s="133">
        <f t="shared" si="4"/>
        <v>95.14962411983404</v>
      </c>
      <c r="H76" s="133">
        <f t="shared" si="5"/>
        <v>56.37798803707672</v>
      </c>
      <c r="I76" s="139">
        <f>G76-95</f>
        <v>0.14962411983404422</v>
      </c>
    </row>
    <row r="77" spans="1:9" s="29" customFormat="1" ht="27" customHeight="1">
      <c r="A77" s="199"/>
      <c r="B77" s="200"/>
      <c r="C77" s="51" t="s">
        <v>71</v>
      </c>
      <c r="D77" s="133">
        <v>548441.572</v>
      </c>
      <c r="E77" s="133">
        <v>66861.2</v>
      </c>
      <c r="F77" s="133">
        <v>23339.811</v>
      </c>
      <c r="G77" s="133">
        <f t="shared" si="4"/>
        <v>34.90785537800698</v>
      </c>
      <c r="H77" s="133">
        <f t="shared" si="5"/>
        <v>4.255660437061106</v>
      </c>
      <c r="I77" s="139">
        <f>G77-95</f>
        <v>-60.09214462199302</v>
      </c>
    </row>
    <row r="78" spans="1:10" s="29" customFormat="1" ht="21" customHeight="1">
      <c r="A78" s="199"/>
      <c r="B78" s="200"/>
      <c r="C78" s="166" t="s">
        <v>97</v>
      </c>
      <c r="D78" s="162">
        <v>1182217.036</v>
      </c>
      <c r="E78" s="162">
        <v>443586.362</v>
      </c>
      <c r="F78" s="162">
        <v>387845.896</v>
      </c>
      <c r="G78" s="162">
        <f t="shared" si="4"/>
        <v>87.43413441552109</v>
      </c>
      <c r="H78" s="162">
        <f t="shared" si="5"/>
        <v>32.806657677025726</v>
      </c>
      <c r="I78" s="164">
        <f>G78-95</f>
        <v>-7.565865584478914</v>
      </c>
      <c r="J78" s="113"/>
    </row>
    <row r="79" spans="1:9" s="2" customFormat="1" ht="41.25" customHeight="1">
      <c r="A79" s="52" t="s">
        <v>19</v>
      </c>
      <c r="B79" s="31" t="s">
        <v>117</v>
      </c>
      <c r="C79" s="31" t="s">
        <v>47</v>
      </c>
      <c r="D79" s="134">
        <f>D80+D81+D82</f>
        <v>4352046.207</v>
      </c>
      <c r="E79" s="134">
        <f>E80+E81+E82</f>
        <v>2914516.6699999995</v>
      </c>
      <c r="F79" s="134">
        <f>F80+F81+F82</f>
        <v>2049270.65</v>
      </c>
      <c r="G79" s="134">
        <f t="shared" si="4"/>
        <v>70.31253830502196</v>
      </c>
      <c r="H79" s="134">
        <f t="shared" si="5"/>
        <v>47.08752050251381</v>
      </c>
      <c r="I79" s="138" t="s">
        <v>67</v>
      </c>
    </row>
    <row r="80" spans="1:9" s="7" customFormat="1" ht="16.5" customHeight="1">
      <c r="A80" s="83"/>
      <c r="B80" s="53"/>
      <c r="C80" s="54" t="s">
        <v>35</v>
      </c>
      <c r="D80" s="133">
        <v>2893282.772</v>
      </c>
      <c r="E80" s="133">
        <v>2454082.675</v>
      </c>
      <c r="F80" s="133">
        <v>1668326.262</v>
      </c>
      <c r="G80" s="133">
        <f t="shared" si="4"/>
        <v>67.9816649616338</v>
      </c>
      <c r="H80" s="133">
        <f t="shared" si="5"/>
        <v>57.662053572688265</v>
      </c>
      <c r="I80" s="139">
        <f>G80-95</f>
        <v>-27.018335038366203</v>
      </c>
    </row>
    <row r="81" spans="1:9" s="7" customFormat="1" ht="16.5" customHeight="1">
      <c r="A81" s="83"/>
      <c r="B81" s="53"/>
      <c r="C81" s="54" t="s">
        <v>36</v>
      </c>
      <c r="D81" s="133">
        <v>905.407</v>
      </c>
      <c r="E81" s="133">
        <v>816.871</v>
      </c>
      <c r="F81" s="133">
        <v>411.961</v>
      </c>
      <c r="G81" s="133">
        <f t="shared" si="4"/>
        <v>50.43158589299902</v>
      </c>
      <c r="H81" s="133">
        <f t="shared" si="5"/>
        <v>45.50009001476683</v>
      </c>
      <c r="I81" s="139">
        <f>G81-95</f>
        <v>-44.56841410700098</v>
      </c>
    </row>
    <row r="82" spans="1:9" s="2" customFormat="1" ht="27" customHeight="1">
      <c r="A82" s="86"/>
      <c r="B82" s="55"/>
      <c r="C82" s="54" t="s">
        <v>71</v>
      </c>
      <c r="D82" s="133">
        <v>1457858.028</v>
      </c>
      <c r="E82" s="133">
        <v>459617.124</v>
      </c>
      <c r="F82" s="133">
        <v>380532.427</v>
      </c>
      <c r="G82" s="133">
        <f t="shared" si="4"/>
        <v>82.7933527994488</v>
      </c>
      <c r="H82" s="133">
        <f t="shared" si="5"/>
        <v>26.102159448409612</v>
      </c>
      <c r="I82" s="139">
        <f>G82-95</f>
        <v>-12.206647200551203</v>
      </c>
    </row>
    <row r="83" spans="1:10" s="2" customFormat="1" ht="21" customHeight="1">
      <c r="A83" s="86"/>
      <c r="B83" s="55"/>
      <c r="C83" s="163" t="s">
        <v>97</v>
      </c>
      <c r="D83" s="162">
        <v>2099117.959</v>
      </c>
      <c r="E83" s="162">
        <v>1300230.243</v>
      </c>
      <c r="F83" s="162">
        <v>923501.465</v>
      </c>
      <c r="G83" s="162">
        <f t="shared" si="4"/>
        <v>71.02599481682722</v>
      </c>
      <c r="H83" s="162">
        <f t="shared" si="5"/>
        <v>43.99473888737284</v>
      </c>
      <c r="I83" s="164">
        <f>G83-95</f>
        <v>-23.97400518317278</v>
      </c>
      <c r="J83" s="112"/>
    </row>
    <row r="84" spans="1:9" s="2" customFormat="1" ht="28.5" customHeight="1">
      <c r="A84" s="52" t="s">
        <v>20</v>
      </c>
      <c r="B84" s="31" t="s">
        <v>118</v>
      </c>
      <c r="C84" s="31" t="s">
        <v>48</v>
      </c>
      <c r="D84" s="134">
        <f>D85+D86+D87</f>
        <v>2421077.136</v>
      </c>
      <c r="E84" s="134">
        <f>E85+E86+E87</f>
        <v>2035737.678</v>
      </c>
      <c r="F84" s="134">
        <f>F85+F86+F87</f>
        <v>1793194.9549999998</v>
      </c>
      <c r="G84" s="134">
        <f t="shared" si="4"/>
        <v>88.08575753049455</v>
      </c>
      <c r="H84" s="134">
        <f t="shared" si="5"/>
        <v>74.06599849035128</v>
      </c>
      <c r="I84" s="138" t="s">
        <v>67</v>
      </c>
    </row>
    <row r="85" spans="1:9" s="7" customFormat="1" ht="16.5" customHeight="1">
      <c r="A85" s="83"/>
      <c r="B85" s="84"/>
      <c r="C85" s="85" t="s">
        <v>35</v>
      </c>
      <c r="D85" s="133">
        <f>2136526.542+39933.47</f>
        <v>2176460.012</v>
      </c>
      <c r="E85" s="133">
        <v>1860943.164</v>
      </c>
      <c r="F85" s="133">
        <v>1647593.731</v>
      </c>
      <c r="G85" s="133">
        <f t="shared" si="4"/>
        <v>88.53541380912372</v>
      </c>
      <c r="H85" s="133">
        <f t="shared" si="5"/>
        <v>75.70062036131725</v>
      </c>
      <c r="I85" s="139">
        <f>G85-95</f>
        <v>-6.464586190876275</v>
      </c>
    </row>
    <row r="86" spans="1:9" s="2" customFormat="1" ht="16.5" customHeight="1">
      <c r="A86" s="86"/>
      <c r="B86" s="87"/>
      <c r="C86" s="60" t="s">
        <v>36</v>
      </c>
      <c r="D86" s="133">
        <v>222235.324</v>
      </c>
      <c r="E86" s="133">
        <v>162074.424</v>
      </c>
      <c r="F86" s="133">
        <v>145601.224</v>
      </c>
      <c r="G86" s="133">
        <f t="shared" si="4"/>
        <v>89.83602742897916</v>
      </c>
      <c r="H86" s="133">
        <f t="shared" si="5"/>
        <v>65.51668806710494</v>
      </c>
      <c r="I86" s="139">
        <f>G86-95</f>
        <v>-5.163972571020835</v>
      </c>
    </row>
    <row r="87" spans="1:9" s="2" customFormat="1" ht="27" customHeight="1">
      <c r="A87" s="88"/>
      <c r="B87" s="89"/>
      <c r="C87" s="60" t="s">
        <v>71</v>
      </c>
      <c r="D87" s="133">
        <v>22381.8</v>
      </c>
      <c r="E87" s="133">
        <v>12720.09</v>
      </c>
      <c r="F87" s="133">
        <v>0</v>
      </c>
      <c r="G87" s="133">
        <f t="shared" si="4"/>
        <v>0</v>
      </c>
      <c r="H87" s="133">
        <f t="shared" si="5"/>
        <v>0</v>
      </c>
      <c r="I87" s="139">
        <f>G87-95</f>
        <v>-95</v>
      </c>
    </row>
    <row r="88" spans="1:9" s="2" customFormat="1" ht="28.5" customHeight="1">
      <c r="A88" s="52" t="s">
        <v>111</v>
      </c>
      <c r="B88" s="31" t="s">
        <v>113</v>
      </c>
      <c r="C88" s="160" t="s">
        <v>112</v>
      </c>
      <c r="D88" s="137">
        <f>D89</f>
        <v>29985.1</v>
      </c>
      <c r="E88" s="137">
        <f>E89</f>
        <v>11452.856</v>
      </c>
      <c r="F88" s="137">
        <f>F89</f>
        <v>11151.592</v>
      </c>
      <c r="G88" s="137">
        <f>G89</f>
        <v>97.36952948679351</v>
      </c>
      <c r="H88" s="137">
        <f>H89</f>
        <v>37.19044458747845</v>
      </c>
      <c r="I88" s="134" t="s">
        <v>67</v>
      </c>
    </row>
    <row r="89" spans="1:9" s="2" customFormat="1" ht="18" customHeight="1">
      <c r="A89" s="148"/>
      <c r="B89" s="161"/>
      <c r="C89" s="54" t="s">
        <v>35</v>
      </c>
      <c r="D89" s="133">
        <v>29985.1</v>
      </c>
      <c r="E89" s="133">
        <v>11452.856</v>
      </c>
      <c r="F89" s="133">
        <v>11151.592</v>
      </c>
      <c r="G89" s="133">
        <f t="shared" si="4"/>
        <v>97.36952948679351</v>
      </c>
      <c r="H89" s="133">
        <f t="shared" si="5"/>
        <v>37.19044458747845</v>
      </c>
      <c r="I89" s="139">
        <f>G89-95</f>
        <v>2.3695294867935104</v>
      </c>
    </row>
    <row r="90" spans="1:9" s="2" customFormat="1" ht="42" customHeight="1">
      <c r="A90" s="52" t="s">
        <v>21</v>
      </c>
      <c r="B90" s="31" t="s">
        <v>119</v>
      </c>
      <c r="C90" s="31" t="s">
        <v>49</v>
      </c>
      <c r="D90" s="134">
        <f>D91</f>
        <v>59244.694</v>
      </c>
      <c r="E90" s="134">
        <f>E91</f>
        <v>50684.604</v>
      </c>
      <c r="F90" s="134">
        <f>F91</f>
        <v>40408.025</v>
      </c>
      <c r="G90" s="134">
        <f t="shared" si="4"/>
        <v>79.72445636548724</v>
      </c>
      <c r="H90" s="134">
        <f t="shared" si="5"/>
        <v>68.20530628447503</v>
      </c>
      <c r="I90" s="138" t="s">
        <v>67</v>
      </c>
    </row>
    <row r="91" spans="1:9" s="7" customFormat="1" ht="18" customHeight="1">
      <c r="A91" s="58"/>
      <c r="B91" s="90"/>
      <c r="C91" s="54" t="s">
        <v>35</v>
      </c>
      <c r="D91" s="133">
        <v>59244.694</v>
      </c>
      <c r="E91" s="133">
        <v>50684.604</v>
      </c>
      <c r="F91" s="133">
        <v>40408.025</v>
      </c>
      <c r="G91" s="133">
        <f t="shared" si="4"/>
        <v>79.72445636548724</v>
      </c>
      <c r="H91" s="133">
        <f t="shared" si="5"/>
        <v>68.20530628447503</v>
      </c>
      <c r="I91" s="139">
        <f>G91-95</f>
        <v>-15.275543634512758</v>
      </c>
    </row>
    <row r="92" spans="1:9" s="29" customFormat="1" ht="27" customHeight="1" hidden="1">
      <c r="A92" s="91"/>
      <c r="B92" s="92"/>
      <c r="C92" s="93" t="s">
        <v>71</v>
      </c>
      <c r="D92" s="172">
        <v>0</v>
      </c>
      <c r="E92" s="172">
        <v>0</v>
      </c>
      <c r="F92" s="172">
        <v>0</v>
      </c>
      <c r="G92" s="126" t="e">
        <f t="shared" si="4"/>
        <v>#DIV/0!</v>
      </c>
      <c r="H92" s="126" t="e">
        <f t="shared" si="5"/>
        <v>#DIV/0!</v>
      </c>
      <c r="I92" s="127" t="e">
        <f>G92-95</f>
        <v>#DIV/0!</v>
      </c>
    </row>
    <row r="93" spans="1:9" s="2" customFormat="1" ht="41.25" customHeight="1">
      <c r="A93" s="71" t="s">
        <v>22</v>
      </c>
      <c r="B93" s="72" t="s">
        <v>95</v>
      </c>
      <c r="C93" s="31" t="s">
        <v>50</v>
      </c>
      <c r="D93" s="134">
        <f>D94+D95</f>
        <v>410830.11100000003</v>
      </c>
      <c r="E93" s="134">
        <f>E94+E95</f>
        <v>388994.923</v>
      </c>
      <c r="F93" s="134">
        <f>F94+F95</f>
        <v>382499.54000000004</v>
      </c>
      <c r="G93" s="134">
        <f t="shared" si="4"/>
        <v>98.33021393957885</v>
      </c>
      <c r="H93" s="134">
        <f t="shared" si="5"/>
        <v>93.10406656146974</v>
      </c>
      <c r="I93" s="138" t="s">
        <v>67</v>
      </c>
    </row>
    <row r="94" spans="1:9" s="7" customFormat="1" ht="16.5" customHeight="1">
      <c r="A94" s="58"/>
      <c r="B94" s="59"/>
      <c r="C94" s="60" t="s">
        <v>35</v>
      </c>
      <c r="D94" s="133">
        <v>232528.111</v>
      </c>
      <c r="E94" s="133">
        <v>212240.196</v>
      </c>
      <c r="F94" s="133">
        <v>208102.237</v>
      </c>
      <c r="G94" s="178">
        <f t="shared" si="4"/>
        <v>98.05034151023871</v>
      </c>
      <c r="H94" s="133">
        <f t="shared" si="5"/>
        <v>89.4955178128979</v>
      </c>
      <c r="I94" s="139">
        <f>G94-95</f>
        <v>3.0503415102387095</v>
      </c>
    </row>
    <row r="95" spans="1:9" s="14" customFormat="1" ht="16.5" customHeight="1">
      <c r="A95" s="94"/>
      <c r="B95" s="95"/>
      <c r="C95" s="60" t="s">
        <v>36</v>
      </c>
      <c r="D95" s="133">
        <v>178302</v>
      </c>
      <c r="E95" s="133">
        <v>176754.727</v>
      </c>
      <c r="F95" s="133">
        <v>174397.303</v>
      </c>
      <c r="G95" s="178">
        <f t="shared" si="4"/>
        <v>98.66627385869006</v>
      </c>
      <c r="H95" s="133">
        <f t="shared" si="5"/>
        <v>97.81006550683672</v>
      </c>
      <c r="I95" s="139">
        <f>G95-95</f>
        <v>3.6662738586900616</v>
      </c>
    </row>
    <row r="96" spans="1:9" s="29" customFormat="1" ht="29.25" customHeight="1" hidden="1">
      <c r="A96" s="91"/>
      <c r="B96" s="92"/>
      <c r="C96" s="51" t="s">
        <v>71</v>
      </c>
      <c r="D96" s="172">
        <v>0</v>
      </c>
      <c r="E96" s="172">
        <v>0</v>
      </c>
      <c r="F96" s="172">
        <v>0</v>
      </c>
      <c r="G96" s="126" t="e">
        <f t="shared" si="4"/>
        <v>#DIV/0!</v>
      </c>
      <c r="H96" s="126" t="e">
        <f t="shared" si="5"/>
        <v>#DIV/0!</v>
      </c>
      <c r="I96" s="127" t="e">
        <f>G96-95</f>
        <v>#DIV/0!</v>
      </c>
    </row>
    <row r="97" spans="1:9" s="2" customFormat="1" ht="41.25" customHeight="1">
      <c r="A97" s="52" t="s">
        <v>23</v>
      </c>
      <c r="B97" s="31" t="s">
        <v>76</v>
      </c>
      <c r="C97" s="31" t="s">
        <v>51</v>
      </c>
      <c r="D97" s="134">
        <f>D98+D99+D100</f>
        <v>186411.213</v>
      </c>
      <c r="E97" s="134">
        <f>E98+E99+E100</f>
        <v>151779.24300000002</v>
      </c>
      <c r="F97" s="134">
        <f>F98+F99+F100</f>
        <v>145898.309</v>
      </c>
      <c r="G97" s="134">
        <f aca="true" t="shared" si="6" ref="G97:G130">F97/E97*100</f>
        <v>96.12533711213726</v>
      </c>
      <c r="H97" s="134">
        <f t="shared" si="5"/>
        <v>78.26691680827163</v>
      </c>
      <c r="I97" s="138" t="s">
        <v>67</v>
      </c>
    </row>
    <row r="98" spans="1:9" s="7" customFormat="1" ht="16.5" customHeight="1">
      <c r="A98" s="181"/>
      <c r="B98" s="182"/>
      <c r="C98" s="60" t="s">
        <v>35</v>
      </c>
      <c r="D98" s="133">
        <v>184458.013</v>
      </c>
      <c r="E98" s="133">
        <v>150750.143</v>
      </c>
      <c r="F98" s="133">
        <v>145001.84</v>
      </c>
      <c r="G98" s="133">
        <f t="shared" si="6"/>
        <v>96.18686729869303</v>
      </c>
      <c r="H98" s="133">
        <f t="shared" si="5"/>
        <v>78.60967254374577</v>
      </c>
      <c r="I98" s="139">
        <f>G98-95</f>
        <v>1.1868672986930306</v>
      </c>
    </row>
    <row r="99" spans="1:9" s="7" customFormat="1" ht="16.5" customHeight="1">
      <c r="A99" s="65"/>
      <c r="B99" s="96"/>
      <c r="C99" s="54" t="s">
        <v>36</v>
      </c>
      <c r="D99" s="133">
        <v>510.3</v>
      </c>
      <c r="E99" s="133">
        <v>0</v>
      </c>
      <c r="F99" s="133">
        <v>0</v>
      </c>
      <c r="G99" s="133"/>
      <c r="H99" s="133">
        <f t="shared" si="5"/>
        <v>0</v>
      </c>
      <c r="I99" s="139">
        <f>G99-95</f>
        <v>-95</v>
      </c>
    </row>
    <row r="100" spans="1:12" s="7" customFormat="1" ht="27" customHeight="1">
      <c r="A100" s="65"/>
      <c r="B100" s="96"/>
      <c r="C100" s="54" t="s">
        <v>71</v>
      </c>
      <c r="D100" s="133">
        <v>1442.9</v>
      </c>
      <c r="E100" s="133">
        <v>1029.1</v>
      </c>
      <c r="F100" s="133">
        <v>896.469</v>
      </c>
      <c r="G100" s="133">
        <f t="shared" si="6"/>
        <v>87.11194247400643</v>
      </c>
      <c r="H100" s="133">
        <f t="shared" si="5"/>
        <v>62.12966941575993</v>
      </c>
      <c r="I100" s="139">
        <f>G100-95</f>
        <v>-7.888057525993574</v>
      </c>
      <c r="L100" s="57"/>
    </row>
    <row r="101" spans="1:9" s="11" customFormat="1" ht="21" customHeight="1" hidden="1">
      <c r="A101" s="67"/>
      <c r="B101" s="68"/>
      <c r="C101" s="111" t="s">
        <v>97</v>
      </c>
      <c r="D101" s="173">
        <v>0</v>
      </c>
      <c r="E101" s="173">
        <v>0</v>
      </c>
      <c r="F101" s="173">
        <v>0</v>
      </c>
      <c r="G101" s="128" t="e">
        <f t="shared" si="6"/>
        <v>#DIV/0!</v>
      </c>
      <c r="H101" s="128" t="e">
        <f t="shared" si="5"/>
        <v>#DIV/0!</v>
      </c>
      <c r="I101" s="129" t="e">
        <f>G101-95</f>
        <v>#DIV/0!</v>
      </c>
    </row>
    <row r="102" spans="1:9" s="2" customFormat="1" ht="28.5" customHeight="1">
      <c r="A102" s="52" t="s">
        <v>24</v>
      </c>
      <c r="B102" s="31" t="s">
        <v>25</v>
      </c>
      <c r="C102" s="31" t="s">
        <v>52</v>
      </c>
      <c r="D102" s="134">
        <f>D103+D104+D105</f>
        <v>672340.912</v>
      </c>
      <c r="E102" s="134">
        <f>E103+E104+E105</f>
        <v>549877.193</v>
      </c>
      <c r="F102" s="134">
        <f>F103+F104+F105</f>
        <v>544724.749</v>
      </c>
      <c r="G102" s="177">
        <f t="shared" si="6"/>
        <v>99.0629827776836</v>
      </c>
      <c r="H102" s="134">
        <f t="shared" si="5"/>
        <v>81.01912873033672</v>
      </c>
      <c r="I102" s="138" t="s">
        <v>67</v>
      </c>
    </row>
    <row r="103" spans="1:9" s="7" customFormat="1" ht="17.25" customHeight="1">
      <c r="A103" s="217"/>
      <c r="B103" s="218"/>
      <c r="C103" s="60" t="s">
        <v>35</v>
      </c>
      <c r="D103" s="133">
        <v>672340.912</v>
      </c>
      <c r="E103" s="133">
        <v>549877.193</v>
      </c>
      <c r="F103" s="133">
        <v>544724.749</v>
      </c>
      <c r="G103" s="133">
        <f t="shared" si="6"/>
        <v>99.0629827776836</v>
      </c>
      <c r="H103" s="133">
        <f t="shared" si="5"/>
        <v>81.01912873033672</v>
      </c>
      <c r="I103" s="139">
        <f>G103-95</f>
        <v>4.062982777683601</v>
      </c>
    </row>
    <row r="104" spans="1:9" s="29" customFormat="1" ht="16.5" customHeight="1" hidden="1">
      <c r="A104" s="199"/>
      <c r="B104" s="200"/>
      <c r="C104" s="51" t="s">
        <v>36</v>
      </c>
      <c r="D104" s="172">
        <v>0</v>
      </c>
      <c r="E104" s="172">
        <v>0</v>
      </c>
      <c r="F104" s="172">
        <v>0</v>
      </c>
      <c r="G104" s="133" t="e">
        <f t="shared" si="6"/>
        <v>#DIV/0!</v>
      </c>
      <c r="H104" s="133" t="e">
        <f t="shared" si="5"/>
        <v>#DIV/0!</v>
      </c>
      <c r="I104" s="139" t="e">
        <f>G104-95</f>
        <v>#DIV/0!</v>
      </c>
    </row>
    <row r="105" spans="1:9" s="2" customFormat="1" ht="27.75" customHeight="1" hidden="1">
      <c r="A105" s="219"/>
      <c r="B105" s="220"/>
      <c r="C105" s="60" t="s">
        <v>71</v>
      </c>
      <c r="D105" s="172">
        <v>0</v>
      </c>
      <c r="E105" s="172">
        <v>0</v>
      </c>
      <c r="F105" s="172">
        <v>0</v>
      </c>
      <c r="G105" s="133" t="e">
        <f t="shared" si="6"/>
        <v>#DIV/0!</v>
      </c>
      <c r="H105" s="133" t="e">
        <f t="shared" si="5"/>
        <v>#DIV/0!</v>
      </c>
      <c r="I105" s="139" t="e">
        <f>G105-95</f>
        <v>#DIV/0!</v>
      </c>
    </row>
    <row r="106" spans="1:9" s="2" customFormat="1" ht="41.25" customHeight="1">
      <c r="A106" s="71" t="s">
        <v>26</v>
      </c>
      <c r="B106" s="72" t="s">
        <v>77</v>
      </c>
      <c r="C106" s="31" t="s">
        <v>53</v>
      </c>
      <c r="D106" s="134">
        <f>D107+D108+D109</f>
        <v>1119766.425</v>
      </c>
      <c r="E106" s="134">
        <f>E107+E108+E109</f>
        <v>987285.164</v>
      </c>
      <c r="F106" s="134">
        <f>F107+F108+F109</f>
        <v>971415.268</v>
      </c>
      <c r="G106" s="177">
        <f>F106/E106*100</f>
        <v>98.39257221938767</v>
      </c>
      <c r="H106" s="134">
        <f t="shared" si="5"/>
        <v>86.75159803974297</v>
      </c>
      <c r="I106" s="138" t="s">
        <v>67</v>
      </c>
    </row>
    <row r="107" spans="1:9" s="7" customFormat="1" ht="16.5" customHeight="1">
      <c r="A107" s="58"/>
      <c r="B107" s="59"/>
      <c r="C107" s="60" t="s">
        <v>35</v>
      </c>
      <c r="D107" s="176">
        <v>942253.892</v>
      </c>
      <c r="E107" s="133">
        <v>833630.325</v>
      </c>
      <c r="F107" s="133">
        <v>819508.184</v>
      </c>
      <c r="G107" s="133">
        <f t="shared" si="6"/>
        <v>98.30594682361154</v>
      </c>
      <c r="H107" s="133">
        <f t="shared" si="5"/>
        <v>86.97318110944985</v>
      </c>
      <c r="I107" s="139">
        <f>G107-95</f>
        <v>3.305946823611535</v>
      </c>
    </row>
    <row r="108" spans="1:9" s="9" customFormat="1" ht="17.25" customHeight="1" hidden="1">
      <c r="A108" s="97"/>
      <c r="B108" s="98"/>
      <c r="C108" s="60" t="s">
        <v>36</v>
      </c>
      <c r="D108" s="133">
        <v>0</v>
      </c>
      <c r="E108" s="133">
        <v>0</v>
      </c>
      <c r="F108" s="133">
        <v>0</v>
      </c>
      <c r="G108" s="133" t="e">
        <f t="shared" si="6"/>
        <v>#DIV/0!</v>
      </c>
      <c r="H108" s="133" t="e">
        <f t="shared" si="5"/>
        <v>#DIV/0!</v>
      </c>
      <c r="I108" s="139" t="e">
        <f>G108-95</f>
        <v>#DIV/0!</v>
      </c>
    </row>
    <row r="109" spans="1:9" s="2" customFormat="1" ht="27" customHeight="1">
      <c r="A109" s="208"/>
      <c r="B109" s="209"/>
      <c r="C109" s="60" t="s">
        <v>71</v>
      </c>
      <c r="D109" s="133">
        <v>177512.533</v>
      </c>
      <c r="E109" s="133">
        <v>153654.839</v>
      </c>
      <c r="F109" s="133">
        <v>151907.084</v>
      </c>
      <c r="G109" s="133">
        <f t="shared" si="6"/>
        <v>98.86254477153173</v>
      </c>
      <c r="H109" s="133">
        <f t="shared" si="5"/>
        <v>85.57541342728742</v>
      </c>
      <c r="I109" s="139">
        <f>G109-95</f>
        <v>3.8625447715317307</v>
      </c>
    </row>
    <row r="110" spans="1:12" s="2" customFormat="1" ht="21" customHeight="1" hidden="1">
      <c r="A110" s="210"/>
      <c r="B110" s="211"/>
      <c r="C110" s="167" t="s">
        <v>97</v>
      </c>
      <c r="D110" s="162">
        <v>0</v>
      </c>
      <c r="E110" s="162">
        <v>0</v>
      </c>
      <c r="F110" s="162">
        <v>0</v>
      </c>
      <c r="G110" s="162"/>
      <c r="H110" s="162"/>
      <c r="I110" s="164">
        <f>G110-95</f>
        <v>-95</v>
      </c>
      <c r="J110" s="112"/>
      <c r="K110" s="112"/>
      <c r="L110" s="112"/>
    </row>
    <row r="111" spans="1:9" s="2" customFormat="1" ht="28.5" customHeight="1">
      <c r="A111" s="52" t="s">
        <v>27</v>
      </c>
      <c r="B111" s="31" t="s">
        <v>28</v>
      </c>
      <c r="C111" s="31" t="s">
        <v>54</v>
      </c>
      <c r="D111" s="134">
        <f>D112</f>
        <v>41195.9</v>
      </c>
      <c r="E111" s="134">
        <f>E112</f>
        <v>35576.274</v>
      </c>
      <c r="F111" s="134">
        <f>F112</f>
        <v>31689.817</v>
      </c>
      <c r="G111" s="134">
        <f t="shared" si="6"/>
        <v>89.0757053422739</v>
      </c>
      <c r="H111" s="134">
        <f t="shared" si="5"/>
        <v>76.92468667998514</v>
      </c>
      <c r="I111" s="138" t="s">
        <v>67</v>
      </c>
    </row>
    <row r="112" spans="1:9" s="7" customFormat="1" ht="18" customHeight="1">
      <c r="A112" s="148"/>
      <c r="B112" s="149"/>
      <c r="C112" s="60" t="s">
        <v>35</v>
      </c>
      <c r="D112" s="133">
        <v>41195.9</v>
      </c>
      <c r="E112" s="133">
        <v>35576.274</v>
      </c>
      <c r="F112" s="133">
        <v>31689.817</v>
      </c>
      <c r="G112" s="133">
        <f t="shared" si="6"/>
        <v>89.0757053422739</v>
      </c>
      <c r="H112" s="133">
        <f t="shared" si="5"/>
        <v>76.92468667998514</v>
      </c>
      <c r="I112" s="139">
        <f>G112-95</f>
        <v>-5.924294657726094</v>
      </c>
    </row>
    <row r="113" spans="1:9" s="11" customFormat="1" ht="28.5" customHeight="1" hidden="1">
      <c r="A113" s="99"/>
      <c r="B113" s="100"/>
      <c r="C113" s="60" t="s">
        <v>71</v>
      </c>
      <c r="D113" s="172">
        <v>0</v>
      </c>
      <c r="E113" s="172">
        <v>0</v>
      </c>
      <c r="F113" s="172">
        <v>0</v>
      </c>
      <c r="G113" s="133" t="e">
        <f t="shared" si="6"/>
        <v>#DIV/0!</v>
      </c>
      <c r="H113" s="133" t="e">
        <f t="shared" si="5"/>
        <v>#DIV/0!</v>
      </c>
      <c r="I113" s="139" t="e">
        <f>G113-95</f>
        <v>#DIV/0!</v>
      </c>
    </row>
    <row r="114" spans="1:9" s="2" customFormat="1" ht="29.25" customHeight="1">
      <c r="A114" s="52" t="s">
        <v>29</v>
      </c>
      <c r="B114" s="31" t="s">
        <v>30</v>
      </c>
      <c r="C114" s="31" t="s">
        <v>55</v>
      </c>
      <c r="D114" s="134">
        <f>D115</f>
        <v>9578.1</v>
      </c>
      <c r="E114" s="134">
        <f>E115</f>
        <v>8151.1</v>
      </c>
      <c r="F114" s="134">
        <f>F115</f>
        <v>7373.435</v>
      </c>
      <c r="G114" s="134">
        <f t="shared" si="6"/>
        <v>90.45938584976261</v>
      </c>
      <c r="H114" s="134">
        <f t="shared" si="5"/>
        <v>76.98223029619653</v>
      </c>
      <c r="I114" s="138" t="s">
        <v>67</v>
      </c>
    </row>
    <row r="115" spans="1:9" s="7" customFormat="1" ht="18" customHeight="1">
      <c r="A115" s="58"/>
      <c r="B115" s="59"/>
      <c r="C115" s="54" t="s">
        <v>35</v>
      </c>
      <c r="D115" s="133">
        <v>9578.1</v>
      </c>
      <c r="E115" s="133">
        <v>8151.1</v>
      </c>
      <c r="F115" s="133">
        <v>7373.435</v>
      </c>
      <c r="G115" s="133">
        <f t="shared" si="6"/>
        <v>90.45938584976261</v>
      </c>
      <c r="H115" s="133">
        <f t="shared" si="5"/>
        <v>76.98223029619653</v>
      </c>
      <c r="I115" s="139">
        <f>G115-95</f>
        <v>-4.5406141502373885</v>
      </c>
    </row>
    <row r="116" spans="1:9" s="2" customFormat="1" ht="25.5" customHeight="1">
      <c r="A116" s="52" t="s">
        <v>31</v>
      </c>
      <c r="B116" s="31" t="s">
        <v>32</v>
      </c>
      <c r="C116" s="31" t="s">
        <v>83</v>
      </c>
      <c r="D116" s="134">
        <f>D117+D118</f>
        <v>193872.39999999997</v>
      </c>
      <c r="E116" s="134">
        <f>E117+E118</f>
        <v>168694.648</v>
      </c>
      <c r="F116" s="134">
        <f>F117+F118</f>
        <v>143792.546</v>
      </c>
      <c r="G116" s="134">
        <f t="shared" si="6"/>
        <v>85.23835682089927</v>
      </c>
      <c r="H116" s="134">
        <f t="shared" si="5"/>
        <v>74.16865216503228</v>
      </c>
      <c r="I116" s="138" t="s">
        <v>67</v>
      </c>
    </row>
    <row r="117" spans="1:9" s="7" customFormat="1" ht="18" customHeight="1">
      <c r="A117" s="65"/>
      <c r="B117" s="79"/>
      <c r="C117" s="54" t="s">
        <v>35</v>
      </c>
      <c r="D117" s="133">
        <v>193772.39999999997</v>
      </c>
      <c r="E117" s="133">
        <v>168594.648</v>
      </c>
      <c r="F117" s="133">
        <v>143692.546</v>
      </c>
      <c r="G117" s="133">
        <f t="shared" si="6"/>
        <v>85.22960111995964</v>
      </c>
      <c r="H117" s="133">
        <f t="shared" si="5"/>
        <v>74.155321397681</v>
      </c>
      <c r="I117" s="139">
        <f>G117-95</f>
        <v>-9.77039888004036</v>
      </c>
    </row>
    <row r="118" spans="1:9" s="11" customFormat="1" ht="27" customHeight="1">
      <c r="A118" s="67"/>
      <c r="B118" s="101"/>
      <c r="C118" s="54" t="s">
        <v>71</v>
      </c>
      <c r="D118" s="133">
        <v>100</v>
      </c>
      <c r="E118" s="133">
        <v>100</v>
      </c>
      <c r="F118" s="133">
        <v>100</v>
      </c>
      <c r="G118" s="133">
        <f t="shared" si="6"/>
        <v>100</v>
      </c>
      <c r="H118" s="133">
        <f t="shared" si="5"/>
        <v>100</v>
      </c>
      <c r="I118" s="139">
        <f>G118-95</f>
        <v>5</v>
      </c>
    </row>
    <row r="119" spans="1:9" s="3" customFormat="1" ht="42" customHeight="1">
      <c r="A119" s="52" t="s">
        <v>33</v>
      </c>
      <c r="B119" s="31" t="s">
        <v>78</v>
      </c>
      <c r="C119" s="31" t="s">
        <v>57</v>
      </c>
      <c r="D119" s="134">
        <f>D120+D121+D122</f>
        <v>2726845.723</v>
      </c>
      <c r="E119" s="134">
        <f>E120+E121+E122</f>
        <v>2249595.457</v>
      </c>
      <c r="F119" s="134">
        <f>F120+F121+F122</f>
        <v>1812921.0950000002</v>
      </c>
      <c r="G119" s="134">
        <f t="shared" si="6"/>
        <v>80.58876049730573</v>
      </c>
      <c r="H119" s="134">
        <f t="shared" si="5"/>
        <v>66.48418279437807</v>
      </c>
      <c r="I119" s="138" t="s">
        <v>67</v>
      </c>
    </row>
    <row r="120" spans="1:9" s="7" customFormat="1" ht="17.25" customHeight="1">
      <c r="A120" s="102"/>
      <c r="B120" s="103"/>
      <c r="C120" s="60" t="s">
        <v>35</v>
      </c>
      <c r="D120" s="133">
        <v>831497.982</v>
      </c>
      <c r="E120" s="133">
        <v>821542.577</v>
      </c>
      <c r="F120" s="133">
        <v>764568.116</v>
      </c>
      <c r="G120" s="133">
        <f t="shared" si="6"/>
        <v>93.06494117346276</v>
      </c>
      <c r="H120" s="133">
        <f t="shared" si="5"/>
        <v>91.95068810160986</v>
      </c>
      <c r="I120" s="139">
        <f>G120-95</f>
        <v>-1.9350588265372437</v>
      </c>
    </row>
    <row r="121" spans="1:9" s="2" customFormat="1" ht="17.25" customHeight="1">
      <c r="A121" s="86"/>
      <c r="B121" s="87"/>
      <c r="C121" s="60" t="s">
        <v>36</v>
      </c>
      <c r="D121" s="133">
        <v>364907.6</v>
      </c>
      <c r="E121" s="133">
        <v>296254.73</v>
      </c>
      <c r="F121" s="133">
        <v>122115.565</v>
      </c>
      <c r="G121" s="133">
        <f t="shared" si="6"/>
        <v>41.21978575666961</v>
      </c>
      <c r="H121" s="133">
        <f t="shared" si="5"/>
        <v>33.464790812797546</v>
      </c>
      <c r="I121" s="139">
        <f>G121-95</f>
        <v>-53.78021424333039</v>
      </c>
    </row>
    <row r="122" spans="1:9" s="2" customFormat="1" ht="27" customHeight="1">
      <c r="A122" s="86"/>
      <c r="B122" s="87"/>
      <c r="C122" s="60" t="s">
        <v>71</v>
      </c>
      <c r="D122" s="133">
        <v>1530440.141</v>
      </c>
      <c r="E122" s="133">
        <v>1131798.15</v>
      </c>
      <c r="F122" s="133">
        <v>926237.414</v>
      </c>
      <c r="G122" s="133">
        <f t="shared" si="6"/>
        <v>81.83768580996532</v>
      </c>
      <c r="H122" s="133">
        <f t="shared" si="5"/>
        <v>60.52098276740116</v>
      </c>
      <c r="I122" s="139">
        <f>G122-95</f>
        <v>-13.162314190034678</v>
      </c>
    </row>
    <row r="123" spans="1:10" s="2" customFormat="1" ht="21" customHeight="1">
      <c r="A123" s="104"/>
      <c r="B123" s="105"/>
      <c r="C123" s="167" t="s">
        <v>97</v>
      </c>
      <c r="D123" s="162">
        <v>1734003.654</v>
      </c>
      <c r="E123" s="162">
        <v>1321006.241</v>
      </c>
      <c r="F123" s="162">
        <v>933064.049</v>
      </c>
      <c r="G123" s="162">
        <f>F123/E123*100</f>
        <v>70.63282670744022</v>
      </c>
      <c r="H123" s="162">
        <f t="shared" si="5"/>
        <v>53.809808696054795</v>
      </c>
      <c r="I123" s="164">
        <f>G123-95</f>
        <v>-24.367173292559784</v>
      </c>
      <c r="J123" s="112"/>
    </row>
    <row r="124" spans="1:9" s="2" customFormat="1" ht="41.25" customHeight="1">
      <c r="A124" s="71" t="s">
        <v>34</v>
      </c>
      <c r="B124" s="72" t="s">
        <v>79</v>
      </c>
      <c r="C124" s="31" t="s">
        <v>56</v>
      </c>
      <c r="D124" s="134">
        <f>D125+D126</f>
        <v>392085.169</v>
      </c>
      <c r="E124" s="134">
        <f>E125+E126</f>
        <v>84908.374</v>
      </c>
      <c r="F124" s="134">
        <f>F125+F126</f>
        <v>80945.251</v>
      </c>
      <c r="G124" s="134">
        <f t="shared" si="6"/>
        <v>95.33247097630206</v>
      </c>
      <c r="H124" s="134">
        <f t="shared" si="5"/>
        <v>20.644813270149477</v>
      </c>
      <c r="I124" s="138" t="s">
        <v>67</v>
      </c>
    </row>
    <row r="125" spans="1:9" s="7" customFormat="1" ht="18" customHeight="1">
      <c r="A125" s="181"/>
      <c r="B125" s="185"/>
      <c r="C125" s="60" t="s">
        <v>35</v>
      </c>
      <c r="D125" s="133">
        <v>169963.943</v>
      </c>
      <c r="E125" s="133">
        <v>84908.374</v>
      </c>
      <c r="F125" s="133">
        <v>80945.251</v>
      </c>
      <c r="G125" s="133">
        <f t="shared" si="6"/>
        <v>95.33247097630206</v>
      </c>
      <c r="H125" s="133">
        <f t="shared" si="5"/>
        <v>47.6249547823211</v>
      </c>
      <c r="I125" s="139">
        <f aca="true" t="shared" si="7" ref="I125:I140">G125-95</f>
        <v>0.3324709763020621</v>
      </c>
    </row>
    <row r="126" spans="1:9" s="7" customFormat="1" ht="27.75" customHeight="1">
      <c r="A126" s="65"/>
      <c r="B126" s="175"/>
      <c r="C126" s="60" t="s">
        <v>71</v>
      </c>
      <c r="D126" s="133">
        <v>222121.226</v>
      </c>
      <c r="E126" s="133">
        <v>0</v>
      </c>
      <c r="F126" s="133">
        <v>0</v>
      </c>
      <c r="G126" s="133"/>
      <c r="H126" s="133">
        <f>F126/D126*100</f>
        <v>0</v>
      </c>
      <c r="I126" s="143">
        <f>G126-95</f>
        <v>-95</v>
      </c>
    </row>
    <row r="127" spans="1:9" s="7" customFormat="1" ht="21" customHeight="1">
      <c r="A127" s="117"/>
      <c r="B127" s="118"/>
      <c r="C127" s="167" t="s">
        <v>97</v>
      </c>
      <c r="D127" s="162">
        <v>283433.4</v>
      </c>
      <c r="E127" s="162">
        <v>0</v>
      </c>
      <c r="F127" s="162">
        <v>0</v>
      </c>
      <c r="G127" s="162"/>
      <c r="H127" s="162">
        <f>F127/D127*100</f>
        <v>0</v>
      </c>
      <c r="I127" s="164">
        <f>G127-95</f>
        <v>-95</v>
      </c>
    </row>
    <row r="128" spans="1:9" s="122" customFormat="1" ht="18" customHeight="1" hidden="1">
      <c r="A128" s="194" t="s">
        <v>72</v>
      </c>
      <c r="B128" s="195"/>
      <c r="C128" s="196"/>
      <c r="D128" s="174">
        <v>0</v>
      </c>
      <c r="E128" s="174" t="s">
        <v>67</v>
      </c>
      <c r="F128" s="174" t="s">
        <v>67</v>
      </c>
      <c r="G128" s="133"/>
      <c r="H128" s="133"/>
      <c r="I128" s="143">
        <f>G128-95</f>
        <v>-95</v>
      </c>
    </row>
    <row r="129" spans="1:9" s="122" customFormat="1" ht="27.75" customHeight="1" hidden="1">
      <c r="A129" s="194" t="s">
        <v>110</v>
      </c>
      <c r="B129" s="195"/>
      <c r="C129" s="196"/>
      <c r="D129" s="174">
        <v>349.35</v>
      </c>
      <c r="E129" s="174">
        <v>0</v>
      </c>
      <c r="F129" s="174">
        <v>0</v>
      </c>
      <c r="G129" s="144"/>
      <c r="H129" s="144">
        <f>F129/D129*100</f>
        <v>0</v>
      </c>
      <c r="I129" s="152">
        <f>G129-95</f>
        <v>-95</v>
      </c>
    </row>
    <row r="130" spans="1:11" s="1" customFormat="1" ht="26.25" customHeight="1">
      <c r="A130" s="186" t="s">
        <v>65</v>
      </c>
      <c r="B130" s="187"/>
      <c r="C130" s="188"/>
      <c r="D130" s="134">
        <f>D132+D133+D134</f>
        <v>34456924.804</v>
      </c>
      <c r="E130" s="134">
        <f>E132+E133+E134</f>
        <v>27333743.841</v>
      </c>
      <c r="F130" s="134">
        <f>F132+F133+F134</f>
        <v>25034173.198000003</v>
      </c>
      <c r="G130" s="134">
        <f t="shared" si="6"/>
        <v>91.58706302226082</v>
      </c>
      <c r="H130" s="134">
        <f t="shared" si="5"/>
        <v>72.6535328976713</v>
      </c>
      <c r="I130" s="140">
        <f t="shared" si="7"/>
        <v>-3.4129369777391787</v>
      </c>
      <c r="J130" s="107"/>
      <c r="K130" s="107"/>
    </row>
    <row r="131" spans="1:9" s="1" customFormat="1" ht="15.75" customHeight="1">
      <c r="A131" s="193"/>
      <c r="B131" s="193"/>
      <c r="C131" s="31" t="s">
        <v>63</v>
      </c>
      <c r="D131" s="137"/>
      <c r="E131" s="137"/>
      <c r="F131" s="137"/>
      <c r="G131" s="137"/>
      <c r="H131" s="137"/>
      <c r="I131" s="139"/>
    </row>
    <row r="132" spans="1:9" s="1" customFormat="1" ht="20.25" customHeight="1">
      <c r="A132" s="193"/>
      <c r="B132" s="193"/>
      <c r="C132" s="31" t="s">
        <v>35</v>
      </c>
      <c r="D132" s="137">
        <f>D7+D11+D22+D27+D31+D34+D39+D43+D47+D51+D55+D59+D63+D67+D71+D76+D80+D89+D85+D91+D94+D98+D103+D107+D112+D115+D117+D120+D125</f>
        <v>19005319.259999998</v>
      </c>
      <c r="E132" s="137">
        <f>E7+E11+E22+E27+E31+E34+E39+E43+E47+E51+E55+E59+E63+E67+E71+E76+E80+E85+E89+E91+E94+E98+E103+E107+E112+E115+E117+E120+E125</f>
        <v>16488071.530000001</v>
      </c>
      <c r="F132" s="137">
        <f>F7+F11+F22+F27+F31+F34+F39+F43+F47+F51+F55+F59+F63+F67+F71+F76+F80+F85+F89+F91+F94+F98+F103+F107+F112+F115+F117+F120+F125</f>
        <v>15006582.501</v>
      </c>
      <c r="G132" s="137">
        <f>F132/E132*100</f>
        <v>91.0147828610251</v>
      </c>
      <c r="H132" s="137">
        <f t="shared" si="5"/>
        <v>78.95990746434849</v>
      </c>
      <c r="I132" s="141">
        <f t="shared" si="7"/>
        <v>-3.985217138974903</v>
      </c>
    </row>
    <row r="133" spans="1:9" s="1" customFormat="1" ht="20.25" customHeight="1">
      <c r="A133" s="193"/>
      <c r="B133" s="193"/>
      <c r="C133" s="31" t="s">
        <v>36</v>
      </c>
      <c r="D133" s="137">
        <f>D25+D28+D35+D40+D44+D48+D52+D56+D60+D64+D68+D72+D81+D86+D95+D99+D121</f>
        <v>9320062.233999997</v>
      </c>
      <c r="E133" s="137">
        <f>E25+E28+E35+E40+E44+E48+E52+E56+E60+E64+E68+E72+E81+E86+E95+E99+E121</f>
        <v>7591993.793</v>
      </c>
      <c r="F133" s="137">
        <f>F25+F28+F35+F40+F44+F48+F52+F56+F60+F64+F68+F72+F81+F86+F95+F99+F121</f>
        <v>7172485.822000002</v>
      </c>
      <c r="G133" s="137">
        <f>F133/E133*100</f>
        <v>94.4743372763714</v>
      </c>
      <c r="H133" s="137">
        <f t="shared" si="5"/>
        <v>76.957488500822</v>
      </c>
      <c r="I133" s="159">
        <f t="shared" si="7"/>
        <v>-0.5256627236285993</v>
      </c>
    </row>
    <row r="134" spans="1:9" s="1" customFormat="1" ht="30" customHeight="1">
      <c r="A134" s="193"/>
      <c r="B134" s="193"/>
      <c r="C134" s="32" t="s">
        <v>71</v>
      </c>
      <c r="D134" s="137">
        <f>D8+D29+D32+D36+D41+D45+D49+D53+D57+D61+D65+D69+D73+D77+D82+D87+D100+D109+D118+D122+D126+D128</f>
        <v>6131543.3100000005</v>
      </c>
      <c r="E134" s="137">
        <f>E8+E29+E32+E36+E41+E45+E49+E53+E57+E61+E65+E69+E73+E77+E82+E87+E100+E109+E118+E122+E126</f>
        <v>3253678.518</v>
      </c>
      <c r="F134" s="137">
        <f>F8+F29+F32+F36+F41+F45+F49+F53+F57+F61+F65+F69+F73+F77+F82+F87+F100+F109+F118+F122+F126</f>
        <v>2855104.8750000005</v>
      </c>
      <c r="G134" s="137">
        <f>F134/E134*100</f>
        <v>87.75006071451095</v>
      </c>
      <c r="H134" s="137">
        <f t="shared" si="5"/>
        <v>46.56421280338311</v>
      </c>
      <c r="I134" s="159">
        <f t="shared" si="7"/>
        <v>-7.249939285489049</v>
      </c>
    </row>
    <row r="135" spans="1:9" s="1" customFormat="1" ht="26.25" customHeight="1">
      <c r="A135" s="207" t="s">
        <v>64</v>
      </c>
      <c r="B135" s="207"/>
      <c r="C135" s="207"/>
      <c r="D135" s="136">
        <f>D137+D138+D139</f>
        <v>34508677.349999994</v>
      </c>
      <c r="E135" s="136">
        <f>E137+E138+E139</f>
        <v>27344014.501000002</v>
      </c>
      <c r="F135" s="136">
        <f>F137+F138+F139</f>
        <v>25039446.391000003</v>
      </c>
      <c r="G135" s="136">
        <f>F135/E135*100</f>
        <v>91.57194672378586</v>
      </c>
      <c r="H135" s="136">
        <f>F135/D135*100</f>
        <v>72.55985541561188</v>
      </c>
      <c r="I135" s="142">
        <f t="shared" si="7"/>
        <v>-3.4280532762141434</v>
      </c>
    </row>
    <row r="136" spans="1:9" s="1" customFormat="1" ht="15.75" customHeight="1">
      <c r="A136" s="212"/>
      <c r="B136" s="212"/>
      <c r="C136" s="50" t="s">
        <v>63</v>
      </c>
      <c r="D136" s="176"/>
      <c r="E136" s="176"/>
      <c r="F136" s="176"/>
      <c r="G136" s="155"/>
      <c r="H136" s="155"/>
      <c r="I136" s="156"/>
    </row>
    <row r="137" spans="1:9" s="1" customFormat="1" ht="30.75" customHeight="1">
      <c r="A137" s="212"/>
      <c r="B137" s="212"/>
      <c r="C137" s="33" t="s">
        <v>70</v>
      </c>
      <c r="D137" s="136">
        <f>D132+D17</f>
        <v>19057071.805999998</v>
      </c>
      <c r="E137" s="136">
        <f>E132+E17</f>
        <v>16498342.190000001</v>
      </c>
      <c r="F137" s="136">
        <f>F132+F17</f>
        <v>15011855.694</v>
      </c>
      <c r="G137" s="136">
        <f>F137/E137*100</f>
        <v>90.99008567720827</v>
      </c>
      <c r="H137" s="136">
        <f t="shared" si="5"/>
        <v>78.77314965709272</v>
      </c>
      <c r="I137" s="142">
        <f t="shared" si="7"/>
        <v>-4.0099143227917295</v>
      </c>
    </row>
    <row r="138" spans="1:9" s="1" customFormat="1" ht="20.25" customHeight="1">
      <c r="A138" s="212"/>
      <c r="B138" s="212"/>
      <c r="C138" s="33" t="s">
        <v>36</v>
      </c>
      <c r="D138" s="136">
        <f aca="true" t="shared" si="8" ref="D138:F139">D133</f>
        <v>9320062.233999997</v>
      </c>
      <c r="E138" s="136">
        <f t="shared" si="8"/>
        <v>7591993.793</v>
      </c>
      <c r="F138" s="136">
        <f t="shared" si="8"/>
        <v>7172485.822000002</v>
      </c>
      <c r="G138" s="136">
        <f>F138/E138*100</f>
        <v>94.4743372763714</v>
      </c>
      <c r="H138" s="136">
        <f t="shared" si="5"/>
        <v>76.957488500822</v>
      </c>
      <c r="I138" s="142">
        <f t="shared" si="7"/>
        <v>-0.5256627236285993</v>
      </c>
    </row>
    <row r="139" spans="1:9" s="1" customFormat="1" ht="31.5" customHeight="1">
      <c r="A139" s="212"/>
      <c r="B139" s="212"/>
      <c r="C139" s="34" t="s">
        <v>71</v>
      </c>
      <c r="D139" s="136">
        <f t="shared" si="8"/>
        <v>6131543.3100000005</v>
      </c>
      <c r="E139" s="136">
        <f t="shared" si="8"/>
        <v>3253678.518</v>
      </c>
      <c r="F139" s="136">
        <f t="shared" si="8"/>
        <v>2855104.8750000005</v>
      </c>
      <c r="G139" s="136">
        <f>F139/E139*100</f>
        <v>87.75006071451095</v>
      </c>
      <c r="H139" s="136">
        <f t="shared" si="5"/>
        <v>46.56421280338311</v>
      </c>
      <c r="I139" s="142">
        <f t="shared" si="7"/>
        <v>-7.249939285489049</v>
      </c>
    </row>
    <row r="140" spans="1:9" s="2" customFormat="1" ht="21.75" customHeight="1">
      <c r="A140" s="212"/>
      <c r="B140" s="212"/>
      <c r="C140" s="168" t="s">
        <v>97</v>
      </c>
      <c r="D140" s="169">
        <f>D9+D37+D74+D78+D83+D101+D110+D123+D127</f>
        <v>5733644.206</v>
      </c>
      <c r="E140" s="169">
        <f>E9+E37+E74+E78+E83+E101+E110+E123+E127</f>
        <v>3186944.917</v>
      </c>
      <c r="F140" s="169">
        <f>F9+F37+F74+F78+F83+F101+F110+F123+F127</f>
        <v>2324340.506</v>
      </c>
      <c r="G140" s="169">
        <f>F140/E140*100</f>
        <v>72.9331873168362</v>
      </c>
      <c r="H140" s="169">
        <f>F140/D140*100</f>
        <v>40.538624694704325</v>
      </c>
      <c r="I140" s="170">
        <f t="shared" si="7"/>
        <v>-22.066812683163803</v>
      </c>
    </row>
    <row r="141" spans="1:8" ht="12" customHeight="1">
      <c r="A141" s="48"/>
      <c r="B141" s="49" t="s">
        <v>101</v>
      </c>
      <c r="C141" s="49"/>
      <c r="D141" s="20"/>
      <c r="E141" s="19"/>
      <c r="F141" s="27"/>
      <c r="G141" s="19"/>
      <c r="H141" s="19"/>
    </row>
    <row r="142" spans="1:9" s="13" customFormat="1" ht="27.75" customHeight="1" hidden="1">
      <c r="A142" s="189" t="s">
        <v>89</v>
      </c>
      <c r="B142" s="190"/>
      <c r="C142" s="190"/>
      <c r="D142" s="190"/>
      <c r="E142" s="190"/>
      <c r="F142" s="190"/>
      <c r="G142" s="190"/>
      <c r="H142" s="190"/>
      <c r="I142" s="3"/>
    </row>
    <row r="143" spans="1:8" s="6" customFormat="1" ht="17.25" customHeight="1">
      <c r="A143" s="183" t="s">
        <v>124</v>
      </c>
      <c r="B143" s="184"/>
      <c r="C143" s="184"/>
      <c r="D143" s="184"/>
      <c r="E143" s="184"/>
      <c r="F143" s="184"/>
      <c r="G143" s="184"/>
      <c r="H143" s="184"/>
    </row>
    <row r="144" spans="1:9" s="4" customFormat="1" ht="12.75">
      <c r="A144" s="22"/>
      <c r="B144" s="23"/>
      <c r="C144" s="23"/>
      <c r="D144" s="21"/>
      <c r="E144" s="21"/>
      <c r="F144" s="28"/>
      <c r="G144" s="21"/>
      <c r="H144" s="21"/>
      <c r="I144" s="116"/>
    </row>
    <row r="145" spans="1:9" s="4" customFormat="1" ht="12.75" hidden="1">
      <c r="A145" s="22"/>
      <c r="B145" s="23"/>
      <c r="C145" s="23"/>
      <c r="D145" s="21"/>
      <c r="E145" s="21"/>
      <c r="F145" s="28"/>
      <c r="G145" s="21"/>
      <c r="H145" s="21"/>
      <c r="I145" s="116"/>
    </row>
    <row r="146" spans="1:9" s="4" customFormat="1" ht="12.75" hidden="1">
      <c r="A146" s="43"/>
      <c r="B146" s="44"/>
      <c r="C146" s="44"/>
      <c r="D146" s="45"/>
      <c r="E146" s="47"/>
      <c r="F146" s="46"/>
      <c r="G146" s="47"/>
      <c r="H146" s="47"/>
      <c r="I146" s="116"/>
    </row>
    <row r="147" spans="1:9" s="4" customFormat="1" ht="32.25" customHeight="1" hidden="1">
      <c r="A147" s="18" t="s">
        <v>0</v>
      </c>
      <c r="B147" s="18" t="s">
        <v>62</v>
      </c>
      <c r="C147" s="18" t="s">
        <v>69</v>
      </c>
      <c r="D147" s="47"/>
      <c r="E147" s="45"/>
      <c r="F147" s="46"/>
      <c r="G147" s="47"/>
      <c r="H147" s="47"/>
      <c r="I147" s="116"/>
    </row>
    <row r="148" spans="1:9" s="4" customFormat="1" ht="15.75" hidden="1">
      <c r="A148" s="204" t="s">
        <v>64</v>
      </c>
      <c r="B148" s="205"/>
      <c r="C148" s="206"/>
      <c r="D148" s="35">
        <f>D150+D151+D152</f>
        <v>24525968.417999998</v>
      </c>
      <c r="E148" s="35">
        <f>E150+E151+E152</f>
        <v>21619356.084</v>
      </c>
      <c r="F148" s="130">
        <f>F150+F151+F152</f>
        <v>20841969.650000002</v>
      </c>
      <c r="G148" s="36">
        <f>F148/E148*100</f>
        <v>96.40421097196635</v>
      </c>
      <c r="H148" s="36">
        <f>F148/D148*100</f>
        <v>84.97919142187165</v>
      </c>
      <c r="I148" s="116"/>
    </row>
    <row r="149" spans="1:9" s="4" customFormat="1" ht="13.5" hidden="1">
      <c r="A149" s="180"/>
      <c r="B149" s="180"/>
      <c r="C149" s="37" t="s">
        <v>63</v>
      </c>
      <c r="D149" s="38"/>
      <c r="E149" s="38"/>
      <c r="F149" s="131"/>
      <c r="G149" s="39"/>
      <c r="H149" s="39"/>
      <c r="I149" s="116"/>
    </row>
    <row r="150" spans="1:9" s="4" customFormat="1" ht="27" hidden="1">
      <c r="A150" s="180"/>
      <c r="B150" s="180"/>
      <c r="C150" s="40" t="s">
        <v>70</v>
      </c>
      <c r="D150" s="41">
        <v>14805057.912999997</v>
      </c>
      <c r="E150" s="41">
        <v>13268979.204</v>
      </c>
      <c r="F150" s="132">
        <v>12716245.471</v>
      </c>
      <c r="G150" s="36">
        <v>95.83439144411821</v>
      </c>
      <c r="H150" s="36">
        <v>85.89122410547374</v>
      </c>
      <c r="I150" s="116"/>
    </row>
    <row r="151" spans="1:9" s="4" customFormat="1" ht="13.5" hidden="1">
      <c r="A151" s="180"/>
      <c r="B151" s="180"/>
      <c r="C151" s="40" t="s">
        <v>36</v>
      </c>
      <c r="D151" s="41">
        <v>7926615.303999999</v>
      </c>
      <c r="E151" s="41">
        <v>7092166.329999999</v>
      </c>
      <c r="F151" s="132">
        <v>6886598.409</v>
      </c>
      <c r="G151" s="36">
        <v>97.10147913296332</v>
      </c>
      <c r="H151" s="36">
        <v>86.87943270723412</v>
      </c>
      <c r="I151" s="116"/>
    </row>
    <row r="152" spans="1:9" s="4" customFormat="1" ht="27" hidden="1">
      <c r="A152" s="180"/>
      <c r="B152" s="180"/>
      <c r="C152" s="42" t="s">
        <v>71</v>
      </c>
      <c r="D152" s="41">
        <v>1794295.2010000001</v>
      </c>
      <c r="E152" s="41">
        <v>1258210.55</v>
      </c>
      <c r="F152" s="132">
        <v>1239125.77</v>
      </c>
      <c r="G152" s="36">
        <v>98.4831807363243</v>
      </c>
      <c r="H152" s="36">
        <v>69.05919211673798</v>
      </c>
      <c r="I152" s="116"/>
    </row>
    <row r="153" spans="1:9" s="4" customFormat="1" ht="12.75" hidden="1">
      <c r="A153" s="22"/>
      <c r="B153" s="23"/>
      <c r="C153" s="23"/>
      <c r="D153" s="21"/>
      <c r="E153" s="21"/>
      <c r="F153" s="28"/>
      <c r="G153" s="21"/>
      <c r="H153" s="21"/>
      <c r="I153" s="116"/>
    </row>
    <row r="154" spans="1:9" s="4" customFormat="1" ht="12.75" hidden="1">
      <c r="A154" s="22"/>
      <c r="B154" s="23"/>
      <c r="C154" s="23"/>
      <c r="D154" s="21"/>
      <c r="E154" s="21"/>
      <c r="F154" s="28"/>
      <c r="G154" s="21"/>
      <c r="H154" s="21"/>
      <c r="I154" s="116"/>
    </row>
    <row r="155" spans="1:9" s="4" customFormat="1" ht="12.75" hidden="1">
      <c r="A155" s="22"/>
      <c r="B155" s="23"/>
      <c r="C155" s="23"/>
      <c r="D155" s="21"/>
      <c r="E155" s="21"/>
      <c r="F155" s="28"/>
      <c r="G155" s="21"/>
      <c r="H155" s="21"/>
      <c r="I155" s="116"/>
    </row>
    <row r="156" spans="1:9" s="4" customFormat="1" ht="12.75" hidden="1">
      <c r="A156" s="22"/>
      <c r="B156" s="23"/>
      <c r="C156" s="23"/>
      <c r="D156" s="21"/>
      <c r="E156" s="21"/>
      <c r="F156" s="28"/>
      <c r="G156" s="21"/>
      <c r="H156" s="21"/>
      <c r="I156" s="116"/>
    </row>
    <row r="157" spans="1:9" s="4" customFormat="1" ht="12.75">
      <c r="A157" s="22"/>
      <c r="B157" s="23"/>
      <c r="C157" s="23"/>
      <c r="D157" s="21"/>
      <c r="E157" s="21"/>
      <c r="F157" s="28"/>
      <c r="G157" s="21"/>
      <c r="H157" s="21"/>
      <c r="I157" s="116"/>
    </row>
    <row r="158" spans="1:9" s="4" customFormat="1" ht="12.75">
      <c r="A158" s="22"/>
      <c r="B158" s="23"/>
      <c r="C158" s="23"/>
      <c r="D158" s="21"/>
      <c r="E158" s="21"/>
      <c r="F158" s="28"/>
      <c r="G158" s="21"/>
      <c r="H158" s="21"/>
      <c r="I158" s="116"/>
    </row>
    <row r="159" spans="1:9" s="4" customFormat="1" ht="12.75">
      <c r="A159" s="22"/>
      <c r="B159" s="23"/>
      <c r="C159" s="23"/>
      <c r="D159" s="21"/>
      <c r="E159" s="21"/>
      <c r="F159" s="28"/>
      <c r="G159" s="21"/>
      <c r="H159" s="21"/>
      <c r="I159" s="116"/>
    </row>
    <row r="160" spans="1:9" s="4" customFormat="1" ht="12.75">
      <c r="A160" s="22"/>
      <c r="B160" s="23"/>
      <c r="C160" s="23"/>
      <c r="D160" s="21"/>
      <c r="E160" s="21"/>
      <c r="F160" s="28"/>
      <c r="G160" s="21"/>
      <c r="H160" s="21"/>
      <c r="I160" s="116"/>
    </row>
    <row r="161" spans="1:9" s="4" customFormat="1" ht="12.75">
      <c r="A161" s="22"/>
      <c r="B161" s="23"/>
      <c r="C161" s="23"/>
      <c r="D161" s="21"/>
      <c r="E161" s="21"/>
      <c r="F161" s="28"/>
      <c r="G161" s="21"/>
      <c r="H161" s="21"/>
      <c r="I161" s="116"/>
    </row>
    <row r="162" spans="1:9" s="4" customFormat="1" ht="12.75">
      <c r="A162" s="22"/>
      <c r="B162" s="23"/>
      <c r="C162" s="23"/>
      <c r="D162" s="21"/>
      <c r="E162" s="21"/>
      <c r="F162" s="28"/>
      <c r="G162" s="21"/>
      <c r="H162" s="21"/>
      <c r="I162" s="116"/>
    </row>
    <row r="163" spans="1:9" s="4" customFormat="1" ht="12.75">
      <c r="A163" s="22"/>
      <c r="B163" s="23"/>
      <c r="C163" s="23"/>
      <c r="D163" s="21"/>
      <c r="E163" s="21"/>
      <c r="F163" s="28"/>
      <c r="G163" s="21"/>
      <c r="H163" s="21"/>
      <c r="I163" s="116"/>
    </row>
    <row r="164" spans="1:9" s="4" customFormat="1" ht="12.75">
      <c r="A164" s="22"/>
      <c r="B164" s="23"/>
      <c r="C164" s="23"/>
      <c r="D164" s="21"/>
      <c r="E164" s="21"/>
      <c r="F164" s="28"/>
      <c r="G164" s="21"/>
      <c r="H164" s="21"/>
      <c r="I164" s="116"/>
    </row>
    <row r="165" spans="1:9" s="4" customFormat="1" ht="12.75">
      <c r="A165" s="22"/>
      <c r="B165" s="23"/>
      <c r="C165" s="23"/>
      <c r="D165" s="21"/>
      <c r="E165" s="21"/>
      <c r="F165" s="28"/>
      <c r="G165" s="21"/>
      <c r="H165" s="21"/>
      <c r="I165" s="116"/>
    </row>
    <row r="166" spans="1:9" s="4" customFormat="1" ht="12.75">
      <c r="A166" s="22"/>
      <c r="B166" s="23"/>
      <c r="C166" s="23"/>
      <c r="D166" s="21"/>
      <c r="E166" s="21"/>
      <c r="F166" s="28"/>
      <c r="G166" s="21"/>
      <c r="H166" s="21"/>
      <c r="I166" s="116"/>
    </row>
    <row r="167" spans="1:9" s="4" customFormat="1" ht="12.75">
      <c r="A167" s="22"/>
      <c r="B167" s="23"/>
      <c r="C167" s="23"/>
      <c r="D167" s="21"/>
      <c r="E167" s="21"/>
      <c r="F167" s="28"/>
      <c r="G167" s="21"/>
      <c r="H167" s="21"/>
      <c r="I167" s="116"/>
    </row>
    <row r="168" spans="1:9" s="4" customFormat="1" ht="12.75">
      <c r="A168" s="22"/>
      <c r="B168" s="23"/>
      <c r="C168" s="23"/>
      <c r="D168" s="21"/>
      <c r="E168" s="21"/>
      <c r="F168" s="28"/>
      <c r="G168" s="21"/>
      <c r="H168" s="21"/>
      <c r="I168" s="116"/>
    </row>
    <row r="169" spans="1:9" s="4" customFormat="1" ht="12.75">
      <c r="A169" s="22"/>
      <c r="B169" s="23"/>
      <c r="C169" s="23"/>
      <c r="D169" s="21"/>
      <c r="E169" s="21"/>
      <c r="F169" s="28"/>
      <c r="G169" s="21"/>
      <c r="H169" s="21"/>
      <c r="I169" s="116"/>
    </row>
    <row r="170" spans="1:9" s="4" customFormat="1" ht="12.75">
      <c r="A170" s="22"/>
      <c r="B170" s="23"/>
      <c r="C170" s="23"/>
      <c r="D170" s="21"/>
      <c r="E170" s="21"/>
      <c r="F170" s="28"/>
      <c r="G170" s="21"/>
      <c r="H170" s="21"/>
      <c r="I170" s="116"/>
    </row>
    <row r="171" spans="1:9" s="4" customFormat="1" ht="12.75">
      <c r="A171" s="22"/>
      <c r="B171" s="23"/>
      <c r="C171" s="23"/>
      <c r="D171" s="21"/>
      <c r="E171" s="21"/>
      <c r="F171" s="28"/>
      <c r="G171" s="21"/>
      <c r="H171" s="21"/>
      <c r="I171" s="116"/>
    </row>
    <row r="172" spans="1:9" s="4" customFormat="1" ht="12.75">
      <c r="A172" s="22"/>
      <c r="B172" s="23"/>
      <c r="C172" s="23"/>
      <c r="D172" s="21"/>
      <c r="E172" s="21"/>
      <c r="F172" s="28"/>
      <c r="G172" s="21"/>
      <c r="H172" s="21"/>
      <c r="I172" s="116"/>
    </row>
    <row r="173" spans="1:9" s="4" customFormat="1" ht="12.75">
      <c r="A173" s="22"/>
      <c r="B173" s="23"/>
      <c r="C173" s="23"/>
      <c r="D173" s="21"/>
      <c r="E173" s="21"/>
      <c r="F173" s="28"/>
      <c r="G173" s="21"/>
      <c r="H173" s="21"/>
      <c r="I173" s="116"/>
    </row>
    <row r="174" spans="1:9" s="4" customFormat="1" ht="12.75">
      <c r="A174" s="22"/>
      <c r="B174" s="23"/>
      <c r="C174" s="23"/>
      <c r="D174" s="21"/>
      <c r="E174" s="21"/>
      <c r="F174" s="28"/>
      <c r="G174" s="21"/>
      <c r="H174" s="21"/>
      <c r="I174" s="116"/>
    </row>
    <row r="175" spans="1:9" s="4" customFormat="1" ht="12.75">
      <c r="A175" s="22"/>
      <c r="B175" s="23"/>
      <c r="C175" s="23"/>
      <c r="D175" s="21"/>
      <c r="E175" s="21"/>
      <c r="F175" s="28"/>
      <c r="G175" s="21"/>
      <c r="H175" s="21"/>
      <c r="I175" s="116"/>
    </row>
    <row r="176" spans="1:9" s="4" customFormat="1" ht="12.75">
      <c r="A176" s="22"/>
      <c r="B176" s="23"/>
      <c r="C176" s="23"/>
      <c r="D176" s="21"/>
      <c r="E176" s="21"/>
      <c r="F176" s="28"/>
      <c r="G176" s="21"/>
      <c r="H176" s="21"/>
      <c r="I176" s="116"/>
    </row>
    <row r="177" spans="1:9" s="4" customFormat="1" ht="12.75">
      <c r="A177" s="22"/>
      <c r="B177" s="23"/>
      <c r="C177" s="23"/>
      <c r="D177" s="21"/>
      <c r="E177" s="21"/>
      <c r="F177" s="28"/>
      <c r="G177" s="21"/>
      <c r="H177" s="21"/>
      <c r="I177" s="116"/>
    </row>
    <row r="178" spans="1:9" s="4" customFormat="1" ht="12.75">
      <c r="A178" s="22"/>
      <c r="B178" s="23"/>
      <c r="C178" s="23"/>
      <c r="D178" s="21"/>
      <c r="E178" s="21"/>
      <c r="F178" s="28"/>
      <c r="G178" s="21"/>
      <c r="H178" s="21"/>
      <c r="I178" s="116"/>
    </row>
    <row r="179" spans="1:9" s="4" customFormat="1" ht="12.75">
      <c r="A179" s="22"/>
      <c r="B179" s="23"/>
      <c r="C179" s="23"/>
      <c r="D179" s="21"/>
      <c r="E179" s="21"/>
      <c r="F179" s="28"/>
      <c r="G179" s="21"/>
      <c r="H179" s="21"/>
      <c r="I179" s="116"/>
    </row>
    <row r="180" spans="1:9" s="4" customFormat="1" ht="12.75">
      <c r="A180" s="22"/>
      <c r="B180" s="23"/>
      <c r="C180" s="23"/>
      <c r="D180" s="21"/>
      <c r="E180" s="21"/>
      <c r="F180" s="28"/>
      <c r="G180" s="21"/>
      <c r="H180" s="21"/>
      <c r="I180" s="116"/>
    </row>
    <row r="181" spans="1:9" s="4" customFormat="1" ht="12.75">
      <c r="A181" s="22"/>
      <c r="B181" s="23"/>
      <c r="C181" s="23"/>
      <c r="D181" s="21"/>
      <c r="E181" s="21"/>
      <c r="F181" s="28"/>
      <c r="G181" s="21"/>
      <c r="H181" s="21"/>
      <c r="I181" s="116"/>
    </row>
    <row r="182" spans="1:9" s="4" customFormat="1" ht="12.75">
      <c r="A182" s="22"/>
      <c r="B182" s="23"/>
      <c r="C182" s="23"/>
      <c r="D182" s="21"/>
      <c r="E182" s="21"/>
      <c r="F182" s="28"/>
      <c r="G182" s="21"/>
      <c r="H182" s="21"/>
      <c r="I182" s="116"/>
    </row>
    <row r="183" spans="1:9" s="4" customFormat="1" ht="12.75">
      <c r="A183" s="22"/>
      <c r="B183" s="23"/>
      <c r="C183" s="23"/>
      <c r="D183" s="21"/>
      <c r="E183" s="21"/>
      <c r="F183" s="28"/>
      <c r="G183" s="21"/>
      <c r="H183" s="21"/>
      <c r="I183" s="116"/>
    </row>
    <row r="184" spans="1:9" s="4" customFormat="1" ht="12.75">
      <c r="A184" s="22"/>
      <c r="B184" s="23"/>
      <c r="C184" s="23"/>
      <c r="D184" s="21"/>
      <c r="E184" s="21"/>
      <c r="F184" s="28"/>
      <c r="G184" s="21"/>
      <c r="H184" s="21"/>
      <c r="I184" s="116"/>
    </row>
    <row r="185" spans="1:9" s="4" customFormat="1" ht="12.75">
      <c r="A185" s="22"/>
      <c r="B185" s="23"/>
      <c r="C185" s="23"/>
      <c r="D185" s="21"/>
      <c r="E185" s="21"/>
      <c r="F185" s="28"/>
      <c r="G185" s="21"/>
      <c r="H185" s="21"/>
      <c r="I185" s="116"/>
    </row>
    <row r="186" spans="1:9" s="4" customFormat="1" ht="12.75">
      <c r="A186" s="22"/>
      <c r="B186" s="23"/>
      <c r="C186" s="23"/>
      <c r="D186" s="21"/>
      <c r="E186" s="21"/>
      <c r="F186" s="28"/>
      <c r="G186" s="21"/>
      <c r="H186" s="21"/>
      <c r="I186" s="116"/>
    </row>
    <row r="187" spans="1:9" s="4" customFormat="1" ht="12.75">
      <c r="A187" s="22"/>
      <c r="B187" s="23"/>
      <c r="C187" s="23"/>
      <c r="D187" s="21"/>
      <c r="E187" s="21"/>
      <c r="F187" s="28"/>
      <c r="G187" s="21"/>
      <c r="H187" s="21"/>
      <c r="I187" s="116"/>
    </row>
    <row r="188" spans="1:9" s="4" customFormat="1" ht="12.75">
      <c r="A188" s="22"/>
      <c r="B188" s="23"/>
      <c r="C188" s="23"/>
      <c r="D188" s="21"/>
      <c r="E188" s="21"/>
      <c r="F188" s="28"/>
      <c r="G188" s="21"/>
      <c r="H188" s="21"/>
      <c r="I188" s="116"/>
    </row>
    <row r="189" spans="1:9" s="4" customFormat="1" ht="12.75">
      <c r="A189" s="22"/>
      <c r="B189" s="23"/>
      <c r="C189" s="23"/>
      <c r="D189" s="21"/>
      <c r="E189" s="21"/>
      <c r="F189" s="28"/>
      <c r="G189" s="21"/>
      <c r="H189" s="21"/>
      <c r="I189" s="116"/>
    </row>
    <row r="190" spans="1:9" s="4" customFormat="1" ht="12.75">
      <c r="A190" s="22"/>
      <c r="B190" s="23"/>
      <c r="C190" s="23"/>
      <c r="D190" s="21"/>
      <c r="E190" s="21"/>
      <c r="F190" s="28"/>
      <c r="G190" s="21"/>
      <c r="H190" s="21"/>
      <c r="I190" s="116"/>
    </row>
    <row r="191" spans="1:9" s="4" customFormat="1" ht="12.75">
      <c r="A191" s="22"/>
      <c r="B191" s="23"/>
      <c r="C191" s="23"/>
      <c r="D191" s="21"/>
      <c r="E191" s="21"/>
      <c r="F191" s="28"/>
      <c r="G191" s="21"/>
      <c r="H191" s="21"/>
      <c r="I191" s="116"/>
    </row>
    <row r="192" spans="1:9" s="4" customFormat="1" ht="12.75">
      <c r="A192" s="22"/>
      <c r="B192" s="23"/>
      <c r="C192" s="23"/>
      <c r="D192" s="21"/>
      <c r="E192" s="21"/>
      <c r="F192" s="28"/>
      <c r="G192" s="21"/>
      <c r="H192" s="21"/>
      <c r="I192" s="116"/>
    </row>
    <row r="193" spans="1:9" s="4" customFormat="1" ht="12.75">
      <c r="A193" s="22"/>
      <c r="B193" s="23"/>
      <c r="C193" s="23"/>
      <c r="D193" s="21"/>
      <c r="E193" s="21"/>
      <c r="F193" s="28"/>
      <c r="G193" s="21"/>
      <c r="H193" s="21"/>
      <c r="I193" s="116"/>
    </row>
    <row r="194" spans="1:9" s="4" customFormat="1" ht="12.75">
      <c r="A194" s="22"/>
      <c r="B194" s="23"/>
      <c r="C194" s="23"/>
      <c r="D194" s="21"/>
      <c r="E194" s="21"/>
      <c r="F194" s="28"/>
      <c r="G194" s="21"/>
      <c r="H194" s="21"/>
      <c r="I194" s="116"/>
    </row>
    <row r="195" spans="1:9" s="4" customFormat="1" ht="12.75">
      <c r="A195" s="22"/>
      <c r="B195" s="23"/>
      <c r="C195" s="23"/>
      <c r="D195" s="21"/>
      <c r="E195" s="21"/>
      <c r="F195" s="28"/>
      <c r="G195" s="21"/>
      <c r="H195" s="21"/>
      <c r="I195" s="116"/>
    </row>
    <row r="196" spans="1:9" s="4" customFormat="1" ht="12.75">
      <c r="A196" s="22"/>
      <c r="B196" s="23"/>
      <c r="C196" s="23"/>
      <c r="D196" s="21"/>
      <c r="E196" s="21"/>
      <c r="F196" s="28"/>
      <c r="G196" s="21"/>
      <c r="H196" s="21"/>
      <c r="I196" s="116"/>
    </row>
    <row r="197" spans="1:9" s="4" customFormat="1" ht="12.75">
      <c r="A197" s="22"/>
      <c r="B197" s="23"/>
      <c r="C197" s="23"/>
      <c r="D197" s="21"/>
      <c r="E197" s="21"/>
      <c r="F197" s="28"/>
      <c r="G197" s="21"/>
      <c r="H197" s="21"/>
      <c r="I197" s="116"/>
    </row>
    <row r="198" spans="1:9" s="4" customFormat="1" ht="12.75">
      <c r="A198" s="22"/>
      <c r="B198" s="23"/>
      <c r="C198" s="23"/>
      <c r="D198" s="21"/>
      <c r="E198" s="21"/>
      <c r="F198" s="28"/>
      <c r="G198" s="21"/>
      <c r="H198" s="21"/>
      <c r="I198" s="116"/>
    </row>
    <row r="199" spans="1:9" s="4" customFormat="1" ht="12.75">
      <c r="A199" s="22"/>
      <c r="B199" s="23"/>
      <c r="C199" s="23"/>
      <c r="D199" s="21"/>
      <c r="E199" s="21"/>
      <c r="F199" s="28"/>
      <c r="G199" s="21"/>
      <c r="H199" s="21"/>
      <c r="I199" s="116"/>
    </row>
    <row r="200" spans="4:8" ht="12.75">
      <c r="D200" s="21"/>
      <c r="E200" s="21"/>
      <c r="F200" s="28"/>
      <c r="G200" s="21"/>
      <c r="H200" s="21"/>
    </row>
    <row r="201" spans="1:8" ht="12.75">
      <c r="A201" s="24"/>
      <c r="B201" s="24"/>
      <c r="C201" s="24"/>
      <c r="D201" s="21"/>
      <c r="E201" s="21"/>
      <c r="F201" s="28"/>
      <c r="G201" s="21"/>
      <c r="H201" s="21"/>
    </row>
    <row r="202" spans="1:8" ht="12.75">
      <c r="A202" s="24"/>
      <c r="B202" s="24"/>
      <c r="C202" s="24"/>
      <c r="D202" s="21"/>
      <c r="E202" s="21"/>
      <c r="F202" s="28"/>
      <c r="G202" s="21"/>
      <c r="H202" s="21"/>
    </row>
    <row r="203" spans="1:8" ht="12.75">
      <c r="A203" s="24"/>
      <c r="B203" s="24"/>
      <c r="C203" s="24"/>
      <c r="D203" s="21"/>
      <c r="E203" s="21"/>
      <c r="F203" s="28"/>
      <c r="G203" s="21"/>
      <c r="H203" s="21"/>
    </row>
    <row r="204" spans="1:8" ht="12.75">
      <c r="A204" s="24"/>
      <c r="B204" s="24"/>
      <c r="C204" s="24"/>
      <c r="D204" s="21"/>
      <c r="E204" s="21"/>
      <c r="F204" s="28"/>
      <c r="G204" s="21"/>
      <c r="H204" s="21"/>
    </row>
    <row r="205" spans="1:8" ht="12.75">
      <c r="A205" s="24"/>
      <c r="B205" s="24"/>
      <c r="C205" s="24"/>
      <c r="D205" s="21"/>
      <c r="E205" s="21"/>
      <c r="F205" s="28"/>
      <c r="G205" s="21"/>
      <c r="H205" s="21"/>
    </row>
    <row r="206" spans="1:8" ht="12.75">
      <c r="A206" s="24"/>
      <c r="B206" s="24"/>
      <c r="C206" s="24"/>
      <c r="D206" s="21"/>
      <c r="E206" s="21"/>
      <c r="F206" s="28"/>
      <c r="G206" s="21"/>
      <c r="H206" s="21"/>
    </row>
  </sheetData>
  <sheetProtection password="CE2E" sheet="1" objects="1" scenarios="1"/>
  <mergeCells count="22">
    <mergeCell ref="A3:I3"/>
    <mergeCell ref="A11:B11"/>
    <mergeCell ref="A148:C148"/>
    <mergeCell ref="A135:C135"/>
    <mergeCell ref="A109:B110"/>
    <mergeCell ref="A136:B140"/>
    <mergeCell ref="A128:C128"/>
    <mergeCell ref="A8:B9"/>
    <mergeCell ref="A103:B103"/>
    <mergeCell ref="A104:B105"/>
    <mergeCell ref="A71:B71"/>
    <mergeCell ref="A131:B134"/>
    <mergeCell ref="A129:C129"/>
    <mergeCell ref="A25:B25"/>
    <mergeCell ref="A76:B78"/>
    <mergeCell ref="A74:B74"/>
    <mergeCell ref="A149:B152"/>
    <mergeCell ref="A98:B98"/>
    <mergeCell ref="A143:H143"/>
    <mergeCell ref="A125:B125"/>
    <mergeCell ref="A130:C130"/>
    <mergeCell ref="A142:H142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2019-12-12T15:29:03Z</cp:lastPrinted>
  <dcterms:created xsi:type="dcterms:W3CDTF">2002-03-11T10:22:12Z</dcterms:created>
  <dcterms:modified xsi:type="dcterms:W3CDTF">2019-12-13T05:09:22Z</dcterms:modified>
  <cp:category/>
  <cp:version/>
  <cp:contentType/>
  <cp:contentStatus/>
</cp:coreProperties>
</file>