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730" tabRatio="607" activeTab="0"/>
  </bookViews>
  <sheets>
    <sheet name="По ГРБС и источникам" sheetId="1" r:id="rId1"/>
  </sheets>
  <definedNames>
    <definedName name="_xlnm._FilterDatabase" localSheetId="0" hidden="1">'По ГРБС и источникам'!$A$5:$M$5</definedName>
    <definedName name="_xlnm.Print_Titles" localSheetId="0">'По ГРБС и источникам'!$5:$5</definedName>
    <definedName name="_xlnm.Print_Area" localSheetId="0">'По ГРБС и источникам'!$A$1:$I$144</definedName>
  </definedNames>
  <calcPr fullCalcOnLoad="1"/>
</workbook>
</file>

<file path=xl/sharedStrings.xml><?xml version="1.0" encoding="utf-8"?>
<sst xmlns="http://schemas.openxmlformats.org/spreadsheetml/2006/main" count="250" uniqueCount="125">
  <si>
    <t>КВСР</t>
  </si>
  <si>
    <t>915</t>
  </si>
  <si>
    <t>930</t>
  </si>
  <si>
    <t>931</t>
  </si>
  <si>
    <t>Администрация Ленинского района</t>
  </si>
  <si>
    <t>932</t>
  </si>
  <si>
    <t>Администрация Свердловского района</t>
  </si>
  <si>
    <t>933</t>
  </si>
  <si>
    <t>Администрация Мотовилихинского района</t>
  </si>
  <si>
    <t>934</t>
  </si>
  <si>
    <t>Администрация Дзержинского района</t>
  </si>
  <si>
    <t>935</t>
  </si>
  <si>
    <t>Администрация Индустриального района</t>
  </si>
  <si>
    <t>936</t>
  </si>
  <si>
    <t>Администрация Кировского района</t>
  </si>
  <si>
    <t>937</t>
  </si>
  <si>
    <t>Администрация Орджоникидзевского района</t>
  </si>
  <si>
    <t>938</t>
  </si>
  <si>
    <t>Администрация поселка Новые Ляды</t>
  </si>
  <si>
    <t>944</t>
  </si>
  <si>
    <t>945</t>
  </si>
  <si>
    <t>951</t>
  </si>
  <si>
    <t>955</t>
  </si>
  <si>
    <t>964</t>
  </si>
  <si>
    <t>975</t>
  </si>
  <si>
    <t>Администрация города Перми</t>
  </si>
  <si>
    <t>976</t>
  </si>
  <si>
    <t>977</t>
  </si>
  <si>
    <t>Контрольно-счетная палата города Перми</t>
  </si>
  <si>
    <t>978</t>
  </si>
  <si>
    <t>Городская избирательная комиссия города Перми</t>
  </si>
  <si>
    <t>985</t>
  </si>
  <si>
    <t>Пермская городская Дума</t>
  </si>
  <si>
    <t>991</t>
  </si>
  <si>
    <t>992</t>
  </si>
  <si>
    <t>расходы местного бюджета</t>
  </si>
  <si>
    <t>расходы по выполнению госполномочий</t>
  </si>
  <si>
    <t>Итого по КВСР 163 в т.ч.:</t>
  </si>
  <si>
    <t>Итого по КВСР 915 в т.ч.:</t>
  </si>
  <si>
    <t>Итого по КВСР 930 в т.ч.:</t>
  </si>
  <si>
    <t>Итого по КВСР 931 в т.ч.:</t>
  </si>
  <si>
    <t>Итого по КВСР 932 в т.ч.:</t>
  </si>
  <si>
    <t>Итого по КВСР 933 в т.ч.:</t>
  </si>
  <si>
    <t>Итого по КВСР 938 в т.ч.:</t>
  </si>
  <si>
    <t>Итого по КВСР 936 в т.ч.:</t>
  </si>
  <si>
    <t>Итого по КВСР 935 в т.ч.:</t>
  </si>
  <si>
    <t>Итого по КВСР 934 в т.ч.:</t>
  </si>
  <si>
    <t>Итого по КВСР 944 в т.ч.:</t>
  </si>
  <si>
    <t>Итого по КВСР 945 в т.ч.:</t>
  </si>
  <si>
    <t>Итого по КВСР 951 в т.ч.:</t>
  </si>
  <si>
    <t>Итого по КВСР 955 в т.ч.:</t>
  </si>
  <si>
    <t>Итого по КВСР 964 в т.ч.:</t>
  </si>
  <si>
    <t>Итого по КВСР 975 в т.ч.:</t>
  </si>
  <si>
    <t>Итого по КВСР 976 в т.ч.:</t>
  </si>
  <si>
    <t>Итого по КВСР 977 в т.ч.:</t>
  </si>
  <si>
    <t>Итого по КВСР 978 в т.ч.:</t>
  </si>
  <si>
    <t>Итого по КВСР 992 в т.ч.:</t>
  </si>
  <si>
    <t>Итого по КВСР 991 в т.ч.:</t>
  </si>
  <si>
    <t>тыс.руб.</t>
  </si>
  <si>
    <t>163</t>
  </si>
  <si>
    <t>902</t>
  </si>
  <si>
    <t>Итого по КВСР 902 в т.ч.:</t>
  </si>
  <si>
    <t>Наименование ГРБС</t>
  </si>
  <si>
    <t>в том числе:</t>
  </si>
  <si>
    <t>ВСЕГО РАСХОДОВ</t>
  </si>
  <si>
    <t>Всего расходов без учета зарезервированных средств</t>
  </si>
  <si>
    <t>расходы местного бюджета без учета зарезервированных средств</t>
  </si>
  <si>
    <t>х</t>
  </si>
  <si>
    <t>Итого по КВСР 937 в т.ч.:</t>
  </si>
  <si>
    <t>Источники финансирования</t>
  </si>
  <si>
    <t>расходы  местного бюджета с учетом зарезервированных средств</t>
  </si>
  <si>
    <t>расходы, переданные из краевого бюджета на выполнение полномочий городского округа</t>
  </si>
  <si>
    <t xml:space="preserve">Нераспределенные МБТ </t>
  </si>
  <si>
    <t>Департамент имущественных отношений администрации г.Перми</t>
  </si>
  <si>
    <t>Департамент финансов администрации г. Перми</t>
  </si>
  <si>
    <t>Департамент образования администрации г.Перми</t>
  </si>
  <si>
    <t>Департамент общественной безопасности администрации г.Перми</t>
  </si>
  <si>
    <t>Комитет по физической культуре и спорту администрации г. Перми</t>
  </si>
  <si>
    <t>Управление жилищных отношений администрации г.Перми</t>
  </si>
  <si>
    <t>Департамент земельных отношений администрации г. Перми</t>
  </si>
  <si>
    <t>903</t>
  </si>
  <si>
    <t>Итого по КВСР 903 в т.ч.:</t>
  </si>
  <si>
    <t>расходы местного бюджета по зарезервированным средствам</t>
  </si>
  <si>
    <t>Итого по КВСР 985 в т.ч.:</t>
  </si>
  <si>
    <t>Итого по КВСР 924 в т.ч.:</t>
  </si>
  <si>
    <t>Департамент культуры и молодежной политики администрации города Перми</t>
  </si>
  <si>
    <t>940</t>
  </si>
  <si>
    <t>Итого по КВСР 940 в т.ч.:</t>
  </si>
  <si>
    <t>Департамент жилищно-коммунального хозяйства администрации города Перми</t>
  </si>
  <si>
    <t xml:space="preserve">    * -  годовые ассигнования и кассовый план ГРБС в части расходов за счет средств краевого бюджета, передаваемых на выполнение гос.полномочий и полномочий городского округа, будут уточняться. </t>
  </si>
  <si>
    <t>Итого по КВСР 910 в т.ч.:</t>
  </si>
  <si>
    <t>Управление записи актов гражданского состояния администрации города Перми</t>
  </si>
  <si>
    <t>Итого по КВСР 942 в т.ч.:</t>
  </si>
  <si>
    <t>942</t>
  </si>
  <si>
    <t>Управление капитального строительства администрации г.Перми</t>
  </si>
  <si>
    <t>Департамент социальной политики администрации г.Перми</t>
  </si>
  <si>
    <t>Расходы, переданные из краевого бюджета на выполнение полномочий городского округа</t>
  </si>
  <si>
    <t>справочно: бюджетные инвестиции</t>
  </si>
  <si>
    <t>Приложение 2</t>
  </si>
  <si>
    <t>к пояснительной записке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</si>
  <si>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</si>
  <si>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Исполнение обязательств по обслуживанию муниципального долга</t>
  </si>
  <si>
    <t>Функциональные органы администрации города Перми</t>
  </si>
  <si>
    <t>Мероприятия в сфере применения информационных технологий</t>
  </si>
  <si>
    <t>Резервный фонд администрации города Перми</t>
  </si>
  <si>
    <t>Средства на исполнение судебных актов, вступивших в законную силу</t>
  </si>
  <si>
    <t>Обеспечение деятельности (оказание услуг, выполнение работ) муницип.учреждений (организаций)- МКУ ЦБ</t>
  </si>
  <si>
    <t>Cофинансирование проекта инициативного бюджетирования                                                                                                                         (расходы за счет безвозмездных поступлений от физических лиц)</t>
  </si>
  <si>
    <t>950</t>
  </si>
  <si>
    <t>Итого по КВСР 950 в т.ч.:</t>
  </si>
  <si>
    <t>Контрольный департамент администрации г.Перми</t>
  </si>
  <si>
    <t>Отклонение от установ-ленного уровня выполнения плана (95%)*</t>
  </si>
  <si>
    <t>Департамент градостроительства                и архитектуры администрации города Перми</t>
  </si>
  <si>
    <t>Управление по экологии        и природопользованию администрации г. Перми</t>
  </si>
  <si>
    <t>Департамент дорог                        и благоустройства администрации г.Перми</t>
  </si>
  <si>
    <t>Департамент транспорта администрации г.Перми</t>
  </si>
  <si>
    <t>Департамент экономики         и промышленной политики администрации г.Перми</t>
  </si>
  <si>
    <t>Ассигнования 2020 года</t>
  </si>
  <si>
    <t>% выпол-нения годовых  ассигно-ваний</t>
  </si>
  <si>
    <t>Мероприятия, связанные с профилактикой распространения коронавирусной инфекции</t>
  </si>
  <si>
    <t>Оперативный анализ исполнения бюджета города Перми по расходам на 1 декабря 2020 года</t>
  </si>
  <si>
    <t>Кассовый расход на 01.12.2020</t>
  </si>
  <si>
    <t>% выпол-нения кассового плана января-ноября 2020 года</t>
  </si>
  <si>
    <t>Кассовый план января-ноября 2020 года</t>
  </si>
  <si>
    <t xml:space="preserve"> *   расчётный уровень установлен исходя из 95,0 % исполнения кассового плана по расходам за январь-ноябрь 2020 года.</t>
  </si>
</sst>
</file>

<file path=xl/styles.xml><?xml version="1.0" encoding="utf-8"?>
<styleSheet xmlns="http://schemas.openxmlformats.org/spreadsheetml/2006/main">
  <numFmts count="5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0.0"/>
    <numFmt numFmtId="175" formatCode="0.0000000"/>
    <numFmt numFmtId="176" formatCode="0.000000"/>
    <numFmt numFmtId="177" formatCode="0.00000"/>
    <numFmt numFmtId="178" formatCode="#,##0.000"/>
    <numFmt numFmtId="179" formatCode="#,##0.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0"/>
    <numFmt numFmtId="185" formatCode="#,##0.00000"/>
    <numFmt numFmtId="186" formatCode="0.000%"/>
    <numFmt numFmtId="187" formatCode="0.0000%"/>
    <numFmt numFmtId="188" formatCode="0.00000%"/>
    <numFmt numFmtId="189" formatCode="_-* #,##0.000&quot;р.&quot;_-;\-* #,##0.000&quot;р.&quot;_-;_-* &quot;-&quot;??&quot;р.&quot;_-;_-@_-"/>
    <numFmt numFmtId="190" formatCode="_-* #,##0.0000&quot;р.&quot;_-;\-* #,##0.0000&quot;р.&quot;_-;_-* &quot;-&quot;??&quot;р.&quot;_-;_-@_-"/>
    <numFmt numFmtId="191" formatCode="#,##0.00_ ;\-#,##0.00\ "/>
    <numFmt numFmtId="192" formatCode="#,##0.000_ ;\-#,##0.000\ "/>
    <numFmt numFmtId="193" formatCode="#,##0.0_ ;\-#,##0.0\ "/>
    <numFmt numFmtId="194" formatCode="0.0%"/>
    <numFmt numFmtId="195" formatCode="_-* #,##0.0&quot;р.&quot;_-;\-* #,##0.0&quot;р.&quot;_-;_-* &quot;-&quot;??&quot;р.&quot;_-;_-@_-"/>
    <numFmt numFmtId="196" formatCode="_-* #,##0.00[$р.-419]_-;\-* #,##0.00[$р.-419]_-;_-* &quot;-&quot;??[$р.-419]_-;_-@_-"/>
    <numFmt numFmtId="197" formatCode="_-* #,##0.0[$р.-419]_-;\-* #,##0.0[$р.-419]_-;_-* &quot;-&quot;??[$р.-419]_-;_-@_-"/>
    <numFmt numFmtId="198" formatCode="_-* #,##0[$р.-419]_-;\-* #,##0[$р.-419]_-;_-* &quot;-&quot;??[$р.-419]_-;_-@_-"/>
    <numFmt numFmtId="199" formatCode="0.000000%"/>
    <numFmt numFmtId="200" formatCode="#,##0.000000"/>
    <numFmt numFmtId="201" formatCode="#,##0.0000000"/>
    <numFmt numFmtId="202" formatCode="#,##0.00000000"/>
    <numFmt numFmtId="203" formatCode="#,##0.000000000"/>
    <numFmt numFmtId="204" formatCode="#,##0.0000000000"/>
    <numFmt numFmtId="205" formatCode="0.00000000"/>
    <numFmt numFmtId="206" formatCode="_-* #,##0.0_р_._-;\-* #,##0.0_р_._-;_-* &quot;-&quot;??_р_._-;_-@_-"/>
  </numFmts>
  <fonts count="7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8"/>
      <name val="Arial"/>
      <family val="2"/>
    </font>
    <font>
      <b/>
      <i/>
      <sz val="12"/>
      <name val="Times New Roman"/>
      <family val="1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60"/>
      <name val="Arial"/>
      <family val="2"/>
    </font>
    <font>
      <sz val="10"/>
      <color indexed="30"/>
      <name val="Arial"/>
      <family val="2"/>
    </font>
    <font>
      <sz val="10"/>
      <color indexed="10"/>
      <name val="Times New Roman"/>
      <family val="1"/>
    </font>
    <font>
      <b/>
      <sz val="10"/>
      <color indexed="10"/>
      <name val="Arial"/>
      <family val="2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b/>
      <sz val="9"/>
      <name val="Times New Roman"/>
      <family val="1"/>
    </font>
    <font>
      <i/>
      <sz val="10"/>
      <name val="Arial"/>
      <family val="2"/>
    </font>
    <font>
      <i/>
      <sz val="10"/>
      <color indexed="10"/>
      <name val="Arial"/>
      <family val="2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i/>
      <sz val="10"/>
      <color indexed="10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60"/>
      <name val="Times New Roman"/>
      <family val="1"/>
    </font>
    <font>
      <sz val="11"/>
      <color indexed="60"/>
      <name val="Times New Roman"/>
      <family val="1"/>
    </font>
    <font>
      <sz val="10"/>
      <color indexed="60"/>
      <name val="Times New Roman"/>
      <family val="1"/>
    </font>
    <font>
      <i/>
      <sz val="10"/>
      <color indexed="60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C00000"/>
      <name val="Times New Roman"/>
      <family val="1"/>
    </font>
    <font>
      <sz val="11"/>
      <color rgb="FFC00000"/>
      <name val="Times New Roman"/>
      <family val="1"/>
    </font>
    <font>
      <sz val="10"/>
      <color rgb="FFC00000"/>
      <name val="Times New Roman"/>
      <family val="1"/>
    </font>
    <font>
      <i/>
      <sz val="10"/>
      <color rgb="FFC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22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3" fillId="0" borderId="0" xfId="0" applyNumberFormat="1" applyFont="1" applyAlignment="1">
      <alignment/>
    </xf>
    <xf numFmtId="0" fontId="11" fillId="0" borderId="0" xfId="0" applyFont="1" applyFill="1" applyAlignment="1">
      <alignment/>
    </xf>
    <xf numFmtId="0" fontId="12" fillId="33" borderId="0" xfId="0" applyFont="1" applyFill="1" applyAlignment="1">
      <alignment/>
    </xf>
    <xf numFmtId="0" fontId="13" fillId="33" borderId="0" xfId="0" applyFont="1" applyFill="1" applyAlignment="1">
      <alignment/>
    </xf>
    <xf numFmtId="0" fontId="12" fillId="0" borderId="0" xfId="0" applyFont="1" applyFill="1" applyAlignment="1">
      <alignment/>
    </xf>
    <xf numFmtId="0" fontId="12" fillId="33" borderId="0" xfId="0" applyFont="1" applyFill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Alignment="1">
      <alignment/>
    </xf>
    <xf numFmtId="0" fontId="14" fillId="0" borderId="0" xfId="0" applyFont="1" applyFill="1" applyAlignment="1">
      <alignment/>
    </xf>
    <xf numFmtId="49" fontId="3" fillId="33" borderId="0" xfId="0" applyNumberFormat="1" applyFont="1" applyFill="1" applyAlignment="1">
      <alignment/>
    </xf>
    <xf numFmtId="0" fontId="3" fillId="33" borderId="0" xfId="0" applyFont="1" applyFill="1" applyAlignment="1">
      <alignment/>
    </xf>
    <xf numFmtId="179" fontId="3" fillId="33" borderId="0" xfId="0" applyNumberFormat="1" applyFont="1" applyFill="1" applyAlignment="1">
      <alignment horizontal="right"/>
    </xf>
    <xf numFmtId="49" fontId="4" fillId="33" borderId="10" xfId="0" applyNumberFormat="1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left"/>
    </xf>
    <xf numFmtId="0" fontId="0" fillId="33" borderId="0" xfId="0" applyFont="1" applyFill="1" applyBorder="1" applyAlignment="1" applyProtection="1">
      <alignment/>
      <protection/>
    </xf>
    <xf numFmtId="49" fontId="3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ill="1" applyAlignment="1">
      <alignment/>
    </xf>
    <xf numFmtId="179" fontId="0" fillId="0" borderId="0" xfId="0" applyNumberFormat="1" applyFont="1" applyFill="1" applyBorder="1" applyAlignment="1">
      <alignment/>
    </xf>
    <xf numFmtId="179" fontId="3" fillId="0" borderId="0" xfId="0" applyNumberFormat="1" applyFont="1" applyFill="1" applyBorder="1" applyAlignment="1">
      <alignment/>
    </xf>
    <xf numFmtId="179" fontId="3" fillId="0" borderId="0" xfId="0" applyNumberFormat="1" applyFont="1" applyFill="1" applyBorder="1" applyAlignment="1">
      <alignment horizontal="left"/>
    </xf>
    <xf numFmtId="179" fontId="0" fillId="0" borderId="0" xfId="0" applyNumberFormat="1" applyFont="1" applyFill="1" applyBorder="1" applyAlignment="1" applyProtection="1">
      <alignment/>
      <protection/>
    </xf>
    <xf numFmtId="0" fontId="12" fillId="0" borderId="0" xfId="0" applyFont="1" applyFill="1" applyAlignment="1">
      <alignment/>
    </xf>
    <xf numFmtId="0" fontId="16" fillId="0" borderId="0" xfId="0" applyFont="1" applyFill="1" applyAlignment="1">
      <alignment/>
    </xf>
    <xf numFmtId="49" fontId="4" fillId="0" borderId="10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left" vertical="center" wrapText="1"/>
    </xf>
    <xf numFmtId="179" fontId="7" fillId="34" borderId="10" xfId="0" applyNumberFormat="1" applyFont="1" applyFill="1" applyBorder="1" applyAlignment="1">
      <alignment horizontal="right" vertical="center"/>
    </xf>
    <xf numFmtId="179" fontId="7" fillId="34" borderId="10" xfId="0" applyNumberFormat="1" applyFont="1" applyFill="1" applyBorder="1" applyAlignment="1">
      <alignment vertical="center" wrapText="1"/>
    </xf>
    <xf numFmtId="0" fontId="7" fillId="34" borderId="12" xfId="0" applyFont="1" applyFill="1" applyBorder="1" applyAlignment="1">
      <alignment horizontal="left"/>
    </xf>
    <xf numFmtId="179" fontId="0" fillId="34" borderId="13" xfId="0" applyNumberFormat="1" applyFont="1" applyFill="1" applyBorder="1" applyAlignment="1">
      <alignment horizontal="left"/>
    </xf>
    <xf numFmtId="179" fontId="4" fillId="34" borderId="10" xfId="0" applyNumberFormat="1" applyFont="1" applyFill="1" applyBorder="1" applyAlignment="1">
      <alignment vertical="center" wrapText="1"/>
    </xf>
    <xf numFmtId="49" fontId="7" fillId="34" borderId="10" xfId="0" applyNumberFormat="1" applyFont="1" applyFill="1" applyBorder="1" applyAlignment="1">
      <alignment horizontal="left" vertical="center" wrapText="1"/>
    </xf>
    <xf numFmtId="179" fontId="7" fillId="34" borderId="10" xfId="0" applyNumberFormat="1" applyFont="1" applyFill="1" applyBorder="1" applyAlignment="1">
      <alignment horizontal="right" vertical="center" wrapText="1"/>
    </xf>
    <xf numFmtId="49" fontId="7" fillId="34" borderId="10" xfId="0" applyNumberFormat="1" applyFont="1" applyFill="1" applyBorder="1" applyAlignment="1">
      <alignment horizontal="left" vertical="center" wrapText="1"/>
    </xf>
    <xf numFmtId="49" fontId="3" fillId="33" borderId="10" xfId="0" applyNumberFormat="1" applyFont="1" applyFill="1" applyBorder="1" applyAlignment="1">
      <alignment/>
    </xf>
    <xf numFmtId="0" fontId="0" fillId="33" borderId="10" xfId="0" applyFont="1" applyFill="1" applyBorder="1" applyAlignment="1">
      <alignment/>
    </xf>
    <xf numFmtId="179" fontId="0" fillId="33" borderId="10" xfId="0" applyNumberFormat="1" applyFont="1" applyFill="1" applyBorder="1" applyAlignment="1" applyProtection="1">
      <alignment/>
      <protection/>
    </xf>
    <xf numFmtId="179" fontId="0" fillId="0" borderId="10" xfId="0" applyNumberFormat="1" applyFont="1" applyFill="1" applyBorder="1" applyAlignment="1" applyProtection="1">
      <alignment/>
      <protection/>
    </xf>
    <xf numFmtId="0" fontId="0" fillId="33" borderId="10" xfId="0" applyFont="1" applyFill="1" applyBorder="1" applyAlignment="1" applyProtection="1">
      <alignment/>
      <protection/>
    </xf>
    <xf numFmtId="49" fontId="3" fillId="33" borderId="0" xfId="0" applyNumberFormat="1" applyFont="1" applyFill="1" applyBorder="1" applyAlignment="1">
      <alignment horizontal="left"/>
    </xf>
    <xf numFmtId="0" fontId="3" fillId="33" borderId="0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left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vertical="center" wrapText="1"/>
    </xf>
    <xf numFmtId="179" fontId="0" fillId="0" borderId="0" xfId="0" applyNumberFormat="1" applyFill="1" applyAlignment="1">
      <alignment/>
    </xf>
    <xf numFmtId="179" fontId="11" fillId="0" borderId="0" xfId="0" applyNumberFormat="1" applyFont="1" applyFill="1" applyAlignment="1">
      <alignment/>
    </xf>
    <xf numFmtId="49" fontId="4" fillId="0" borderId="14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left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 vertical="center" wrapText="1"/>
    </xf>
    <xf numFmtId="0" fontId="3" fillId="0" borderId="17" xfId="0" applyFont="1" applyFill="1" applyBorder="1" applyAlignment="1">
      <alignment vertical="center" wrapText="1"/>
    </xf>
    <xf numFmtId="0" fontId="3" fillId="0" borderId="18" xfId="0" applyFont="1" applyFill="1" applyBorder="1" applyAlignment="1">
      <alignment vertical="center" wrapText="1"/>
    </xf>
    <xf numFmtId="49" fontId="3" fillId="0" borderId="15" xfId="0" applyNumberFormat="1" applyFont="1" applyFill="1" applyBorder="1" applyAlignment="1">
      <alignment horizontal="left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49" fontId="3" fillId="0" borderId="20" xfId="0" applyNumberFormat="1" applyFont="1" applyFill="1" applyBorder="1" applyAlignment="1">
      <alignment horizontal="left" vertical="center" wrapText="1"/>
    </xf>
    <xf numFmtId="49" fontId="4" fillId="0" borderId="17" xfId="0" applyNumberFormat="1" applyFont="1" applyFill="1" applyBorder="1" applyAlignment="1">
      <alignment vertical="center" wrapText="1"/>
    </xf>
    <xf numFmtId="49" fontId="4" fillId="0" borderId="18" xfId="0" applyNumberFormat="1" applyFont="1" applyFill="1" applyBorder="1" applyAlignment="1">
      <alignment vertical="center" wrapText="1"/>
    </xf>
    <xf numFmtId="49" fontId="3" fillId="0" borderId="21" xfId="0" applyNumberFormat="1" applyFont="1" applyFill="1" applyBorder="1" applyAlignment="1">
      <alignment horizontal="left" vertical="center" wrapText="1"/>
    </xf>
    <xf numFmtId="49" fontId="3" fillId="0" borderId="17" xfId="0" applyNumberFormat="1" applyFont="1" applyFill="1" applyBorder="1" applyAlignment="1">
      <alignment vertical="center" wrapText="1"/>
    </xf>
    <xf numFmtId="49" fontId="3" fillId="0" borderId="18" xfId="0" applyNumberFormat="1" applyFont="1" applyFill="1" applyBorder="1" applyAlignment="1">
      <alignment vertical="center" wrapText="1"/>
    </xf>
    <xf numFmtId="49" fontId="3" fillId="0" borderId="22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vertical="center" wrapText="1"/>
    </xf>
    <xf numFmtId="49" fontId="4" fillId="0" borderId="15" xfId="0" applyNumberFormat="1" applyFont="1" applyFill="1" applyBorder="1" applyAlignment="1">
      <alignment vertical="center" wrapText="1"/>
    </xf>
    <xf numFmtId="49" fontId="3" fillId="0" borderId="22" xfId="0" applyNumberFormat="1" applyFont="1" applyFill="1" applyBorder="1" applyAlignment="1">
      <alignment vertical="center" wrapText="1"/>
    </xf>
    <xf numFmtId="49" fontId="3" fillId="0" borderId="21" xfId="0" applyNumberFormat="1" applyFont="1" applyFill="1" applyBorder="1" applyAlignment="1">
      <alignment vertical="center" wrapText="1"/>
    </xf>
    <xf numFmtId="0" fontId="18" fillId="33" borderId="0" xfId="0" applyFont="1" applyFill="1" applyAlignment="1">
      <alignment horizontal="right"/>
    </xf>
    <xf numFmtId="0" fontId="19" fillId="0" borderId="0" xfId="0" applyFont="1" applyFill="1" applyAlignment="1">
      <alignment/>
    </xf>
    <xf numFmtId="49" fontId="20" fillId="33" borderId="10" xfId="0" applyNumberFormat="1" applyFont="1" applyFill="1" applyBorder="1" applyAlignment="1">
      <alignment horizontal="center" vertical="center" wrapText="1"/>
    </xf>
    <xf numFmtId="174" fontId="20" fillId="33" borderId="10" xfId="0" applyNumberFormat="1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49" fontId="8" fillId="35" borderId="10" xfId="0" applyNumberFormat="1" applyFont="1" applyFill="1" applyBorder="1" applyAlignment="1">
      <alignment horizontal="left" vertical="center" wrapText="1"/>
    </xf>
    <xf numFmtId="0" fontId="21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3" fillId="33" borderId="0" xfId="0" applyFont="1" applyFill="1" applyAlignment="1">
      <alignment horizontal="center" vertical="center"/>
    </xf>
    <xf numFmtId="174" fontId="20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49" fontId="4" fillId="0" borderId="22" xfId="0" applyNumberFormat="1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/>
    </xf>
    <xf numFmtId="179" fontId="7" fillId="0" borderId="10" xfId="0" applyNumberFormat="1" applyFont="1" applyFill="1" applyBorder="1" applyAlignment="1">
      <alignment horizontal="right" vertical="center"/>
    </xf>
    <xf numFmtId="179" fontId="0" fillId="0" borderId="13" xfId="0" applyNumberFormat="1" applyFont="1" applyFill="1" applyBorder="1" applyAlignment="1">
      <alignment horizontal="left"/>
    </xf>
    <xf numFmtId="179" fontId="7" fillId="0" borderId="10" xfId="0" applyNumberFormat="1" applyFont="1" applyFill="1" applyBorder="1" applyAlignment="1">
      <alignment horizontal="right" vertical="center" wrapText="1"/>
    </xf>
    <xf numFmtId="179" fontId="23" fillId="0" borderId="10" xfId="0" applyNumberFormat="1" applyFont="1" applyFill="1" applyBorder="1" applyAlignment="1" applyProtection="1">
      <alignment horizontal="center" vertical="center" wrapText="1"/>
      <protection/>
    </xf>
    <xf numFmtId="179" fontId="23" fillId="0" borderId="10" xfId="0" applyNumberFormat="1" applyFont="1" applyFill="1" applyBorder="1" applyAlignment="1">
      <alignment horizontal="center" vertical="center"/>
    </xf>
    <xf numFmtId="179" fontId="3" fillId="33" borderId="10" xfId="0" applyNumberFormat="1" applyFont="1" applyFill="1" applyBorder="1" applyAlignment="1">
      <alignment vertical="center"/>
    </xf>
    <xf numFmtId="179" fontId="23" fillId="33" borderId="10" xfId="0" applyNumberFormat="1" applyFont="1" applyFill="1" applyBorder="1" applyAlignment="1">
      <alignment vertical="center"/>
    </xf>
    <xf numFmtId="179" fontId="4" fillId="33" borderId="10" xfId="0" applyNumberFormat="1" applyFont="1" applyFill="1" applyBorder="1" applyAlignment="1">
      <alignment vertical="center"/>
    </xf>
    <xf numFmtId="179" fontId="24" fillId="33" borderId="10" xfId="0" applyNumberFormat="1" applyFont="1" applyFill="1" applyBorder="1" applyAlignment="1">
      <alignment vertical="center"/>
    </xf>
    <xf numFmtId="179" fontId="3" fillId="0" borderId="10" xfId="0" applyNumberFormat="1" applyFont="1" applyFill="1" applyBorder="1" applyAlignment="1">
      <alignment vertical="center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3" fontId="20" fillId="0" borderId="10" xfId="0" applyNumberFormat="1" applyFont="1" applyFill="1" applyBorder="1" applyAlignment="1">
      <alignment horizontal="center" vertical="center" wrapText="1"/>
    </xf>
    <xf numFmtId="179" fontId="8" fillId="0" borderId="10" xfId="0" applyNumberFormat="1" applyFont="1" applyFill="1" applyBorder="1" applyAlignment="1">
      <alignment vertical="center"/>
    </xf>
    <xf numFmtId="179" fontId="4" fillId="0" borderId="10" xfId="0" applyNumberFormat="1" applyFont="1" applyFill="1" applyBorder="1" applyAlignment="1">
      <alignment vertical="center"/>
    </xf>
    <xf numFmtId="49" fontId="4" fillId="0" borderId="16" xfId="0" applyNumberFormat="1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left" vertical="center" wrapText="1"/>
    </xf>
    <xf numFmtId="179" fontId="8" fillId="35" borderId="10" xfId="0" applyNumberFormat="1" applyFont="1" applyFill="1" applyBorder="1" applyAlignment="1">
      <alignment vertical="center"/>
    </xf>
    <xf numFmtId="49" fontId="8" fillId="35" borderId="16" xfId="0" applyNumberFormat="1" applyFont="1" applyFill="1" applyBorder="1" applyAlignment="1">
      <alignment horizontal="left" vertical="center" wrapText="1"/>
    </xf>
    <xf numFmtId="0" fontId="4" fillId="33" borderId="0" xfId="0" applyFont="1" applyFill="1" applyAlignment="1">
      <alignment/>
    </xf>
    <xf numFmtId="0" fontId="11" fillId="0" borderId="18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2" fillId="33" borderId="0" xfId="0" applyFont="1" applyFill="1" applyAlignment="1">
      <alignment/>
    </xf>
    <xf numFmtId="0" fontId="12" fillId="0" borderId="0" xfId="0" applyFont="1" applyFill="1" applyAlignment="1">
      <alignment/>
    </xf>
    <xf numFmtId="0" fontId="4" fillId="0" borderId="20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left" vertical="center" wrapText="1"/>
    </xf>
    <xf numFmtId="0" fontId="12" fillId="33" borderId="0" xfId="0" applyFont="1" applyFill="1" applyAlignment="1">
      <alignment/>
    </xf>
    <xf numFmtId="179" fontId="15" fillId="33" borderId="0" xfId="0" applyNumberFormat="1" applyFont="1" applyFill="1" applyAlignment="1">
      <alignment horizontal="right"/>
    </xf>
    <xf numFmtId="179" fontId="15" fillId="33" borderId="11" xfId="0" applyNumberFormat="1" applyFont="1" applyFill="1" applyBorder="1" applyAlignment="1">
      <alignment horizontal="left"/>
    </xf>
    <xf numFmtId="0" fontId="12" fillId="33" borderId="0" xfId="0" applyFont="1" applyFill="1" applyBorder="1" applyAlignment="1" applyProtection="1">
      <alignment/>
      <protection/>
    </xf>
    <xf numFmtId="179" fontId="12" fillId="33" borderId="10" xfId="0" applyNumberFormat="1" applyFont="1" applyFill="1" applyBorder="1" applyAlignment="1" applyProtection="1">
      <alignment/>
      <protection/>
    </xf>
    <xf numFmtId="0" fontId="12" fillId="33" borderId="10" xfId="0" applyFont="1" applyFill="1" applyBorder="1" applyAlignment="1" applyProtection="1">
      <alignment/>
      <protection/>
    </xf>
    <xf numFmtId="179" fontId="25" fillId="34" borderId="10" xfId="0" applyNumberFormat="1" applyFont="1" applyFill="1" applyBorder="1" applyAlignment="1">
      <alignment horizontal="right" vertical="center"/>
    </xf>
    <xf numFmtId="179" fontId="12" fillId="34" borderId="13" xfId="0" applyNumberFormat="1" applyFont="1" applyFill="1" applyBorder="1" applyAlignment="1">
      <alignment horizontal="left"/>
    </xf>
    <xf numFmtId="179" fontId="25" fillId="34" borderId="10" xfId="0" applyNumberFormat="1" applyFont="1" applyFill="1" applyBorder="1" applyAlignment="1">
      <alignment horizontal="right" vertical="center" wrapText="1"/>
    </xf>
    <xf numFmtId="179" fontId="20" fillId="33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/>
    </xf>
    <xf numFmtId="0" fontId="3" fillId="0" borderId="17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49" fontId="4" fillId="0" borderId="21" xfId="0" applyNumberFormat="1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 applyProtection="1">
      <alignment horizontal="center" vertical="center" wrapText="1"/>
      <protection/>
    </xf>
    <xf numFmtId="174" fontId="23" fillId="0" borderId="10" xfId="0" applyNumberFormat="1" applyFont="1" applyFill="1" applyBorder="1" applyAlignment="1" applyProtection="1">
      <alignment horizontal="center" vertical="center" wrapText="1"/>
      <protection/>
    </xf>
    <xf numFmtId="174" fontId="8" fillId="0" borderId="10" xfId="0" applyNumberFormat="1" applyFont="1" applyFill="1" applyBorder="1" applyAlignment="1" applyProtection="1">
      <alignment horizontal="center" vertical="center" wrapText="1"/>
      <protection/>
    </xf>
    <xf numFmtId="174" fontId="4" fillId="0" borderId="10" xfId="0" applyNumberFormat="1" applyFont="1" applyFill="1" applyBorder="1" applyAlignment="1" applyProtection="1">
      <alignment horizontal="center" vertical="center" wrapText="1"/>
      <protection/>
    </xf>
    <xf numFmtId="174" fontId="24" fillId="0" borderId="10" xfId="0" applyNumberFormat="1" applyFont="1" applyFill="1" applyBorder="1" applyAlignment="1" applyProtection="1">
      <alignment horizontal="center" vertical="center" wrapText="1"/>
      <protection/>
    </xf>
    <xf numFmtId="174" fontId="8" fillId="35" borderId="10" xfId="0" applyNumberFormat="1" applyFont="1" applyFill="1" applyBorder="1" applyAlignment="1" applyProtection="1">
      <alignment horizontal="center" vertical="center" wrapText="1"/>
      <protection/>
    </xf>
    <xf numFmtId="49" fontId="8" fillId="0" borderId="16" xfId="0" applyNumberFormat="1" applyFont="1" applyFill="1" applyBorder="1" applyAlignment="1">
      <alignment horizontal="left" vertical="center" wrapText="1"/>
    </xf>
    <xf numFmtId="179" fontId="12" fillId="33" borderId="0" xfId="0" applyNumberFormat="1" applyFont="1" applyFill="1" applyBorder="1" applyAlignment="1" applyProtection="1">
      <alignment/>
      <protection/>
    </xf>
    <xf numFmtId="179" fontId="24" fillId="0" borderId="10" xfId="0" applyNumberFormat="1" applyFont="1" applyFill="1" applyBorder="1" applyAlignment="1">
      <alignment vertical="center"/>
    </xf>
    <xf numFmtId="174" fontId="3" fillId="35" borderId="10" xfId="0" applyNumberFormat="1" applyFont="1" applyFill="1" applyBorder="1" applyAlignment="1" applyProtection="1">
      <alignment horizontal="center" vertical="center" wrapText="1"/>
      <protection/>
    </xf>
    <xf numFmtId="179" fontId="3" fillId="35" borderId="10" xfId="0" applyNumberFormat="1" applyFont="1" applyFill="1" applyBorder="1" applyAlignment="1">
      <alignment vertical="center"/>
    </xf>
    <xf numFmtId="179" fontId="26" fillId="33" borderId="10" xfId="0" applyNumberFormat="1" applyFont="1" applyFill="1" applyBorder="1" applyAlignment="1">
      <alignment vertical="center"/>
    </xf>
    <xf numFmtId="49" fontId="8" fillId="36" borderId="10" xfId="0" applyNumberFormat="1" applyFont="1" applyFill="1" applyBorder="1" applyAlignment="1">
      <alignment horizontal="left" vertical="center" wrapText="1"/>
    </xf>
    <xf numFmtId="174" fontId="8" fillId="36" borderId="10" xfId="0" applyNumberFormat="1" applyFont="1" applyFill="1" applyBorder="1" applyAlignment="1" applyProtection="1">
      <alignment horizontal="center" vertical="center" wrapText="1"/>
      <protection/>
    </xf>
    <xf numFmtId="179" fontId="8" fillId="36" borderId="10" xfId="0" applyNumberFormat="1" applyFont="1" applyFill="1" applyBorder="1" applyAlignment="1">
      <alignment vertical="center"/>
    </xf>
    <xf numFmtId="49" fontId="8" fillId="36" borderId="16" xfId="0" applyNumberFormat="1" applyFont="1" applyFill="1" applyBorder="1" applyAlignment="1">
      <alignment horizontal="left" vertical="center" wrapText="1"/>
    </xf>
    <xf numFmtId="49" fontId="8" fillId="36" borderId="15" xfId="0" applyNumberFormat="1" applyFont="1" applyFill="1" applyBorder="1" applyAlignment="1">
      <alignment horizontal="left" vertical="center" wrapText="1"/>
    </xf>
    <xf numFmtId="49" fontId="7" fillId="36" borderId="10" xfId="0" applyNumberFormat="1" applyFont="1" applyFill="1" applyBorder="1" applyAlignment="1">
      <alignment horizontal="left" vertical="center" wrapText="1"/>
    </xf>
    <xf numFmtId="174" fontId="24" fillId="36" borderId="10" xfId="0" applyNumberFormat="1" applyFont="1" applyFill="1" applyBorder="1" applyAlignment="1" applyProtection="1">
      <alignment horizontal="center" vertical="center" wrapText="1"/>
      <protection/>
    </xf>
    <xf numFmtId="179" fontId="24" fillId="36" borderId="10" xfId="0" applyNumberFormat="1" applyFont="1" applyFill="1" applyBorder="1" applyAlignment="1">
      <alignment vertical="center"/>
    </xf>
    <xf numFmtId="179" fontId="66" fillId="0" borderId="10" xfId="0" applyNumberFormat="1" applyFont="1" applyFill="1" applyBorder="1" applyAlignment="1" applyProtection="1">
      <alignment horizontal="center" vertical="center" wrapText="1"/>
      <protection/>
    </xf>
    <xf numFmtId="179" fontId="67" fillId="0" borderId="10" xfId="0" applyNumberFormat="1" applyFont="1" applyFill="1" applyBorder="1" applyAlignment="1" applyProtection="1">
      <alignment horizontal="center" vertical="center" wrapText="1"/>
      <protection/>
    </xf>
    <xf numFmtId="4" fontId="0" fillId="0" borderId="0" xfId="0" applyNumberFormat="1" applyFill="1" applyAlignment="1">
      <alignment/>
    </xf>
    <xf numFmtId="179" fontId="68" fillId="0" borderId="10" xfId="0" applyNumberFormat="1" applyFont="1" applyFill="1" applyBorder="1" applyAlignment="1" applyProtection="1">
      <alignment horizontal="center" vertical="center" wrapText="1"/>
      <protection/>
    </xf>
    <xf numFmtId="179" fontId="69" fillId="35" borderId="10" xfId="0" applyNumberFormat="1" applyFont="1" applyFill="1" applyBorder="1" applyAlignment="1" applyProtection="1">
      <alignment horizontal="center" vertical="center" wrapText="1"/>
      <protection/>
    </xf>
    <xf numFmtId="179" fontId="69" fillId="0" borderId="10" xfId="0" applyNumberFormat="1" applyFont="1" applyFill="1" applyBorder="1" applyAlignment="1" applyProtection="1">
      <alignment horizontal="center" vertical="center" wrapText="1"/>
      <protection/>
    </xf>
    <xf numFmtId="2" fontId="3" fillId="0" borderId="10" xfId="0" applyNumberFormat="1" applyFont="1" applyFill="1" applyBorder="1" applyAlignment="1" applyProtection="1">
      <alignment horizontal="center" vertical="center" wrapText="1"/>
      <protection/>
    </xf>
    <xf numFmtId="2" fontId="23" fillId="0" borderId="10" xfId="0" applyNumberFormat="1" applyFont="1" applyFill="1" applyBorder="1" applyAlignment="1" applyProtection="1">
      <alignment horizontal="center" vertical="center" wrapText="1"/>
      <protection/>
    </xf>
    <xf numFmtId="179" fontId="3" fillId="0" borderId="10" xfId="0" applyNumberFormat="1" applyFont="1" applyFill="1" applyBorder="1" applyAlignment="1" applyProtection="1">
      <alignment horizontal="center" vertical="center" wrapText="1"/>
      <protection/>
    </xf>
    <xf numFmtId="179" fontId="8" fillId="0" borderId="10" xfId="0" applyNumberFormat="1" applyFont="1" applyFill="1" applyBorder="1" applyAlignment="1" applyProtection="1">
      <alignment horizontal="center" vertical="center" wrapText="1"/>
      <protection/>
    </xf>
    <xf numFmtId="179" fontId="4" fillId="0" borderId="10" xfId="0" applyNumberFormat="1" applyFont="1" applyFill="1" applyBorder="1" applyAlignment="1" applyProtection="1">
      <alignment horizontal="center" vertical="center" wrapText="1"/>
      <protection/>
    </xf>
    <xf numFmtId="179" fontId="24" fillId="0" borderId="10" xfId="0" applyNumberFormat="1" applyFont="1" applyFill="1" applyBorder="1" applyAlignment="1" applyProtection="1">
      <alignment horizontal="center" vertical="center" wrapText="1"/>
      <protection/>
    </xf>
    <xf numFmtId="179" fontId="18" fillId="0" borderId="10" xfId="0" applyNumberFormat="1" applyFont="1" applyFill="1" applyBorder="1" applyAlignment="1" applyProtection="1">
      <alignment horizontal="center" vertical="center" wrapText="1"/>
      <protection/>
    </xf>
    <xf numFmtId="179" fontId="8" fillId="36" borderId="10" xfId="0" applyNumberFormat="1" applyFont="1" applyFill="1" applyBorder="1" applyAlignment="1" applyProtection="1">
      <alignment horizontal="center" vertical="center" wrapText="1"/>
      <protection/>
    </xf>
    <xf numFmtId="179" fontId="24" fillId="36" borderId="10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>
      <alignment horizontal="center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10" fillId="34" borderId="12" xfId="0" applyNumberFormat="1" applyFont="1" applyFill="1" applyBorder="1" applyAlignment="1">
      <alignment horizontal="center" vertical="center" wrapText="1"/>
    </xf>
    <xf numFmtId="49" fontId="10" fillId="34" borderId="13" xfId="0" applyNumberFormat="1" applyFont="1" applyFill="1" applyBorder="1" applyAlignment="1">
      <alignment horizontal="center" vertical="center" wrapText="1"/>
    </xf>
    <xf numFmtId="49" fontId="10" fillId="34" borderId="16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/>
    </xf>
    <xf numFmtId="49" fontId="4" fillId="0" borderId="22" xfId="0" applyNumberFormat="1" applyFont="1" applyFill="1" applyBorder="1" applyAlignment="1">
      <alignment horizontal="center" vertical="center" wrapText="1"/>
    </xf>
    <xf numFmtId="49" fontId="4" fillId="0" borderId="23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49" fontId="4" fillId="0" borderId="2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3" fillId="0" borderId="22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11" fillId="0" borderId="15" xfId="0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49" fontId="5" fillId="0" borderId="16" xfId="0" applyNumberFormat="1" applyFont="1" applyFill="1" applyBorder="1" applyAlignment="1">
      <alignment horizontal="center" vertical="center" wrapText="1"/>
    </xf>
    <xf numFmtId="0" fontId="15" fillId="0" borderId="0" xfId="0" applyNumberFormat="1" applyFont="1" applyBorder="1" applyAlignment="1">
      <alignment horizontal="left" wrapText="1"/>
    </xf>
    <xf numFmtId="0" fontId="12" fillId="0" borderId="0" xfId="0" applyFont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07"/>
  <sheetViews>
    <sheetView tabSelected="1" zoomScaleSheetLayoutView="91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4" sqref="A4"/>
      <selection pane="bottomRight" activeCell="B4" sqref="B4"/>
    </sheetView>
  </sheetViews>
  <sheetFormatPr defaultColWidth="9.140625" defaultRowHeight="12.75"/>
  <cols>
    <col min="1" max="1" width="7.28125" style="15" customWidth="1"/>
    <col min="2" max="2" width="25.140625" style="5" customWidth="1"/>
    <col min="3" max="3" width="47.140625" style="5" customWidth="1"/>
    <col min="4" max="4" width="14.140625" style="131" customWidth="1"/>
    <col min="5" max="5" width="14.140625" style="5" customWidth="1"/>
    <col min="6" max="6" width="14.140625" style="24" customWidth="1"/>
    <col min="7" max="8" width="9.28125" style="5" customWidth="1"/>
    <col min="9" max="9" width="10.140625" style="3" customWidth="1"/>
    <col min="11" max="12" width="12.7109375" style="0" bestFit="1" customWidth="1"/>
    <col min="13" max="13" width="14.8515625" style="0" customWidth="1"/>
  </cols>
  <sheetData>
    <row r="1" ht="13.5" customHeight="1">
      <c r="I1" s="90" t="s">
        <v>98</v>
      </c>
    </row>
    <row r="2" ht="13.5" customHeight="1">
      <c r="I2" s="90" t="s">
        <v>99</v>
      </c>
    </row>
    <row r="3" spans="1:9" s="1" customFormat="1" ht="20.25" customHeight="1">
      <c r="A3" s="183" t="s">
        <v>120</v>
      </c>
      <c r="B3" s="183"/>
      <c r="C3" s="183"/>
      <c r="D3" s="183"/>
      <c r="E3" s="183"/>
      <c r="F3" s="183"/>
      <c r="G3" s="183"/>
      <c r="H3" s="183"/>
      <c r="I3" s="183"/>
    </row>
    <row r="4" spans="1:9" s="1" customFormat="1" ht="15" customHeight="1">
      <c r="A4" s="15"/>
      <c r="B4" s="123"/>
      <c r="C4" s="16"/>
      <c r="D4" s="132"/>
      <c r="E4" s="17"/>
      <c r="F4" s="25"/>
      <c r="G4" s="2"/>
      <c r="H4" s="2"/>
      <c r="I4" s="98" t="s">
        <v>58</v>
      </c>
    </row>
    <row r="5" spans="1:9" s="1" customFormat="1" ht="86.25" customHeight="1">
      <c r="A5" s="92" t="s">
        <v>0</v>
      </c>
      <c r="B5" s="92" t="s">
        <v>62</v>
      </c>
      <c r="C5" s="92" t="s">
        <v>69</v>
      </c>
      <c r="D5" s="140" t="s">
        <v>117</v>
      </c>
      <c r="E5" s="116" t="s">
        <v>123</v>
      </c>
      <c r="F5" s="99" t="s">
        <v>121</v>
      </c>
      <c r="G5" s="99" t="s">
        <v>122</v>
      </c>
      <c r="H5" s="93" t="s">
        <v>118</v>
      </c>
      <c r="I5" s="94" t="s">
        <v>111</v>
      </c>
    </row>
    <row r="6" spans="1:11" s="2" customFormat="1" ht="42.75" customHeight="1">
      <c r="A6" s="50" t="s">
        <v>59</v>
      </c>
      <c r="B6" s="30" t="s">
        <v>73</v>
      </c>
      <c r="C6" s="30" t="s">
        <v>37</v>
      </c>
      <c r="D6" s="107">
        <f>D7+D8</f>
        <v>535107.084</v>
      </c>
      <c r="E6" s="107">
        <f>E7+E8</f>
        <v>471462.86100000003</v>
      </c>
      <c r="F6" s="107">
        <f>F7+F8</f>
        <v>448705.08400000003</v>
      </c>
      <c r="G6" s="149">
        <f>F6/E6*100</f>
        <v>95.17294385569853</v>
      </c>
      <c r="H6" s="149">
        <f>F6/D6*100</f>
        <v>83.85332532805714</v>
      </c>
      <c r="I6" s="108" t="s">
        <v>67</v>
      </c>
      <c r="J6" s="91"/>
      <c r="K6" s="91"/>
    </row>
    <row r="7" spans="1:9" s="7" customFormat="1" ht="16.5" customHeight="1">
      <c r="A7" s="56"/>
      <c r="B7" s="57"/>
      <c r="C7" s="58" t="s">
        <v>35</v>
      </c>
      <c r="D7" s="176">
        <v>324763.459</v>
      </c>
      <c r="E7" s="176">
        <v>304345.01200000005</v>
      </c>
      <c r="F7" s="176">
        <v>284258.797</v>
      </c>
      <c r="G7" s="148">
        <f>F7/E7*100</f>
        <v>93.40018261905996</v>
      </c>
      <c r="H7" s="148">
        <f aca="true" t="shared" si="0" ref="H7:H72">F7/D7*100</f>
        <v>87.5279496884531</v>
      </c>
      <c r="I7" s="109">
        <f>G7-95</f>
        <v>-1.5998173809400384</v>
      </c>
    </row>
    <row r="8" spans="1:9" s="12" customFormat="1" ht="27" customHeight="1">
      <c r="A8" s="198"/>
      <c r="B8" s="199"/>
      <c r="C8" s="58" t="s">
        <v>71</v>
      </c>
      <c r="D8" s="176">
        <v>210343.625</v>
      </c>
      <c r="E8" s="176">
        <v>167117.84900000002</v>
      </c>
      <c r="F8" s="176">
        <v>164446.287</v>
      </c>
      <c r="G8" s="148">
        <f>F8/E8*100</f>
        <v>98.40139038649306</v>
      </c>
      <c r="H8" s="148">
        <f>F8/D8*100</f>
        <v>78.17982931500777</v>
      </c>
      <c r="I8" s="109">
        <f>G8-95</f>
        <v>3.4013903864930626</v>
      </c>
    </row>
    <row r="9" spans="1:9" s="128" customFormat="1" ht="21.75" customHeight="1" hidden="1">
      <c r="A9" s="195"/>
      <c r="B9" s="200"/>
      <c r="C9" s="95" t="s">
        <v>97</v>
      </c>
      <c r="D9" s="173">
        <v>0</v>
      </c>
      <c r="E9" s="173">
        <v>0</v>
      </c>
      <c r="F9" s="173">
        <v>0</v>
      </c>
      <c r="G9" s="157"/>
      <c r="H9" s="153"/>
      <c r="I9" s="121">
        <f>G9-95</f>
        <v>-95</v>
      </c>
    </row>
    <row r="10" spans="1:10" s="1" customFormat="1" ht="28.5" customHeight="1">
      <c r="A10" s="50" t="s">
        <v>60</v>
      </c>
      <c r="B10" s="30" t="s">
        <v>74</v>
      </c>
      <c r="C10" s="30" t="s">
        <v>61</v>
      </c>
      <c r="D10" s="107">
        <f>D11+D17+D20</f>
        <v>256371.14199999996</v>
      </c>
      <c r="E10" s="107">
        <f>E11+E17+E20</f>
        <v>207265.70100000003</v>
      </c>
      <c r="F10" s="107">
        <f>F11+F17+F20</f>
        <v>189399.81900000002</v>
      </c>
      <c r="G10" s="149">
        <f aca="true" t="shared" si="1" ref="G10:G39">F10/E10*100</f>
        <v>91.38020332655039</v>
      </c>
      <c r="H10" s="149">
        <f t="shared" si="0"/>
        <v>73.87719909598876</v>
      </c>
      <c r="I10" s="108" t="s">
        <v>67</v>
      </c>
      <c r="J10" s="91"/>
    </row>
    <row r="11" spans="1:10" s="1" customFormat="1" ht="27.75" customHeight="1">
      <c r="A11" s="184"/>
      <c r="B11" s="185"/>
      <c r="C11" s="154" t="s">
        <v>66</v>
      </c>
      <c r="D11" s="177">
        <f>D12+D13+D14+D15+D16</f>
        <v>228311.04599999997</v>
      </c>
      <c r="E11" s="177">
        <f>E12+E13+E14+E15+E16</f>
        <v>194488.26400000002</v>
      </c>
      <c r="F11" s="177">
        <f>F12+F13+F14+F15+F16</f>
        <v>187444.33000000002</v>
      </c>
      <c r="G11" s="150">
        <f t="shared" si="1"/>
        <v>96.37822156713784</v>
      </c>
      <c r="H11" s="150">
        <f t="shared" si="0"/>
        <v>82.10042101948936</v>
      </c>
      <c r="I11" s="117">
        <f aca="true" t="shared" si="2" ref="I11:I20">G11-95</f>
        <v>1.3782215671378424</v>
      </c>
      <c r="J11" s="96"/>
    </row>
    <row r="12" spans="1:9" s="1" customFormat="1" ht="20.25" customHeight="1" hidden="1">
      <c r="A12" s="61"/>
      <c r="B12" s="62"/>
      <c r="C12" s="58" t="s">
        <v>102</v>
      </c>
      <c r="D12" s="176">
        <f>113602.4+5705.18</f>
        <v>119307.57999999999</v>
      </c>
      <c r="E12" s="176">
        <f>95495+4782.952</f>
        <v>100277.952</v>
      </c>
      <c r="F12" s="176">
        <f>93186.857+3367.813</f>
        <v>96554.67</v>
      </c>
      <c r="G12" s="148">
        <f t="shared" si="1"/>
        <v>96.28703825143936</v>
      </c>
      <c r="H12" s="148">
        <f t="shared" si="0"/>
        <v>80.92919997203867</v>
      </c>
      <c r="I12" s="113">
        <f t="shared" si="2"/>
        <v>1.2870382514393555</v>
      </c>
    </row>
    <row r="13" spans="1:9" s="1" customFormat="1" ht="27" customHeight="1" hidden="1">
      <c r="A13" s="61"/>
      <c r="B13" s="62"/>
      <c r="C13" s="58" t="s">
        <v>106</v>
      </c>
      <c r="D13" s="176">
        <v>95458.318</v>
      </c>
      <c r="E13" s="176">
        <v>82222.738</v>
      </c>
      <c r="F13" s="176">
        <v>78910.926</v>
      </c>
      <c r="G13" s="148">
        <f t="shared" si="1"/>
        <v>95.97214580716104</v>
      </c>
      <c r="H13" s="148">
        <f>F13/D13*100</f>
        <v>82.6653220518719</v>
      </c>
      <c r="I13" s="113">
        <f>G13-95</f>
        <v>0.9721458071610414</v>
      </c>
    </row>
    <row r="14" spans="1:9" s="125" customFormat="1" ht="27" customHeight="1" hidden="1">
      <c r="A14" s="61"/>
      <c r="B14" s="62"/>
      <c r="C14" s="58" t="s">
        <v>119</v>
      </c>
      <c r="D14" s="176">
        <v>207.248</v>
      </c>
      <c r="E14" s="176">
        <v>183.934</v>
      </c>
      <c r="F14" s="176">
        <v>183.934</v>
      </c>
      <c r="G14" s="148">
        <f>F14/E14*100</f>
        <v>100</v>
      </c>
      <c r="H14" s="148">
        <f>F14/D14*100</f>
        <v>88.75067551918475</v>
      </c>
      <c r="I14" s="113">
        <f>G14-95</f>
        <v>5</v>
      </c>
    </row>
    <row r="15" spans="1:9" s="1" customFormat="1" ht="27" customHeight="1" hidden="1">
      <c r="A15" s="61"/>
      <c r="B15" s="62"/>
      <c r="C15" s="58" t="s">
        <v>103</v>
      </c>
      <c r="D15" s="176">
        <v>13137.9</v>
      </c>
      <c r="E15" s="176">
        <v>11803.64</v>
      </c>
      <c r="F15" s="176">
        <v>11794.8</v>
      </c>
      <c r="G15" s="148">
        <f t="shared" si="1"/>
        <v>99.92510784808753</v>
      </c>
      <c r="H15" s="148">
        <f>F15/D15*100</f>
        <v>89.77690498481492</v>
      </c>
      <c r="I15" s="113">
        <f>G15-95</f>
        <v>4.925107848087535</v>
      </c>
    </row>
    <row r="16" spans="1:9" s="1" customFormat="1" ht="27" customHeight="1" hidden="1">
      <c r="A16" s="61"/>
      <c r="B16" s="62"/>
      <c r="C16" s="58" t="s">
        <v>101</v>
      </c>
      <c r="D16" s="176">
        <v>200</v>
      </c>
      <c r="E16" s="176">
        <v>0</v>
      </c>
      <c r="F16" s="176">
        <v>0</v>
      </c>
      <c r="G16" s="148"/>
      <c r="H16" s="148">
        <f>F16/D16*100</f>
        <v>0</v>
      </c>
      <c r="I16" s="113">
        <f>G16-95</f>
        <v>-95</v>
      </c>
    </row>
    <row r="17" spans="1:13" s="1" customFormat="1" ht="27.75" customHeight="1">
      <c r="A17" s="61"/>
      <c r="B17" s="62"/>
      <c r="C17" s="154" t="s">
        <v>82</v>
      </c>
      <c r="D17" s="177">
        <f>D18+D19</f>
        <v>28060.096</v>
      </c>
      <c r="E17" s="177">
        <f>E18+E19</f>
        <v>12777.436999999998</v>
      </c>
      <c r="F17" s="177">
        <f>F18+F19</f>
        <v>1955.489</v>
      </c>
      <c r="G17" s="150">
        <f t="shared" si="1"/>
        <v>15.304235113818212</v>
      </c>
      <c r="H17" s="150">
        <f t="shared" si="0"/>
        <v>6.968931966590564</v>
      </c>
      <c r="I17" s="117">
        <f t="shared" si="2"/>
        <v>-79.69576488618179</v>
      </c>
      <c r="M17" s="54"/>
    </row>
    <row r="18" spans="1:9" s="2" customFormat="1" ht="27.75" customHeight="1" hidden="1">
      <c r="A18" s="63"/>
      <c r="B18" s="62"/>
      <c r="C18" s="58" t="s">
        <v>105</v>
      </c>
      <c r="D18" s="176">
        <v>4827.197</v>
      </c>
      <c r="E18" s="176">
        <v>2866.197</v>
      </c>
      <c r="F18" s="176">
        <v>1955.489</v>
      </c>
      <c r="G18" s="148">
        <f t="shared" si="1"/>
        <v>68.22591050091812</v>
      </c>
      <c r="H18" s="148">
        <f t="shared" si="0"/>
        <v>40.50982381701016</v>
      </c>
      <c r="I18" s="113">
        <f t="shared" si="2"/>
        <v>-26.77408949908188</v>
      </c>
    </row>
    <row r="19" spans="1:9" s="2" customFormat="1" ht="18" customHeight="1" hidden="1">
      <c r="A19" s="63"/>
      <c r="B19" s="62"/>
      <c r="C19" s="58" t="s">
        <v>104</v>
      </c>
      <c r="D19" s="176">
        <v>23232.899</v>
      </c>
      <c r="E19" s="176">
        <v>9911.239999999998</v>
      </c>
      <c r="F19" s="176">
        <v>0</v>
      </c>
      <c r="G19" s="148">
        <f t="shared" si="1"/>
        <v>0</v>
      </c>
      <c r="H19" s="148">
        <f t="shared" si="0"/>
        <v>0</v>
      </c>
      <c r="I19" s="113">
        <f t="shared" si="2"/>
        <v>-95</v>
      </c>
    </row>
    <row r="20" spans="1:9" s="103" customFormat="1" ht="30" customHeight="1" hidden="1">
      <c r="A20" s="101"/>
      <c r="B20" s="83"/>
      <c r="C20" s="58" t="s">
        <v>96</v>
      </c>
      <c r="D20" s="171">
        <v>0</v>
      </c>
      <c r="E20" s="171">
        <v>0</v>
      </c>
      <c r="F20" s="171">
        <v>0</v>
      </c>
      <c r="G20" s="148" t="e">
        <f t="shared" si="1"/>
        <v>#DIV/0!</v>
      </c>
      <c r="H20" s="148"/>
      <c r="I20" s="109" t="e">
        <f t="shared" si="2"/>
        <v>#DIV/0!</v>
      </c>
    </row>
    <row r="21" spans="1:9" s="5" customFormat="1" ht="66.75" customHeight="1">
      <c r="A21" s="50" t="s">
        <v>80</v>
      </c>
      <c r="B21" s="30" t="s">
        <v>112</v>
      </c>
      <c r="C21" s="30" t="s">
        <v>81</v>
      </c>
      <c r="D21" s="107">
        <f>D22</f>
        <v>149202.475</v>
      </c>
      <c r="E21" s="107">
        <f>E22</f>
        <v>116636.523</v>
      </c>
      <c r="F21" s="107">
        <f>F22</f>
        <v>110127.085</v>
      </c>
      <c r="G21" s="149">
        <f t="shared" si="1"/>
        <v>94.41903973766433</v>
      </c>
      <c r="H21" s="149">
        <f t="shared" si="0"/>
        <v>73.81049476558617</v>
      </c>
      <c r="I21" s="108" t="s">
        <v>67</v>
      </c>
    </row>
    <row r="22" spans="1:9" s="2" customFormat="1" ht="17.25" customHeight="1">
      <c r="A22" s="59"/>
      <c r="B22" s="60"/>
      <c r="C22" s="52" t="s">
        <v>35</v>
      </c>
      <c r="D22" s="176">
        <v>149202.475</v>
      </c>
      <c r="E22" s="176">
        <v>116636.523</v>
      </c>
      <c r="F22" s="176">
        <v>110127.085</v>
      </c>
      <c r="G22" s="148">
        <f>F22/E22*100</f>
        <v>94.41903973766433</v>
      </c>
      <c r="H22" s="148">
        <f t="shared" si="0"/>
        <v>73.81049476558617</v>
      </c>
      <c r="I22" s="109">
        <f>G22-95</f>
        <v>-0.5809602623356653</v>
      </c>
    </row>
    <row r="23" spans="1:9" s="8" customFormat="1" ht="17.25" customHeight="1" hidden="1">
      <c r="A23" s="64"/>
      <c r="B23" s="65"/>
      <c r="C23" s="52" t="s">
        <v>36</v>
      </c>
      <c r="D23" s="171">
        <v>0</v>
      </c>
      <c r="E23" s="171">
        <v>0</v>
      </c>
      <c r="F23" s="171">
        <v>0</v>
      </c>
      <c r="G23" s="148" t="e">
        <f t="shared" si="1"/>
        <v>#DIV/0!</v>
      </c>
      <c r="H23" s="148" t="e">
        <f t="shared" si="0"/>
        <v>#DIV/0!</v>
      </c>
      <c r="I23" s="109" t="e">
        <f>G23-95</f>
        <v>#DIV/0!</v>
      </c>
    </row>
    <row r="24" spans="1:9" s="8" customFormat="1" ht="54.75" customHeight="1">
      <c r="A24" s="66">
        <v>910</v>
      </c>
      <c r="B24" s="67" t="s">
        <v>91</v>
      </c>
      <c r="C24" s="30" t="s">
        <v>90</v>
      </c>
      <c r="D24" s="107">
        <f>D25</f>
        <v>52887.4</v>
      </c>
      <c r="E24" s="107">
        <f>E25</f>
        <v>42725.683</v>
      </c>
      <c r="F24" s="107">
        <f>F25</f>
        <v>41547.673</v>
      </c>
      <c r="G24" s="149">
        <f t="shared" si="1"/>
        <v>97.2428527356719</v>
      </c>
      <c r="H24" s="149">
        <f t="shared" si="0"/>
        <v>78.55873610727697</v>
      </c>
      <c r="I24" s="108" t="s">
        <v>67</v>
      </c>
    </row>
    <row r="25" spans="1:9" s="8" customFormat="1" ht="18.75" customHeight="1">
      <c r="A25" s="207"/>
      <c r="B25" s="208"/>
      <c r="C25" s="52" t="s">
        <v>36</v>
      </c>
      <c r="D25" s="176">
        <v>52887.4</v>
      </c>
      <c r="E25" s="176">
        <v>42725.683</v>
      </c>
      <c r="F25" s="176">
        <v>41547.673</v>
      </c>
      <c r="G25" s="148">
        <f t="shared" si="1"/>
        <v>97.2428527356719</v>
      </c>
      <c r="H25" s="148">
        <f t="shared" si="0"/>
        <v>78.55873610727697</v>
      </c>
      <c r="I25" s="109">
        <f>G25-95</f>
        <v>2.242852735671903</v>
      </c>
    </row>
    <row r="26" spans="1:9" s="2" customFormat="1" ht="40.5" customHeight="1">
      <c r="A26" s="68" t="s">
        <v>1</v>
      </c>
      <c r="B26" s="69" t="s">
        <v>113</v>
      </c>
      <c r="C26" s="30" t="s">
        <v>38</v>
      </c>
      <c r="D26" s="107">
        <f>D27+D28+D29</f>
        <v>115644.66</v>
      </c>
      <c r="E26" s="107">
        <f>E27+E28+E29</f>
        <v>96240.775</v>
      </c>
      <c r="F26" s="107">
        <f>F27+F28+F29</f>
        <v>88597.119</v>
      </c>
      <c r="G26" s="149">
        <f t="shared" si="1"/>
        <v>92.05777800521662</v>
      </c>
      <c r="H26" s="149">
        <f t="shared" si="0"/>
        <v>76.61150891013905</v>
      </c>
      <c r="I26" s="108" t="s">
        <v>67</v>
      </c>
    </row>
    <row r="27" spans="1:9" s="7" customFormat="1" ht="17.25" customHeight="1">
      <c r="A27" s="56"/>
      <c r="B27" s="57"/>
      <c r="C27" s="58" t="s">
        <v>35</v>
      </c>
      <c r="D27" s="176">
        <v>95156.76</v>
      </c>
      <c r="E27" s="176">
        <v>80740.196</v>
      </c>
      <c r="F27" s="176">
        <v>74741.651</v>
      </c>
      <c r="G27" s="148">
        <f>F27/E27*100</f>
        <v>92.57055927880086</v>
      </c>
      <c r="H27" s="148">
        <f t="shared" si="0"/>
        <v>78.54581324542787</v>
      </c>
      <c r="I27" s="109">
        <f>G27-95</f>
        <v>-2.4294407211991427</v>
      </c>
    </row>
    <row r="28" spans="1:9" s="29" customFormat="1" ht="17.25" customHeight="1">
      <c r="A28" s="63"/>
      <c r="B28" s="75"/>
      <c r="C28" s="58" t="s">
        <v>36</v>
      </c>
      <c r="D28" s="176">
        <v>20487.9</v>
      </c>
      <c r="E28" s="176">
        <v>15500.579</v>
      </c>
      <c r="F28" s="176">
        <v>13855.468</v>
      </c>
      <c r="G28" s="148">
        <f>F28/E28*100</f>
        <v>89.3867771003909</v>
      </c>
      <c r="H28" s="148">
        <f t="shared" si="0"/>
        <v>67.62756553868381</v>
      </c>
      <c r="I28" s="109">
        <f>G28-95</f>
        <v>-5.613222899609099</v>
      </c>
    </row>
    <row r="29" spans="1:9" s="126" customFormat="1" ht="28.5" customHeight="1" hidden="1">
      <c r="A29" s="63"/>
      <c r="B29" s="75"/>
      <c r="C29" s="58" t="s">
        <v>71</v>
      </c>
      <c r="D29" s="171"/>
      <c r="E29" s="171"/>
      <c r="F29" s="171"/>
      <c r="G29" s="148" t="e">
        <f t="shared" si="1"/>
        <v>#DIV/0!</v>
      </c>
      <c r="H29" s="148" t="e">
        <f>F29/D29*100</f>
        <v>#DIV/0!</v>
      </c>
      <c r="I29" s="109" t="e">
        <f>G29-95</f>
        <v>#DIV/0!</v>
      </c>
    </row>
    <row r="30" spans="1:9" s="126" customFormat="1" ht="21.75" customHeight="1">
      <c r="A30" s="101"/>
      <c r="B30" s="144"/>
      <c r="C30" s="160" t="s">
        <v>97</v>
      </c>
      <c r="D30" s="181">
        <v>605.359</v>
      </c>
      <c r="E30" s="181">
        <v>605.359</v>
      </c>
      <c r="F30" s="181">
        <v>605.359</v>
      </c>
      <c r="G30" s="161">
        <f>F30/E30*100</f>
        <v>100</v>
      </c>
      <c r="H30" s="161">
        <f>F30/D30*100</f>
        <v>100</v>
      </c>
      <c r="I30" s="162">
        <f>G30-95</f>
        <v>5</v>
      </c>
    </row>
    <row r="31" spans="1:9" s="2" customFormat="1" ht="54.75" customHeight="1">
      <c r="A31" s="129">
        <v>924</v>
      </c>
      <c r="B31" s="130" t="s">
        <v>85</v>
      </c>
      <c r="C31" s="30" t="s">
        <v>84</v>
      </c>
      <c r="D31" s="107">
        <f>D32+D33</f>
        <v>1635333.0129999998</v>
      </c>
      <c r="E31" s="107">
        <f>E32+E33</f>
        <v>1520042.6170000003</v>
      </c>
      <c r="F31" s="107">
        <f>F32+F33</f>
        <v>1513986.505</v>
      </c>
      <c r="G31" s="149">
        <f t="shared" si="1"/>
        <v>99.601582749571</v>
      </c>
      <c r="H31" s="149">
        <f t="shared" si="0"/>
        <v>92.57970657747616</v>
      </c>
      <c r="I31" s="108" t="s">
        <v>67</v>
      </c>
    </row>
    <row r="32" spans="1:9" s="2" customFormat="1" ht="16.5" customHeight="1">
      <c r="A32" s="70"/>
      <c r="B32" s="71"/>
      <c r="C32" s="58" t="s">
        <v>35</v>
      </c>
      <c r="D32" s="176">
        <v>1549183.839</v>
      </c>
      <c r="E32" s="176">
        <v>1434052.8070000003</v>
      </c>
      <c r="F32" s="176">
        <v>1428004.385</v>
      </c>
      <c r="G32" s="148">
        <f>F32/E32*100</f>
        <v>99.57822878136173</v>
      </c>
      <c r="H32" s="148">
        <f t="shared" si="0"/>
        <v>92.17785191470746</v>
      </c>
      <c r="I32" s="109">
        <f>G32-95</f>
        <v>4.57822878136173</v>
      </c>
    </row>
    <row r="33" spans="1:9" s="2" customFormat="1" ht="27.75" customHeight="1">
      <c r="A33" s="72"/>
      <c r="B33" s="73"/>
      <c r="C33" s="74" t="s">
        <v>71</v>
      </c>
      <c r="D33" s="176">
        <v>86149.174</v>
      </c>
      <c r="E33" s="176">
        <v>85989.81</v>
      </c>
      <c r="F33" s="176">
        <v>85982.12</v>
      </c>
      <c r="G33" s="174">
        <f t="shared" si="1"/>
        <v>99.99105707990283</v>
      </c>
      <c r="H33" s="148">
        <f t="shared" si="0"/>
        <v>99.80608751977122</v>
      </c>
      <c r="I33" s="109">
        <f>G33-95</f>
        <v>4.991057079902831</v>
      </c>
    </row>
    <row r="34" spans="1:9" s="2" customFormat="1" ht="28.5" customHeight="1">
      <c r="A34" s="50" t="s">
        <v>2</v>
      </c>
      <c r="B34" s="30" t="s">
        <v>75</v>
      </c>
      <c r="C34" s="30" t="s">
        <v>39</v>
      </c>
      <c r="D34" s="107">
        <f>D35+D36+D37</f>
        <v>13543980.406999998</v>
      </c>
      <c r="E34" s="107">
        <f>E35+E36+E37</f>
        <v>11846409.226999998</v>
      </c>
      <c r="F34" s="107">
        <f>F35+F36+F37</f>
        <v>11778908.297</v>
      </c>
      <c r="G34" s="149">
        <f t="shared" si="1"/>
        <v>99.4301992383806</v>
      </c>
      <c r="H34" s="149">
        <f t="shared" si="0"/>
        <v>86.9678480257713</v>
      </c>
      <c r="I34" s="108" t="s">
        <v>67</v>
      </c>
    </row>
    <row r="35" spans="1:9" s="7" customFormat="1" ht="16.5" customHeight="1">
      <c r="A35" s="77"/>
      <c r="B35" s="51"/>
      <c r="C35" s="52" t="s">
        <v>35</v>
      </c>
      <c r="D35" s="176">
        <v>3945676.86</v>
      </c>
      <c r="E35" s="176">
        <v>3543312.744</v>
      </c>
      <c r="F35" s="176">
        <v>3539638.273</v>
      </c>
      <c r="G35" s="148">
        <f>F35/E35*100</f>
        <v>99.89629842846297</v>
      </c>
      <c r="H35" s="148">
        <f t="shared" si="0"/>
        <v>89.70927925912311</v>
      </c>
      <c r="I35" s="109">
        <f>G35-95</f>
        <v>4.89629842846297</v>
      </c>
    </row>
    <row r="36" spans="1:9" s="2" customFormat="1" ht="18.75" customHeight="1">
      <c r="A36" s="80"/>
      <c r="B36" s="53"/>
      <c r="C36" s="52" t="s">
        <v>36</v>
      </c>
      <c r="D36" s="176">
        <v>9018038.12</v>
      </c>
      <c r="E36" s="176">
        <v>7877555.066</v>
      </c>
      <c r="F36" s="176">
        <v>7817213.893</v>
      </c>
      <c r="G36" s="148">
        <f t="shared" si="1"/>
        <v>99.23401140970202</v>
      </c>
      <c r="H36" s="148">
        <f t="shared" si="0"/>
        <v>86.68419659552295</v>
      </c>
      <c r="I36" s="109">
        <f>G36-95</f>
        <v>4.2340114097020205</v>
      </c>
    </row>
    <row r="37" spans="1:9" s="2" customFormat="1" ht="27" customHeight="1">
      <c r="A37" s="80"/>
      <c r="B37" s="53"/>
      <c r="C37" s="52" t="s">
        <v>71</v>
      </c>
      <c r="D37" s="176">
        <v>580265.427</v>
      </c>
      <c r="E37" s="176">
        <v>425541.41699999996</v>
      </c>
      <c r="F37" s="176">
        <v>422056.131</v>
      </c>
      <c r="G37" s="148">
        <f t="shared" si="1"/>
        <v>99.18097607876322</v>
      </c>
      <c r="H37" s="148">
        <f t="shared" si="0"/>
        <v>72.73501252384625</v>
      </c>
      <c r="I37" s="109">
        <f>G37-95</f>
        <v>4.180976078763223</v>
      </c>
    </row>
    <row r="38" spans="1:9" s="2" customFormat="1" ht="21.75" customHeight="1">
      <c r="A38" s="80"/>
      <c r="B38" s="53"/>
      <c r="C38" s="160" t="s">
        <v>97</v>
      </c>
      <c r="D38" s="181">
        <v>120521.38799999999</v>
      </c>
      <c r="E38" s="181">
        <v>622.9</v>
      </c>
      <c r="F38" s="181">
        <v>622.9</v>
      </c>
      <c r="G38" s="161">
        <f t="shared" si="1"/>
        <v>100</v>
      </c>
      <c r="H38" s="161">
        <f t="shared" si="0"/>
        <v>0.5168377251015397</v>
      </c>
      <c r="I38" s="162">
        <f>G38-95</f>
        <v>5</v>
      </c>
    </row>
    <row r="39" spans="1:9" s="2" customFormat="1" ht="28.5" customHeight="1">
      <c r="A39" s="50" t="s">
        <v>3</v>
      </c>
      <c r="B39" s="30" t="s">
        <v>4</v>
      </c>
      <c r="C39" s="30" t="s">
        <v>40</v>
      </c>
      <c r="D39" s="107">
        <f>D40+D41+D42</f>
        <v>624893.493</v>
      </c>
      <c r="E39" s="107">
        <f>E40+E41+E42</f>
        <v>555625.3319999999</v>
      </c>
      <c r="F39" s="107">
        <f>F40+F41+F42</f>
        <v>550323.451</v>
      </c>
      <c r="G39" s="175">
        <f t="shared" si="1"/>
        <v>99.04578126758268</v>
      </c>
      <c r="H39" s="149">
        <f t="shared" si="0"/>
        <v>88.06675972220437</v>
      </c>
      <c r="I39" s="108" t="s">
        <v>67</v>
      </c>
    </row>
    <row r="40" spans="1:9" s="7" customFormat="1" ht="16.5" customHeight="1">
      <c r="A40" s="63"/>
      <c r="B40" s="75"/>
      <c r="C40" s="76" t="s">
        <v>35</v>
      </c>
      <c r="D40" s="176">
        <v>469227.954</v>
      </c>
      <c r="E40" s="176">
        <v>425165.86</v>
      </c>
      <c r="F40" s="176">
        <v>420139.751</v>
      </c>
      <c r="G40" s="148">
        <f>F40/E40*100</f>
        <v>98.81784746310534</v>
      </c>
      <c r="H40" s="148">
        <f t="shared" si="0"/>
        <v>89.53851692305611</v>
      </c>
      <c r="I40" s="109">
        <f>G40-95</f>
        <v>3.8178474631053376</v>
      </c>
    </row>
    <row r="41" spans="1:9" s="2" customFormat="1" ht="16.5" customHeight="1">
      <c r="A41" s="61"/>
      <c r="B41" s="62"/>
      <c r="C41" s="52" t="s">
        <v>36</v>
      </c>
      <c r="D41" s="176">
        <v>2093.6</v>
      </c>
      <c r="E41" s="176">
        <v>1899.524</v>
      </c>
      <c r="F41" s="176">
        <v>1693.753</v>
      </c>
      <c r="G41" s="148">
        <f aca="true" t="shared" si="3" ref="G41:G46">F41/E41*100</f>
        <v>89.16723347533382</v>
      </c>
      <c r="H41" s="148">
        <f t="shared" si="0"/>
        <v>80.90146159724875</v>
      </c>
      <c r="I41" s="109">
        <f>G41-95</f>
        <v>-5.832766524666184</v>
      </c>
    </row>
    <row r="42" spans="1:9" s="28" customFormat="1" ht="27" customHeight="1">
      <c r="A42" s="61"/>
      <c r="B42" s="62"/>
      <c r="C42" s="58" t="s">
        <v>71</v>
      </c>
      <c r="D42" s="176">
        <v>153571.939</v>
      </c>
      <c r="E42" s="176">
        <v>128559.948</v>
      </c>
      <c r="F42" s="176">
        <v>128489.947</v>
      </c>
      <c r="G42" s="174">
        <f t="shared" si="3"/>
        <v>99.94554991574826</v>
      </c>
      <c r="H42" s="148">
        <f t="shared" si="0"/>
        <v>83.66759437738166</v>
      </c>
      <c r="I42" s="109">
        <f>G42-95</f>
        <v>4.945549915748259</v>
      </c>
    </row>
    <row r="43" spans="1:10" s="2" customFormat="1" ht="28.5" customHeight="1">
      <c r="A43" s="50" t="s">
        <v>5</v>
      </c>
      <c r="B43" s="30" t="s">
        <v>6</v>
      </c>
      <c r="C43" s="30" t="s">
        <v>41</v>
      </c>
      <c r="D43" s="107">
        <f>D44+D45+D46</f>
        <v>764929.667</v>
      </c>
      <c r="E43" s="107">
        <f>E44+E45+E46</f>
        <v>665237.258</v>
      </c>
      <c r="F43" s="107">
        <f>F44+F45+F46</f>
        <v>664207.063</v>
      </c>
      <c r="G43" s="149">
        <f t="shared" si="3"/>
        <v>99.84513870989467</v>
      </c>
      <c r="H43" s="149">
        <f t="shared" si="0"/>
        <v>86.83243592904077</v>
      </c>
      <c r="I43" s="108" t="s">
        <v>67</v>
      </c>
      <c r="J43" s="91"/>
    </row>
    <row r="44" spans="1:9" s="7" customFormat="1" ht="16.5" customHeight="1">
      <c r="A44" s="56"/>
      <c r="B44" s="57"/>
      <c r="C44" s="52" t="s">
        <v>35</v>
      </c>
      <c r="D44" s="176">
        <v>569086.426</v>
      </c>
      <c r="E44" s="176">
        <v>483160.032</v>
      </c>
      <c r="F44" s="176">
        <v>482229.515</v>
      </c>
      <c r="G44" s="148">
        <f t="shared" si="3"/>
        <v>99.80741018743868</v>
      </c>
      <c r="H44" s="148">
        <f t="shared" si="0"/>
        <v>84.7374832658546</v>
      </c>
      <c r="I44" s="109">
        <f>G44-95</f>
        <v>4.807410187438677</v>
      </c>
    </row>
    <row r="45" spans="1:9" s="2" customFormat="1" ht="16.5" customHeight="1">
      <c r="A45" s="61"/>
      <c r="B45" s="62"/>
      <c r="C45" s="52" t="s">
        <v>36</v>
      </c>
      <c r="D45" s="176">
        <v>6003.5</v>
      </c>
      <c r="E45" s="176">
        <v>5417.0109999999995</v>
      </c>
      <c r="F45" s="176">
        <v>5317.333</v>
      </c>
      <c r="G45" s="148">
        <f t="shared" si="3"/>
        <v>98.15990774248013</v>
      </c>
      <c r="H45" s="148">
        <f t="shared" si="0"/>
        <v>88.57055051220121</v>
      </c>
      <c r="I45" s="109">
        <f>G45-95</f>
        <v>3.1599077424801294</v>
      </c>
    </row>
    <row r="46" spans="1:9" s="28" customFormat="1" ht="27" customHeight="1">
      <c r="A46" s="61"/>
      <c r="B46" s="62"/>
      <c r="C46" s="58" t="s">
        <v>71</v>
      </c>
      <c r="D46" s="176">
        <v>189839.741</v>
      </c>
      <c r="E46" s="176">
        <v>176660.215</v>
      </c>
      <c r="F46" s="176">
        <v>176660.215</v>
      </c>
      <c r="G46" s="148">
        <f t="shared" si="3"/>
        <v>100</v>
      </c>
      <c r="H46" s="148">
        <f t="shared" si="0"/>
        <v>93.05755163245823</v>
      </c>
      <c r="I46" s="109">
        <f>G46-95</f>
        <v>5</v>
      </c>
    </row>
    <row r="47" spans="1:9" s="2" customFormat="1" ht="28.5" customHeight="1">
      <c r="A47" s="50" t="s">
        <v>7</v>
      </c>
      <c r="B47" s="30" t="s">
        <v>8</v>
      </c>
      <c r="C47" s="30" t="s">
        <v>42</v>
      </c>
      <c r="D47" s="107">
        <f>D48+D49+D50</f>
        <v>675807.133</v>
      </c>
      <c r="E47" s="107">
        <f>E48+E49+E50</f>
        <v>519127.937</v>
      </c>
      <c r="F47" s="107">
        <f>F48+F49+F50</f>
        <v>502150.20300000004</v>
      </c>
      <c r="G47" s="149">
        <f aca="true" t="shared" si="4" ref="G47:G58">F47/E47*100</f>
        <v>96.7295664921998</v>
      </c>
      <c r="H47" s="149">
        <f t="shared" si="0"/>
        <v>74.30377373658173</v>
      </c>
      <c r="I47" s="108" t="s">
        <v>67</v>
      </c>
    </row>
    <row r="48" spans="1:9" s="7" customFormat="1" ht="16.5" customHeight="1">
      <c r="A48" s="56"/>
      <c r="B48" s="57"/>
      <c r="C48" s="52" t="s">
        <v>35</v>
      </c>
      <c r="D48" s="176">
        <v>480108.126</v>
      </c>
      <c r="E48" s="176">
        <v>431826.593</v>
      </c>
      <c r="F48" s="176">
        <v>415599.808</v>
      </c>
      <c r="G48" s="174">
        <f>F48/E48*100</f>
        <v>96.24229140515207</v>
      </c>
      <c r="H48" s="148">
        <f t="shared" si="0"/>
        <v>86.56379375674221</v>
      </c>
      <c r="I48" s="109">
        <f>G48-95</f>
        <v>1.2422914051520735</v>
      </c>
    </row>
    <row r="49" spans="1:9" s="2" customFormat="1" ht="16.5" customHeight="1">
      <c r="A49" s="61"/>
      <c r="B49" s="62"/>
      <c r="C49" s="52" t="s">
        <v>36</v>
      </c>
      <c r="D49" s="176">
        <v>6011.9</v>
      </c>
      <c r="E49" s="176">
        <v>5459.534</v>
      </c>
      <c r="F49" s="176">
        <v>4708.585</v>
      </c>
      <c r="G49" s="148">
        <f>F49/E49*100</f>
        <v>86.24518136529602</v>
      </c>
      <c r="H49" s="148">
        <f t="shared" si="0"/>
        <v>78.32107985828108</v>
      </c>
      <c r="I49" s="109">
        <f>G49-95</f>
        <v>-8.75481863470398</v>
      </c>
    </row>
    <row r="50" spans="1:9" s="28" customFormat="1" ht="27.75" customHeight="1">
      <c r="A50" s="61"/>
      <c r="B50" s="62"/>
      <c r="C50" s="58" t="s">
        <v>71</v>
      </c>
      <c r="D50" s="176">
        <v>189687.107</v>
      </c>
      <c r="E50" s="176">
        <v>81841.81</v>
      </c>
      <c r="F50" s="176">
        <v>81841.81</v>
      </c>
      <c r="G50" s="148">
        <f>F50/E50*100</f>
        <v>100</v>
      </c>
      <c r="H50" s="148">
        <f t="shared" si="0"/>
        <v>43.14568939047608</v>
      </c>
      <c r="I50" s="109">
        <f>G50-95</f>
        <v>5</v>
      </c>
    </row>
    <row r="51" spans="1:10" s="2" customFormat="1" ht="28.5" customHeight="1">
      <c r="A51" s="50" t="s">
        <v>9</v>
      </c>
      <c r="B51" s="30" t="s">
        <v>10</v>
      </c>
      <c r="C51" s="30" t="s">
        <v>46</v>
      </c>
      <c r="D51" s="107">
        <f>D52+D53+D54</f>
        <v>585985.972</v>
      </c>
      <c r="E51" s="107">
        <f>E52+E53+E54</f>
        <v>487730.38300000003</v>
      </c>
      <c r="F51" s="107">
        <f>F52+F53+F54</f>
        <v>484474.796</v>
      </c>
      <c r="G51" s="149">
        <f t="shared" si="4"/>
        <v>99.33250272825425</v>
      </c>
      <c r="H51" s="149">
        <f t="shared" si="0"/>
        <v>82.67685902897348</v>
      </c>
      <c r="I51" s="108" t="s">
        <v>67</v>
      </c>
      <c r="J51" s="91"/>
    </row>
    <row r="52" spans="1:9" s="7" customFormat="1" ht="16.5" customHeight="1">
      <c r="A52" s="56"/>
      <c r="B52" s="57"/>
      <c r="C52" s="52" t="s">
        <v>35</v>
      </c>
      <c r="D52" s="176">
        <v>394772.496</v>
      </c>
      <c r="E52" s="176">
        <v>342541.642</v>
      </c>
      <c r="F52" s="176">
        <v>340468.76</v>
      </c>
      <c r="G52" s="148">
        <f t="shared" si="4"/>
        <v>99.39485255343058</v>
      </c>
      <c r="H52" s="148">
        <f t="shared" si="0"/>
        <v>86.24429600586967</v>
      </c>
      <c r="I52" s="109">
        <f>G52-95</f>
        <v>4.394852553430582</v>
      </c>
    </row>
    <row r="53" spans="1:9" s="2" customFormat="1" ht="16.5" customHeight="1">
      <c r="A53" s="61"/>
      <c r="B53" s="62"/>
      <c r="C53" s="52" t="s">
        <v>36</v>
      </c>
      <c r="D53" s="176">
        <v>5162.6</v>
      </c>
      <c r="E53" s="176">
        <v>4724.509</v>
      </c>
      <c r="F53" s="176">
        <v>3541.804</v>
      </c>
      <c r="G53" s="148">
        <f>F53/E53*100</f>
        <v>74.96660499535508</v>
      </c>
      <c r="H53" s="148">
        <f t="shared" si="0"/>
        <v>68.60504397009258</v>
      </c>
      <c r="I53" s="109">
        <f>G53-95</f>
        <v>-20.033395004644916</v>
      </c>
    </row>
    <row r="54" spans="1:9" s="28" customFormat="1" ht="27.75" customHeight="1">
      <c r="A54" s="61"/>
      <c r="B54" s="62"/>
      <c r="C54" s="58" t="s">
        <v>71</v>
      </c>
      <c r="D54" s="176">
        <v>186050.876</v>
      </c>
      <c r="E54" s="176">
        <v>140464.232</v>
      </c>
      <c r="F54" s="176">
        <v>140464.232</v>
      </c>
      <c r="G54" s="148">
        <f>F54/E54*100</f>
        <v>100</v>
      </c>
      <c r="H54" s="148">
        <f t="shared" si="0"/>
        <v>75.49775363594632</v>
      </c>
      <c r="I54" s="109">
        <f>G54-95</f>
        <v>5</v>
      </c>
    </row>
    <row r="55" spans="1:10" s="2" customFormat="1" ht="28.5" customHeight="1">
      <c r="A55" s="50" t="s">
        <v>11</v>
      </c>
      <c r="B55" s="30" t="s">
        <v>12</v>
      </c>
      <c r="C55" s="30" t="s">
        <v>45</v>
      </c>
      <c r="D55" s="107">
        <f>D56+D57+D58</f>
        <v>458676.614</v>
      </c>
      <c r="E55" s="107">
        <f>E56+E57+E58</f>
        <v>378132.401</v>
      </c>
      <c r="F55" s="107">
        <f>F56+F57+F58</f>
        <v>366751.555</v>
      </c>
      <c r="G55" s="149">
        <f t="shared" si="4"/>
        <v>96.99024839714806</v>
      </c>
      <c r="H55" s="149">
        <f t="shared" si="0"/>
        <v>79.9586339930555</v>
      </c>
      <c r="I55" s="108" t="s">
        <v>67</v>
      </c>
      <c r="J55" s="91"/>
    </row>
    <row r="56" spans="1:9" s="7" customFormat="1" ht="16.5" customHeight="1">
      <c r="A56" s="56"/>
      <c r="B56" s="57"/>
      <c r="C56" s="52" t="s">
        <v>35</v>
      </c>
      <c r="D56" s="176">
        <v>358582.974</v>
      </c>
      <c r="E56" s="176">
        <v>317616.864</v>
      </c>
      <c r="F56" s="176">
        <v>312737.106</v>
      </c>
      <c r="G56" s="148">
        <f>F56/E56*100</f>
        <v>98.46363384533639</v>
      </c>
      <c r="H56" s="148">
        <f t="shared" si="0"/>
        <v>87.21471142687328</v>
      </c>
      <c r="I56" s="109">
        <f>G56-95</f>
        <v>3.463633845336389</v>
      </c>
    </row>
    <row r="57" spans="1:9" s="2" customFormat="1" ht="16.5" customHeight="1">
      <c r="A57" s="61"/>
      <c r="B57" s="62"/>
      <c r="C57" s="52" t="s">
        <v>36</v>
      </c>
      <c r="D57" s="176">
        <v>5117.5</v>
      </c>
      <c r="E57" s="176">
        <v>4706.597</v>
      </c>
      <c r="F57" s="176">
        <v>4335.235</v>
      </c>
      <c r="G57" s="148">
        <f t="shared" si="4"/>
        <v>92.10975573222011</v>
      </c>
      <c r="H57" s="148">
        <f t="shared" si="0"/>
        <v>84.71392281387395</v>
      </c>
      <c r="I57" s="109">
        <f>G57-95</f>
        <v>-2.8902442677798916</v>
      </c>
    </row>
    <row r="58" spans="1:9" s="28" customFormat="1" ht="27" customHeight="1">
      <c r="A58" s="82"/>
      <c r="B58" s="83"/>
      <c r="C58" s="58" t="s">
        <v>71</v>
      </c>
      <c r="D58" s="176">
        <v>94976.14</v>
      </c>
      <c r="E58" s="176">
        <v>55808.94</v>
      </c>
      <c r="F58" s="176">
        <v>49679.214</v>
      </c>
      <c r="G58" s="148">
        <f t="shared" si="4"/>
        <v>89.016587664987</v>
      </c>
      <c r="H58" s="148">
        <f t="shared" si="0"/>
        <v>52.30704680143876</v>
      </c>
      <c r="I58" s="109">
        <f>G58-95</f>
        <v>-5.983412335013</v>
      </c>
    </row>
    <row r="59" spans="1:10" s="2" customFormat="1" ht="28.5" customHeight="1">
      <c r="A59" s="50" t="s">
        <v>13</v>
      </c>
      <c r="B59" s="30" t="s">
        <v>14</v>
      </c>
      <c r="C59" s="30" t="s">
        <v>44</v>
      </c>
      <c r="D59" s="107">
        <f>D60+D61+D62</f>
        <v>416793.059</v>
      </c>
      <c r="E59" s="107">
        <f>E60+E61+E62</f>
        <v>361529.22699999996</v>
      </c>
      <c r="F59" s="107">
        <f>F60+F61+F62</f>
        <v>355809.72500000003</v>
      </c>
      <c r="G59" s="149">
        <f>F59/E59*100</f>
        <v>98.41796967634932</v>
      </c>
      <c r="H59" s="149">
        <f t="shared" si="0"/>
        <v>85.3684382013665</v>
      </c>
      <c r="I59" s="108" t="s">
        <v>67</v>
      </c>
      <c r="J59" s="91"/>
    </row>
    <row r="60" spans="1:9" s="7" customFormat="1" ht="16.5" customHeight="1">
      <c r="A60" s="56"/>
      <c r="B60" s="57"/>
      <c r="C60" s="52" t="s">
        <v>35</v>
      </c>
      <c r="D60" s="176">
        <v>328218.352</v>
      </c>
      <c r="E60" s="176">
        <v>289977.326</v>
      </c>
      <c r="F60" s="176">
        <v>284654.694</v>
      </c>
      <c r="G60" s="174">
        <f>F60/E60*100</f>
        <v>98.16446614174241</v>
      </c>
      <c r="H60" s="148">
        <f t="shared" si="0"/>
        <v>86.72723272950928</v>
      </c>
      <c r="I60" s="109">
        <f>G60-95</f>
        <v>3.164466141742409</v>
      </c>
    </row>
    <row r="61" spans="1:9" s="2" customFormat="1" ht="16.5" customHeight="1">
      <c r="A61" s="61"/>
      <c r="B61" s="62"/>
      <c r="C61" s="52" t="s">
        <v>36</v>
      </c>
      <c r="D61" s="176">
        <v>4970.6</v>
      </c>
      <c r="E61" s="176">
        <v>4497.904</v>
      </c>
      <c r="F61" s="176">
        <v>4101.413</v>
      </c>
      <c r="G61" s="148">
        <f>F61/E61*100</f>
        <v>91.18498304988277</v>
      </c>
      <c r="H61" s="148">
        <f t="shared" si="0"/>
        <v>82.51343902144609</v>
      </c>
      <c r="I61" s="109">
        <f>G61-95</f>
        <v>-3.8150169501172257</v>
      </c>
    </row>
    <row r="62" spans="1:9" s="28" customFormat="1" ht="27" customHeight="1">
      <c r="A62" s="61"/>
      <c r="B62" s="62"/>
      <c r="C62" s="58" t="s">
        <v>71</v>
      </c>
      <c r="D62" s="176">
        <v>83604.107</v>
      </c>
      <c r="E62" s="176">
        <v>67053.997</v>
      </c>
      <c r="F62" s="176">
        <v>67053.618</v>
      </c>
      <c r="G62" s="148">
        <f>F62/E62*100</f>
        <v>99.99943478388022</v>
      </c>
      <c r="H62" s="148">
        <f t="shared" si="0"/>
        <v>80.2037368810123</v>
      </c>
      <c r="I62" s="109">
        <f>G62-95</f>
        <v>4.9994347838802184</v>
      </c>
    </row>
    <row r="63" spans="1:10" s="2" customFormat="1" ht="38.25" customHeight="1">
      <c r="A63" s="50" t="s">
        <v>15</v>
      </c>
      <c r="B63" s="30" t="s">
        <v>16</v>
      </c>
      <c r="C63" s="30" t="s">
        <v>68</v>
      </c>
      <c r="D63" s="107">
        <f>D64+D65+D66</f>
        <v>516481.837</v>
      </c>
      <c r="E63" s="107">
        <f>E64+E65+E66</f>
        <v>446291.696</v>
      </c>
      <c r="F63" s="107">
        <f>F64+F65+F66</f>
        <v>446155.526</v>
      </c>
      <c r="G63" s="175">
        <f aca="true" t="shared" si="5" ref="G63:G97">F63/E63*100</f>
        <v>99.9694885651648</v>
      </c>
      <c r="H63" s="149">
        <f t="shared" si="0"/>
        <v>86.38358486941333</v>
      </c>
      <c r="I63" s="108" t="s">
        <v>67</v>
      </c>
      <c r="J63" s="91"/>
    </row>
    <row r="64" spans="1:9" s="7" customFormat="1" ht="16.5" customHeight="1">
      <c r="A64" s="56"/>
      <c r="B64" s="57"/>
      <c r="C64" s="52" t="s">
        <v>35</v>
      </c>
      <c r="D64" s="176">
        <v>368327.549</v>
      </c>
      <c r="E64" s="176">
        <v>327642.431</v>
      </c>
      <c r="F64" s="176">
        <v>327522.052</v>
      </c>
      <c r="G64" s="174">
        <f t="shared" si="5"/>
        <v>99.96325903222225</v>
      </c>
      <c r="H64" s="148">
        <f t="shared" si="0"/>
        <v>88.92141054591602</v>
      </c>
      <c r="I64" s="109">
        <f>G64-95</f>
        <v>4.963259032222254</v>
      </c>
    </row>
    <row r="65" spans="1:9" s="2" customFormat="1" ht="16.5" customHeight="1">
      <c r="A65" s="61"/>
      <c r="B65" s="62"/>
      <c r="C65" s="52" t="s">
        <v>36</v>
      </c>
      <c r="D65" s="176">
        <v>3893.2</v>
      </c>
      <c r="E65" s="176">
        <v>3455.183</v>
      </c>
      <c r="F65" s="176">
        <v>3439.392</v>
      </c>
      <c r="G65" s="148">
        <f t="shared" si="5"/>
        <v>99.54297645016197</v>
      </c>
      <c r="H65" s="148">
        <f t="shared" si="0"/>
        <v>88.3435734100483</v>
      </c>
      <c r="I65" s="109">
        <f>G65-95</f>
        <v>4.542976450161973</v>
      </c>
    </row>
    <row r="66" spans="1:9" s="2" customFormat="1" ht="27.75" customHeight="1">
      <c r="A66" s="61"/>
      <c r="B66" s="62"/>
      <c r="C66" s="58" t="s">
        <v>71</v>
      </c>
      <c r="D66" s="176">
        <v>144261.088</v>
      </c>
      <c r="E66" s="176">
        <v>115194.082</v>
      </c>
      <c r="F66" s="176">
        <v>115194.082</v>
      </c>
      <c r="G66" s="148">
        <f t="shared" si="5"/>
        <v>100</v>
      </c>
      <c r="H66" s="148">
        <f t="shared" si="0"/>
        <v>79.85111134057162</v>
      </c>
      <c r="I66" s="109">
        <f>G66-95</f>
        <v>5</v>
      </c>
    </row>
    <row r="67" spans="1:9" s="2" customFormat="1" ht="28.5" customHeight="1">
      <c r="A67" s="50" t="s">
        <v>17</v>
      </c>
      <c r="B67" s="30" t="s">
        <v>18</v>
      </c>
      <c r="C67" s="30" t="s">
        <v>43</v>
      </c>
      <c r="D67" s="107">
        <f>D68+D69+D70</f>
        <v>107721.474</v>
      </c>
      <c r="E67" s="107">
        <f>E68+E69+E70</f>
        <v>88504.26000000001</v>
      </c>
      <c r="F67" s="107">
        <f>F68+F69+F70</f>
        <v>87007.356</v>
      </c>
      <c r="G67" s="149">
        <f t="shared" si="5"/>
        <v>98.30866446428679</v>
      </c>
      <c r="H67" s="149">
        <f t="shared" si="0"/>
        <v>80.77066973665808</v>
      </c>
      <c r="I67" s="108" t="s">
        <v>67</v>
      </c>
    </row>
    <row r="68" spans="1:9" s="7" customFormat="1" ht="16.5" customHeight="1">
      <c r="A68" s="56"/>
      <c r="B68" s="57"/>
      <c r="C68" s="52" t="s">
        <v>35</v>
      </c>
      <c r="D68" s="176">
        <v>76445.186</v>
      </c>
      <c r="E68" s="176">
        <v>67032.709</v>
      </c>
      <c r="F68" s="176">
        <v>65597.776</v>
      </c>
      <c r="G68" s="148">
        <f t="shared" si="5"/>
        <v>97.85935400581826</v>
      </c>
      <c r="H68" s="148">
        <f t="shared" si="0"/>
        <v>85.81021177710261</v>
      </c>
      <c r="I68" s="109">
        <f>G68-95</f>
        <v>2.859354005818261</v>
      </c>
    </row>
    <row r="69" spans="1:9" s="2" customFormat="1" ht="16.5" customHeight="1">
      <c r="A69" s="61"/>
      <c r="B69" s="62"/>
      <c r="C69" s="52" t="s">
        <v>36</v>
      </c>
      <c r="D69" s="176">
        <v>553.1</v>
      </c>
      <c r="E69" s="176">
        <v>459.86699999999996</v>
      </c>
      <c r="F69" s="176">
        <v>397.896</v>
      </c>
      <c r="G69" s="148">
        <f t="shared" si="5"/>
        <v>86.52414719908148</v>
      </c>
      <c r="H69" s="148">
        <f t="shared" si="0"/>
        <v>71.93925149159284</v>
      </c>
      <c r="I69" s="109">
        <f>G69-95</f>
        <v>-8.475852800918517</v>
      </c>
    </row>
    <row r="70" spans="1:9" s="2" customFormat="1" ht="27.75" customHeight="1">
      <c r="A70" s="61"/>
      <c r="B70" s="62"/>
      <c r="C70" s="58" t="s">
        <v>71</v>
      </c>
      <c r="D70" s="176">
        <v>30723.188</v>
      </c>
      <c r="E70" s="176">
        <v>21011.684</v>
      </c>
      <c r="F70" s="176">
        <v>21011.684</v>
      </c>
      <c r="G70" s="148">
        <f t="shared" si="5"/>
        <v>100</v>
      </c>
      <c r="H70" s="148">
        <f t="shared" si="0"/>
        <v>68.39031157834272</v>
      </c>
      <c r="I70" s="109">
        <f>G70-95</f>
        <v>5</v>
      </c>
    </row>
    <row r="71" spans="1:9" s="2" customFormat="1" ht="54" customHeight="1">
      <c r="A71" s="50" t="s">
        <v>86</v>
      </c>
      <c r="B71" s="30" t="s">
        <v>88</v>
      </c>
      <c r="C71" s="30" t="s">
        <v>87</v>
      </c>
      <c r="D71" s="107">
        <f>D72+D73+D74</f>
        <v>546700.558</v>
      </c>
      <c r="E71" s="107">
        <f>E72+E73+E74</f>
        <v>436528.73699999996</v>
      </c>
      <c r="F71" s="107">
        <f>F72+F73+F74</f>
        <v>309765.103</v>
      </c>
      <c r="G71" s="149">
        <f t="shared" si="5"/>
        <v>70.96098761534685</v>
      </c>
      <c r="H71" s="149">
        <f t="shared" si="0"/>
        <v>56.66083534526043</v>
      </c>
      <c r="I71" s="108" t="s">
        <v>67</v>
      </c>
    </row>
    <row r="72" spans="1:9" s="2" customFormat="1" ht="16.5" customHeight="1">
      <c r="A72" s="184"/>
      <c r="B72" s="185"/>
      <c r="C72" s="58" t="s">
        <v>35</v>
      </c>
      <c r="D72" s="176">
        <v>542593.801</v>
      </c>
      <c r="E72" s="176">
        <v>436143.909</v>
      </c>
      <c r="F72" s="176">
        <v>309404.745</v>
      </c>
      <c r="G72" s="148">
        <f>F72/E72*100</f>
        <v>70.94097581447595</v>
      </c>
      <c r="H72" s="148">
        <f t="shared" si="0"/>
        <v>57.023273105915926</v>
      </c>
      <c r="I72" s="109">
        <f>G72-95</f>
        <v>-24.059024185524052</v>
      </c>
    </row>
    <row r="73" spans="1:9" s="10" customFormat="1" ht="16.5" customHeight="1">
      <c r="A73" s="63"/>
      <c r="B73" s="62"/>
      <c r="C73" s="58" t="s">
        <v>36</v>
      </c>
      <c r="D73" s="176">
        <v>2714.117</v>
      </c>
      <c r="E73" s="176">
        <v>384.828</v>
      </c>
      <c r="F73" s="176">
        <v>360.358</v>
      </c>
      <c r="G73" s="148">
        <f>F73/E73*100</f>
        <v>93.64131508102321</v>
      </c>
      <c r="H73" s="148">
        <f>F73/D73*100</f>
        <v>13.277172649521004</v>
      </c>
      <c r="I73" s="109">
        <f>G73-95</f>
        <v>-1.3586849189767918</v>
      </c>
    </row>
    <row r="74" spans="1:9" s="141" customFormat="1" ht="27.75" customHeight="1">
      <c r="A74" s="63"/>
      <c r="B74" s="62"/>
      <c r="C74" s="58" t="s">
        <v>71</v>
      </c>
      <c r="D74" s="176">
        <v>1392.64</v>
      </c>
      <c r="E74" s="176">
        <v>0</v>
      </c>
      <c r="F74" s="176">
        <v>0</v>
      </c>
      <c r="G74" s="148"/>
      <c r="H74" s="148">
        <f>F74/D74*100</f>
        <v>0</v>
      </c>
      <c r="I74" s="109">
        <f>G74-95</f>
        <v>-95</v>
      </c>
    </row>
    <row r="75" spans="1:10" s="28" customFormat="1" ht="21" customHeight="1">
      <c r="A75" s="204"/>
      <c r="B75" s="205"/>
      <c r="C75" s="163" t="s">
        <v>97</v>
      </c>
      <c r="D75" s="181">
        <v>25422.268</v>
      </c>
      <c r="E75" s="181">
        <v>12539.618</v>
      </c>
      <c r="F75" s="181">
        <v>11506.808</v>
      </c>
      <c r="G75" s="161">
        <f>F75/E75*100</f>
        <v>91.76362469733928</v>
      </c>
      <c r="H75" s="161">
        <f aca="true" t="shared" si="6" ref="H75:H88">F75/D75*100</f>
        <v>45.262712201759506</v>
      </c>
      <c r="I75" s="162">
        <f>G75-95</f>
        <v>-3.2363753026607185</v>
      </c>
      <c r="J75" s="97"/>
    </row>
    <row r="76" spans="1:9" s="2" customFormat="1" ht="41.25" customHeight="1">
      <c r="A76" s="68" t="s">
        <v>93</v>
      </c>
      <c r="B76" s="69" t="s">
        <v>94</v>
      </c>
      <c r="C76" s="30" t="s">
        <v>92</v>
      </c>
      <c r="D76" s="107">
        <f>D77+D78</f>
        <v>2809257.726</v>
      </c>
      <c r="E76" s="107">
        <f>E77+E78</f>
        <v>1849041.2659999998</v>
      </c>
      <c r="F76" s="107">
        <f>F77+F78</f>
        <v>1620644.261</v>
      </c>
      <c r="G76" s="149">
        <f t="shared" si="5"/>
        <v>87.6478146161612</v>
      </c>
      <c r="H76" s="149">
        <f t="shared" si="6"/>
        <v>57.689411904103814</v>
      </c>
      <c r="I76" s="108" t="s">
        <v>67</v>
      </c>
    </row>
    <row r="77" spans="1:9" s="2" customFormat="1" ht="16.5" customHeight="1">
      <c r="A77" s="184"/>
      <c r="B77" s="185"/>
      <c r="C77" s="58" t="s">
        <v>35</v>
      </c>
      <c r="D77" s="176">
        <v>1259324.638</v>
      </c>
      <c r="E77" s="176">
        <v>813240.995</v>
      </c>
      <c r="F77" s="176">
        <v>631447.201</v>
      </c>
      <c r="G77" s="148">
        <f>F77/E77*100</f>
        <v>77.64576612373064</v>
      </c>
      <c r="H77" s="148">
        <f t="shared" si="6"/>
        <v>50.14173327084544</v>
      </c>
      <c r="I77" s="109">
        <f>G77-95</f>
        <v>-17.35423387626936</v>
      </c>
    </row>
    <row r="78" spans="1:9" s="28" customFormat="1" ht="27" customHeight="1">
      <c r="A78" s="202"/>
      <c r="B78" s="203"/>
      <c r="C78" s="58" t="s">
        <v>71</v>
      </c>
      <c r="D78" s="176">
        <v>1549933.088</v>
      </c>
      <c r="E78" s="176">
        <v>1035800.271</v>
      </c>
      <c r="F78" s="176">
        <v>989197.06</v>
      </c>
      <c r="G78" s="148">
        <f>F78/E78*100</f>
        <v>95.50075315630036</v>
      </c>
      <c r="H78" s="148">
        <f t="shared" si="6"/>
        <v>63.821920291826174</v>
      </c>
      <c r="I78" s="109">
        <f>G78-95</f>
        <v>0.5007531563003624</v>
      </c>
    </row>
    <row r="79" spans="1:10" s="28" customFormat="1" ht="21" customHeight="1">
      <c r="A79" s="202"/>
      <c r="B79" s="203"/>
      <c r="C79" s="164" t="s">
        <v>97</v>
      </c>
      <c r="D79" s="181">
        <v>2684235.32</v>
      </c>
      <c r="E79" s="181">
        <v>1744477.431</v>
      </c>
      <c r="F79" s="181">
        <v>1529916.815</v>
      </c>
      <c r="G79" s="161">
        <f t="shared" si="5"/>
        <v>87.70057942927895</v>
      </c>
      <c r="H79" s="161">
        <f t="shared" si="6"/>
        <v>56.99637448329232</v>
      </c>
      <c r="I79" s="162">
        <f>G79-95</f>
        <v>-7.299420570721054</v>
      </c>
      <c r="J79" s="97"/>
    </row>
    <row r="80" spans="1:9" s="2" customFormat="1" ht="41.25" customHeight="1">
      <c r="A80" s="50" t="s">
        <v>19</v>
      </c>
      <c r="B80" s="30" t="s">
        <v>114</v>
      </c>
      <c r="C80" s="30" t="s">
        <v>47</v>
      </c>
      <c r="D80" s="107">
        <f>D81+D82+D83</f>
        <v>6492990.379000001</v>
      </c>
      <c r="E80" s="107">
        <f>E81+E82+E83</f>
        <v>3658677.346</v>
      </c>
      <c r="F80" s="107">
        <f>F81+F82+F83</f>
        <v>2709929.323</v>
      </c>
      <c r="G80" s="149">
        <f t="shared" si="5"/>
        <v>74.06855173940774</v>
      </c>
      <c r="H80" s="149">
        <f t="shared" si="6"/>
        <v>41.73622883786503</v>
      </c>
      <c r="I80" s="108" t="s">
        <v>67</v>
      </c>
    </row>
    <row r="81" spans="1:9" s="7" customFormat="1" ht="16.5" customHeight="1">
      <c r="A81" s="77"/>
      <c r="B81" s="51"/>
      <c r="C81" s="52" t="s">
        <v>35</v>
      </c>
      <c r="D81" s="176">
        <v>3349305.839</v>
      </c>
      <c r="E81" s="176">
        <v>2901856.895</v>
      </c>
      <c r="F81" s="176">
        <v>2026072.743</v>
      </c>
      <c r="G81" s="148">
        <f>F81/E81*100</f>
        <v>69.81987107947995</v>
      </c>
      <c r="H81" s="148">
        <f t="shared" si="6"/>
        <v>60.49231812180291</v>
      </c>
      <c r="I81" s="109">
        <f>G81-95</f>
        <v>-25.180128920520048</v>
      </c>
    </row>
    <row r="82" spans="1:9" s="7" customFormat="1" ht="16.5" customHeight="1">
      <c r="A82" s="77"/>
      <c r="B82" s="51"/>
      <c r="C82" s="52" t="s">
        <v>36</v>
      </c>
      <c r="D82" s="176">
        <v>913</v>
      </c>
      <c r="E82" s="176">
        <v>822</v>
      </c>
      <c r="F82" s="176">
        <v>530.596</v>
      </c>
      <c r="G82" s="148">
        <f t="shared" si="5"/>
        <v>64.54939172749393</v>
      </c>
      <c r="H82" s="148">
        <f t="shared" si="6"/>
        <v>58.11566265060241</v>
      </c>
      <c r="I82" s="109">
        <f>G82-95</f>
        <v>-30.450608272506074</v>
      </c>
    </row>
    <row r="83" spans="1:9" s="2" customFormat="1" ht="27" customHeight="1">
      <c r="A83" s="80"/>
      <c r="B83" s="53"/>
      <c r="C83" s="52" t="s">
        <v>71</v>
      </c>
      <c r="D83" s="176">
        <v>3142771.54</v>
      </c>
      <c r="E83" s="176">
        <v>755998.4509999999</v>
      </c>
      <c r="F83" s="176">
        <v>683325.984</v>
      </c>
      <c r="G83" s="148">
        <f t="shared" si="5"/>
        <v>90.38722011878833</v>
      </c>
      <c r="H83" s="148">
        <f t="shared" si="6"/>
        <v>21.742782614099912</v>
      </c>
      <c r="I83" s="109">
        <f>G83-95</f>
        <v>-4.612779881211665</v>
      </c>
    </row>
    <row r="84" spans="1:10" s="2" customFormat="1" ht="21" customHeight="1">
      <c r="A84" s="80"/>
      <c r="B84" s="53"/>
      <c r="C84" s="160" t="s">
        <v>97</v>
      </c>
      <c r="D84" s="181">
        <v>3232335.224</v>
      </c>
      <c r="E84" s="181">
        <v>1477562.755</v>
      </c>
      <c r="F84" s="181">
        <v>1086677.915</v>
      </c>
      <c r="G84" s="161">
        <f t="shared" si="5"/>
        <v>73.54529689671287</v>
      </c>
      <c r="H84" s="161">
        <f t="shared" si="6"/>
        <v>33.61897327144309</v>
      </c>
      <c r="I84" s="162">
        <f>G84-95</f>
        <v>-21.45470310328713</v>
      </c>
      <c r="J84" s="96"/>
    </row>
    <row r="85" spans="1:9" s="2" customFormat="1" ht="28.5" customHeight="1">
      <c r="A85" s="50" t="s">
        <v>20</v>
      </c>
      <c r="B85" s="30" t="s">
        <v>115</v>
      </c>
      <c r="C85" s="30" t="s">
        <v>48</v>
      </c>
      <c r="D85" s="107">
        <f>D86+D87+D88</f>
        <v>6358640.763</v>
      </c>
      <c r="E85" s="107">
        <f>E86+E87+E88</f>
        <v>4657647.328</v>
      </c>
      <c r="F85" s="107">
        <f>F86+F87+F88</f>
        <v>4176327.525</v>
      </c>
      <c r="G85" s="149">
        <f t="shared" si="5"/>
        <v>89.66603160126597</v>
      </c>
      <c r="H85" s="149">
        <f t="shared" si="6"/>
        <v>65.67956392978573</v>
      </c>
      <c r="I85" s="108" t="s">
        <v>67</v>
      </c>
    </row>
    <row r="86" spans="1:9" s="7" customFormat="1" ht="16.5" customHeight="1">
      <c r="A86" s="77"/>
      <c r="B86" s="78"/>
      <c r="C86" s="79" t="s">
        <v>35</v>
      </c>
      <c r="D86" s="176">
        <v>5460846.544</v>
      </c>
      <c r="E86" s="176">
        <v>4333381.323</v>
      </c>
      <c r="F86" s="176">
        <v>4069628.605</v>
      </c>
      <c r="G86" s="148">
        <f>F86/E86*100</f>
        <v>93.91346622093705</v>
      </c>
      <c r="H86" s="148">
        <f t="shared" si="6"/>
        <v>74.52376792150342</v>
      </c>
      <c r="I86" s="109">
        <f>G86-95</f>
        <v>-1.0865337790629468</v>
      </c>
    </row>
    <row r="87" spans="1:9" s="2" customFormat="1" ht="16.5" customHeight="1">
      <c r="A87" s="80"/>
      <c r="B87" s="81"/>
      <c r="C87" s="58" t="s">
        <v>36</v>
      </c>
      <c r="D87" s="176">
        <v>270112.553</v>
      </c>
      <c r="E87" s="176">
        <v>243874.257</v>
      </c>
      <c r="F87" s="176">
        <v>96416.714</v>
      </c>
      <c r="G87" s="148">
        <f t="shared" si="5"/>
        <v>39.53542091160528</v>
      </c>
      <c r="H87" s="148">
        <f t="shared" si="6"/>
        <v>35.695014144714705</v>
      </c>
      <c r="I87" s="109">
        <f>G87-95</f>
        <v>-55.46457908839472</v>
      </c>
    </row>
    <row r="88" spans="1:9" s="2" customFormat="1" ht="27" customHeight="1">
      <c r="A88" s="82"/>
      <c r="B88" s="83"/>
      <c r="C88" s="58" t="s">
        <v>71</v>
      </c>
      <c r="D88" s="176">
        <v>627681.666</v>
      </c>
      <c r="E88" s="176">
        <v>80391.74799999999</v>
      </c>
      <c r="F88" s="176">
        <v>10282.206</v>
      </c>
      <c r="G88" s="148">
        <f t="shared" si="5"/>
        <v>12.790126170661198</v>
      </c>
      <c r="H88" s="148">
        <f t="shared" si="6"/>
        <v>1.6381243163473251</v>
      </c>
      <c r="I88" s="109">
        <f>G88-95</f>
        <v>-82.2098738293388</v>
      </c>
    </row>
    <row r="89" spans="1:9" s="2" customFormat="1" ht="28.5" customHeight="1">
      <c r="A89" s="50" t="s">
        <v>108</v>
      </c>
      <c r="B89" s="30" t="s">
        <v>110</v>
      </c>
      <c r="C89" s="119" t="s">
        <v>109</v>
      </c>
      <c r="D89" s="107">
        <f>D90</f>
        <v>106018.509</v>
      </c>
      <c r="E89" s="107">
        <f>E90</f>
        <v>82452.261</v>
      </c>
      <c r="F89" s="107">
        <f>F90</f>
        <v>79301.999</v>
      </c>
      <c r="G89" s="149">
        <f>G90</f>
        <v>96.17928973469873</v>
      </c>
      <c r="H89" s="149">
        <f>H90</f>
        <v>74.80014551044101</v>
      </c>
      <c r="I89" s="107" t="s">
        <v>67</v>
      </c>
    </row>
    <row r="90" spans="1:9" s="2" customFormat="1" ht="18" customHeight="1">
      <c r="A90" s="114"/>
      <c r="B90" s="120"/>
      <c r="C90" s="52" t="s">
        <v>35</v>
      </c>
      <c r="D90" s="176">
        <v>106018.509</v>
      </c>
      <c r="E90" s="176">
        <v>82452.261</v>
      </c>
      <c r="F90" s="176">
        <v>79301.999</v>
      </c>
      <c r="G90" s="174">
        <f t="shared" si="5"/>
        <v>96.17928973469873</v>
      </c>
      <c r="H90" s="148">
        <f aca="true" t="shared" si="7" ref="H90:H110">F90/D90*100</f>
        <v>74.80014551044101</v>
      </c>
      <c r="I90" s="109">
        <f>G90-95</f>
        <v>1.1792897346987274</v>
      </c>
    </row>
    <row r="91" spans="1:9" s="2" customFormat="1" ht="42" customHeight="1">
      <c r="A91" s="50" t="s">
        <v>21</v>
      </c>
      <c r="B91" s="30" t="s">
        <v>116</v>
      </c>
      <c r="C91" s="30" t="s">
        <v>49</v>
      </c>
      <c r="D91" s="107">
        <f>D92</f>
        <v>72429.775</v>
      </c>
      <c r="E91" s="107">
        <f>E92</f>
        <v>64607.334</v>
      </c>
      <c r="F91" s="107">
        <f>F92</f>
        <v>62395.631</v>
      </c>
      <c r="G91" s="149">
        <f t="shared" si="5"/>
        <v>96.57669979076988</v>
      </c>
      <c r="H91" s="149">
        <f t="shared" si="7"/>
        <v>86.1463824787527</v>
      </c>
      <c r="I91" s="108" t="s">
        <v>67</v>
      </c>
    </row>
    <row r="92" spans="1:9" s="7" customFormat="1" ht="18" customHeight="1">
      <c r="A92" s="56"/>
      <c r="B92" s="84"/>
      <c r="C92" s="52" t="s">
        <v>35</v>
      </c>
      <c r="D92" s="176">
        <v>72429.775</v>
      </c>
      <c r="E92" s="176">
        <v>64607.334</v>
      </c>
      <c r="F92" s="176">
        <v>62395.631</v>
      </c>
      <c r="G92" s="148">
        <f>F92/E92*100</f>
        <v>96.57669979076988</v>
      </c>
      <c r="H92" s="148">
        <f t="shared" si="7"/>
        <v>86.1463824787527</v>
      </c>
      <c r="I92" s="109">
        <f>G92-95</f>
        <v>1.5766997907698794</v>
      </c>
    </row>
    <row r="93" spans="1:9" s="28" customFormat="1" ht="27" customHeight="1" hidden="1">
      <c r="A93" s="143"/>
      <c r="B93" s="145"/>
      <c r="C93" s="52" t="s">
        <v>71</v>
      </c>
      <c r="D93" s="171">
        <v>0</v>
      </c>
      <c r="E93" s="171">
        <v>0</v>
      </c>
      <c r="F93" s="171">
        <v>0</v>
      </c>
      <c r="G93" s="148" t="e">
        <f t="shared" si="5"/>
        <v>#DIV/0!</v>
      </c>
      <c r="H93" s="148" t="e">
        <f t="shared" si="7"/>
        <v>#DIV/0!</v>
      </c>
      <c r="I93" s="109" t="e">
        <f>G93-95</f>
        <v>#DIV/0!</v>
      </c>
    </row>
    <row r="94" spans="1:9" s="2" customFormat="1" ht="41.25" customHeight="1">
      <c r="A94" s="68" t="s">
        <v>22</v>
      </c>
      <c r="B94" s="69" t="s">
        <v>95</v>
      </c>
      <c r="C94" s="30" t="s">
        <v>50</v>
      </c>
      <c r="D94" s="107">
        <f>D95+D96</f>
        <v>415474.146</v>
      </c>
      <c r="E94" s="107">
        <f>E95+E96</f>
        <v>360343.301</v>
      </c>
      <c r="F94" s="107">
        <f>F95+F96</f>
        <v>351752.714</v>
      </c>
      <c r="G94" s="149">
        <f t="shared" si="5"/>
        <v>97.61599924956008</v>
      </c>
      <c r="H94" s="149">
        <f t="shared" si="7"/>
        <v>84.66296095353187</v>
      </c>
      <c r="I94" s="108" t="s">
        <v>67</v>
      </c>
    </row>
    <row r="95" spans="1:9" s="7" customFormat="1" ht="16.5" customHeight="1">
      <c r="A95" s="56"/>
      <c r="B95" s="57"/>
      <c r="C95" s="58" t="s">
        <v>35</v>
      </c>
      <c r="D95" s="176">
        <v>281467.446</v>
      </c>
      <c r="E95" s="176">
        <v>255159.897</v>
      </c>
      <c r="F95" s="176">
        <v>252894.476</v>
      </c>
      <c r="G95" s="148">
        <f t="shared" si="5"/>
        <v>99.1121563276066</v>
      </c>
      <c r="H95" s="148">
        <f t="shared" si="7"/>
        <v>89.84857026769625</v>
      </c>
      <c r="I95" s="109">
        <f>G95-95</f>
        <v>4.112156327606598</v>
      </c>
    </row>
    <row r="96" spans="1:9" s="14" customFormat="1" ht="16.5" customHeight="1">
      <c r="A96" s="142"/>
      <c r="B96" s="146"/>
      <c r="C96" s="58" t="s">
        <v>36</v>
      </c>
      <c r="D96" s="176">
        <v>134006.7</v>
      </c>
      <c r="E96" s="176">
        <v>105183.404</v>
      </c>
      <c r="F96" s="176">
        <v>98858.238</v>
      </c>
      <c r="G96" s="148">
        <f>F96/E96*100</f>
        <v>93.98653612693501</v>
      </c>
      <c r="H96" s="148">
        <f t="shared" si="7"/>
        <v>73.77111592181585</v>
      </c>
      <c r="I96" s="109">
        <f>G96-95</f>
        <v>-1.0134638730649925</v>
      </c>
    </row>
    <row r="97" spans="1:9" s="28" customFormat="1" ht="29.25" customHeight="1" hidden="1">
      <c r="A97" s="143"/>
      <c r="B97" s="145"/>
      <c r="C97" s="58" t="s">
        <v>71</v>
      </c>
      <c r="D97" s="171">
        <v>0</v>
      </c>
      <c r="E97" s="171">
        <v>0</v>
      </c>
      <c r="F97" s="171">
        <v>0</v>
      </c>
      <c r="G97" s="148" t="e">
        <f t="shared" si="5"/>
        <v>#DIV/0!</v>
      </c>
      <c r="H97" s="148" t="e">
        <f t="shared" si="7"/>
        <v>#DIV/0!</v>
      </c>
      <c r="I97" s="109" t="e">
        <f>G97-95</f>
        <v>#DIV/0!</v>
      </c>
    </row>
    <row r="98" spans="1:9" s="2" customFormat="1" ht="41.25" customHeight="1">
      <c r="A98" s="50" t="s">
        <v>23</v>
      </c>
      <c r="B98" s="30" t="s">
        <v>76</v>
      </c>
      <c r="C98" s="30" t="s">
        <v>51</v>
      </c>
      <c r="D98" s="107">
        <f>D99+D100+D101</f>
        <v>192763.32700000002</v>
      </c>
      <c r="E98" s="107">
        <f>E99+E100+E101</f>
        <v>168642.049</v>
      </c>
      <c r="F98" s="107">
        <f>F99+F100+F101</f>
        <v>160071.946</v>
      </c>
      <c r="G98" s="149">
        <f aca="true" t="shared" si="8" ref="G98:G125">F98/E98*100</f>
        <v>94.91816954856851</v>
      </c>
      <c r="H98" s="149">
        <f t="shared" si="7"/>
        <v>83.04066364241575</v>
      </c>
      <c r="I98" s="108" t="s">
        <v>67</v>
      </c>
    </row>
    <row r="99" spans="1:9" s="7" customFormat="1" ht="16.5" customHeight="1">
      <c r="A99" s="210"/>
      <c r="B99" s="211"/>
      <c r="C99" s="58" t="s">
        <v>35</v>
      </c>
      <c r="D99" s="176">
        <v>190534.027</v>
      </c>
      <c r="E99" s="176">
        <v>167449.024</v>
      </c>
      <c r="F99" s="176">
        <v>158879.108</v>
      </c>
      <c r="G99" s="148">
        <f>F99/E99*100</f>
        <v>94.88207467844065</v>
      </c>
      <c r="H99" s="148">
        <f t="shared" si="7"/>
        <v>83.38621216461247</v>
      </c>
      <c r="I99" s="109">
        <f>G99-95</f>
        <v>-0.11792532155935476</v>
      </c>
    </row>
    <row r="100" spans="1:9" s="7" customFormat="1" ht="16.5" customHeight="1">
      <c r="A100" s="63"/>
      <c r="B100" s="85"/>
      <c r="C100" s="52" t="s">
        <v>36</v>
      </c>
      <c r="D100" s="176">
        <v>786.2</v>
      </c>
      <c r="E100" s="176">
        <v>0</v>
      </c>
      <c r="F100" s="176">
        <v>0</v>
      </c>
      <c r="G100" s="148"/>
      <c r="H100" s="148">
        <f t="shared" si="7"/>
        <v>0</v>
      </c>
      <c r="I100" s="109">
        <f>G100-95</f>
        <v>-95</v>
      </c>
    </row>
    <row r="101" spans="1:12" s="7" customFormat="1" ht="27" customHeight="1">
      <c r="A101" s="63"/>
      <c r="B101" s="85"/>
      <c r="C101" s="52" t="s">
        <v>71</v>
      </c>
      <c r="D101" s="176">
        <v>1443.1</v>
      </c>
      <c r="E101" s="176">
        <v>1193.025</v>
      </c>
      <c r="F101" s="176">
        <v>1192.838</v>
      </c>
      <c r="G101" s="174">
        <f>F101/E101*100</f>
        <v>99.98432555897821</v>
      </c>
      <c r="H101" s="148">
        <f t="shared" si="7"/>
        <v>82.65802785669739</v>
      </c>
      <c r="I101" s="109">
        <f>G101-95</f>
        <v>4.984325558978213</v>
      </c>
      <c r="L101" s="55"/>
    </row>
    <row r="102" spans="1:9" s="11" customFormat="1" ht="21" customHeight="1" hidden="1">
      <c r="A102" s="64"/>
      <c r="B102" s="65"/>
      <c r="C102" s="95" t="s">
        <v>97</v>
      </c>
      <c r="D102" s="173">
        <v>0</v>
      </c>
      <c r="E102" s="173">
        <v>0</v>
      </c>
      <c r="F102" s="173">
        <v>0</v>
      </c>
      <c r="G102" s="157" t="e">
        <f t="shared" si="8"/>
        <v>#DIV/0!</v>
      </c>
      <c r="H102" s="157" t="e">
        <f t="shared" si="7"/>
        <v>#DIV/0!</v>
      </c>
      <c r="I102" s="158" t="e">
        <f>G102-95</f>
        <v>#DIV/0!</v>
      </c>
    </row>
    <row r="103" spans="1:9" s="2" customFormat="1" ht="28.5" customHeight="1">
      <c r="A103" s="50" t="s">
        <v>24</v>
      </c>
      <c r="B103" s="30" t="s">
        <v>25</v>
      </c>
      <c r="C103" s="30" t="s">
        <v>52</v>
      </c>
      <c r="D103" s="107">
        <f>D104+D105+D106</f>
        <v>657431.69</v>
      </c>
      <c r="E103" s="107">
        <f>E104+E105+E106</f>
        <v>521440.517</v>
      </c>
      <c r="F103" s="107">
        <f>F104+F105+F106</f>
        <v>509256.94</v>
      </c>
      <c r="G103" s="149">
        <f t="shared" si="8"/>
        <v>97.66347711717998</v>
      </c>
      <c r="H103" s="149">
        <f t="shared" si="7"/>
        <v>77.46157475311239</v>
      </c>
      <c r="I103" s="108" t="s">
        <v>67</v>
      </c>
    </row>
    <row r="104" spans="1:9" s="7" customFormat="1" ht="17.25" customHeight="1">
      <c r="A104" s="201"/>
      <c r="B104" s="197"/>
      <c r="C104" s="58" t="s">
        <v>35</v>
      </c>
      <c r="D104" s="176">
        <v>657431.69</v>
      </c>
      <c r="E104" s="176">
        <v>521440.517</v>
      </c>
      <c r="F104" s="176">
        <v>509256.94</v>
      </c>
      <c r="G104" s="148">
        <f t="shared" si="8"/>
        <v>97.66347711717998</v>
      </c>
      <c r="H104" s="148">
        <f t="shared" si="7"/>
        <v>77.46157475311239</v>
      </c>
      <c r="I104" s="109">
        <f>G104-95</f>
        <v>2.66347711717998</v>
      </c>
    </row>
    <row r="105" spans="1:9" s="28" customFormat="1" ht="16.5" customHeight="1" hidden="1">
      <c r="A105" s="202"/>
      <c r="B105" s="203"/>
      <c r="C105" s="58" t="s">
        <v>36</v>
      </c>
      <c r="D105" s="171">
        <v>0</v>
      </c>
      <c r="E105" s="171">
        <v>0</v>
      </c>
      <c r="F105" s="171">
        <v>0</v>
      </c>
      <c r="G105" s="148" t="e">
        <f t="shared" si="8"/>
        <v>#DIV/0!</v>
      </c>
      <c r="H105" s="148" t="e">
        <f t="shared" si="7"/>
        <v>#DIV/0!</v>
      </c>
      <c r="I105" s="109" t="e">
        <f>G105-95</f>
        <v>#DIV/0!</v>
      </c>
    </row>
    <row r="106" spans="1:9" s="2" customFormat="1" ht="27.75" customHeight="1" hidden="1">
      <c r="A106" s="204"/>
      <c r="B106" s="205"/>
      <c r="C106" s="58" t="s">
        <v>71</v>
      </c>
      <c r="D106" s="171">
        <v>0</v>
      </c>
      <c r="E106" s="171">
        <v>0</v>
      </c>
      <c r="F106" s="171">
        <v>0</v>
      </c>
      <c r="G106" s="148" t="e">
        <f t="shared" si="8"/>
        <v>#DIV/0!</v>
      </c>
      <c r="H106" s="148" t="e">
        <f t="shared" si="7"/>
        <v>#DIV/0!</v>
      </c>
      <c r="I106" s="109" t="e">
        <f>G106-95</f>
        <v>#DIV/0!</v>
      </c>
    </row>
    <row r="107" spans="1:9" s="2" customFormat="1" ht="41.25" customHeight="1">
      <c r="A107" s="68" t="s">
        <v>26</v>
      </c>
      <c r="B107" s="69" t="s">
        <v>77</v>
      </c>
      <c r="C107" s="30" t="s">
        <v>53</v>
      </c>
      <c r="D107" s="107">
        <f>D108+D109+D110</f>
        <v>947764.786</v>
      </c>
      <c r="E107" s="107">
        <f>E108+E109+E110</f>
        <v>876483.422</v>
      </c>
      <c r="F107" s="107">
        <f>F108+F109+F110</f>
        <v>865609.623</v>
      </c>
      <c r="G107" s="149">
        <f>F107/E107*100</f>
        <v>98.7593833805564</v>
      </c>
      <c r="H107" s="149">
        <f t="shared" si="7"/>
        <v>91.33169281940383</v>
      </c>
      <c r="I107" s="108" t="s">
        <v>67</v>
      </c>
    </row>
    <row r="108" spans="1:9" s="7" customFormat="1" ht="16.5" customHeight="1">
      <c r="A108" s="56"/>
      <c r="B108" s="57"/>
      <c r="C108" s="58" t="s">
        <v>35</v>
      </c>
      <c r="D108" s="176">
        <v>934696.047</v>
      </c>
      <c r="E108" s="176">
        <v>864722.199</v>
      </c>
      <c r="F108" s="176">
        <v>853848.4</v>
      </c>
      <c r="G108" s="148">
        <f>F108/E108*100</f>
        <v>98.74250955826335</v>
      </c>
      <c r="H108" s="148">
        <f t="shared" si="7"/>
        <v>91.35038098647271</v>
      </c>
      <c r="I108" s="109">
        <f>G108-95</f>
        <v>3.7425095582633503</v>
      </c>
    </row>
    <row r="109" spans="1:9" s="9" customFormat="1" ht="17.25" customHeight="1" hidden="1">
      <c r="A109" s="61"/>
      <c r="B109" s="62"/>
      <c r="C109" s="58" t="s">
        <v>36</v>
      </c>
      <c r="D109" s="176"/>
      <c r="E109" s="176"/>
      <c r="F109" s="171"/>
      <c r="G109" s="148" t="e">
        <f t="shared" si="8"/>
        <v>#DIV/0!</v>
      </c>
      <c r="H109" s="148" t="e">
        <f t="shared" si="7"/>
        <v>#DIV/0!</v>
      </c>
      <c r="I109" s="109" t="e">
        <f>G109-95</f>
        <v>#DIV/0!</v>
      </c>
    </row>
    <row r="110" spans="1:9" s="2" customFormat="1" ht="27" customHeight="1">
      <c r="A110" s="190"/>
      <c r="B110" s="191"/>
      <c r="C110" s="58" t="s">
        <v>71</v>
      </c>
      <c r="D110" s="176">
        <v>13068.739</v>
      </c>
      <c r="E110" s="176">
        <v>11761.223</v>
      </c>
      <c r="F110" s="176">
        <v>11761.223</v>
      </c>
      <c r="G110" s="148">
        <f t="shared" si="8"/>
        <v>100</v>
      </c>
      <c r="H110" s="148">
        <f t="shared" si="7"/>
        <v>89.99508674861438</v>
      </c>
      <c r="I110" s="109">
        <f>G110-95</f>
        <v>5</v>
      </c>
    </row>
    <row r="111" spans="1:12" s="2" customFormat="1" ht="21" customHeight="1" hidden="1">
      <c r="A111" s="192"/>
      <c r="B111" s="193"/>
      <c r="C111" s="122" t="s">
        <v>97</v>
      </c>
      <c r="D111" s="172">
        <v>0</v>
      </c>
      <c r="E111" s="172">
        <v>0</v>
      </c>
      <c r="F111" s="172">
        <v>0</v>
      </c>
      <c r="G111" s="153"/>
      <c r="H111" s="153"/>
      <c r="I111" s="121">
        <f>G111-95</f>
        <v>-95</v>
      </c>
      <c r="J111" s="96"/>
      <c r="K111" s="96"/>
      <c r="L111" s="96"/>
    </row>
    <row r="112" spans="1:9" s="2" customFormat="1" ht="28.5" customHeight="1">
      <c r="A112" s="50" t="s">
        <v>27</v>
      </c>
      <c r="B112" s="30" t="s">
        <v>28</v>
      </c>
      <c r="C112" s="30" t="s">
        <v>54</v>
      </c>
      <c r="D112" s="107">
        <f>D113</f>
        <v>43686.1</v>
      </c>
      <c r="E112" s="107">
        <f>E113</f>
        <v>35853.802</v>
      </c>
      <c r="F112" s="107">
        <f>F113</f>
        <v>32921.872</v>
      </c>
      <c r="G112" s="149">
        <f t="shared" si="8"/>
        <v>91.82254088422756</v>
      </c>
      <c r="H112" s="149">
        <f aca="true" t="shared" si="9" ref="H112:H128">F112/D112*100</f>
        <v>75.360061896118</v>
      </c>
      <c r="I112" s="108" t="s">
        <v>67</v>
      </c>
    </row>
    <row r="113" spans="1:9" s="7" customFormat="1" ht="18" customHeight="1">
      <c r="A113" s="114"/>
      <c r="B113" s="115"/>
      <c r="C113" s="58" t="s">
        <v>35</v>
      </c>
      <c r="D113" s="176">
        <v>43686.1</v>
      </c>
      <c r="E113" s="176">
        <v>35853.802</v>
      </c>
      <c r="F113" s="176">
        <v>32921.872</v>
      </c>
      <c r="G113" s="148">
        <f>F113/E113*100</f>
        <v>91.82254088422756</v>
      </c>
      <c r="H113" s="148">
        <f t="shared" si="9"/>
        <v>75.360061896118</v>
      </c>
      <c r="I113" s="109">
        <f>G113-95</f>
        <v>-3.177459115772436</v>
      </c>
    </row>
    <row r="114" spans="1:9" s="11" customFormat="1" ht="28.5" customHeight="1" hidden="1">
      <c r="A114" s="147"/>
      <c r="B114" s="145"/>
      <c r="C114" s="58" t="s">
        <v>71</v>
      </c>
      <c r="D114" s="171">
        <v>0</v>
      </c>
      <c r="E114" s="171">
        <v>0</v>
      </c>
      <c r="F114" s="171">
        <v>0</v>
      </c>
      <c r="G114" s="148" t="e">
        <f t="shared" si="8"/>
        <v>#DIV/0!</v>
      </c>
      <c r="H114" s="148" t="e">
        <f t="shared" si="9"/>
        <v>#DIV/0!</v>
      </c>
      <c r="I114" s="109" t="e">
        <f>G114-95</f>
        <v>#DIV/0!</v>
      </c>
    </row>
    <row r="115" spans="1:9" s="2" customFormat="1" ht="29.25" customHeight="1">
      <c r="A115" s="50" t="s">
        <v>29</v>
      </c>
      <c r="B115" s="30" t="s">
        <v>30</v>
      </c>
      <c r="C115" s="30" t="s">
        <v>55</v>
      </c>
      <c r="D115" s="107">
        <f>D116</f>
        <v>10155.3</v>
      </c>
      <c r="E115" s="107">
        <f>E116</f>
        <v>8793.28</v>
      </c>
      <c r="F115" s="107">
        <f>F116</f>
        <v>8056.142</v>
      </c>
      <c r="G115" s="149">
        <f t="shared" si="8"/>
        <v>91.61703027766657</v>
      </c>
      <c r="H115" s="149">
        <f t="shared" si="9"/>
        <v>79.32943389166248</v>
      </c>
      <c r="I115" s="108" t="s">
        <v>67</v>
      </c>
    </row>
    <row r="116" spans="1:9" s="7" customFormat="1" ht="18" customHeight="1">
      <c r="A116" s="56"/>
      <c r="B116" s="57"/>
      <c r="C116" s="52" t="s">
        <v>35</v>
      </c>
      <c r="D116" s="176">
        <v>10155.3</v>
      </c>
      <c r="E116" s="176">
        <v>8793.28</v>
      </c>
      <c r="F116" s="176">
        <v>8056.142</v>
      </c>
      <c r="G116" s="148">
        <f>F116/E116*100</f>
        <v>91.61703027766657</v>
      </c>
      <c r="H116" s="148">
        <f t="shared" si="9"/>
        <v>79.32943389166248</v>
      </c>
      <c r="I116" s="109">
        <f>G116-95</f>
        <v>-3.382969722333428</v>
      </c>
    </row>
    <row r="117" spans="1:9" s="2" customFormat="1" ht="25.5" customHeight="1">
      <c r="A117" s="50" t="s">
        <v>31</v>
      </c>
      <c r="B117" s="30" t="s">
        <v>32</v>
      </c>
      <c r="C117" s="30" t="s">
        <v>83</v>
      </c>
      <c r="D117" s="107">
        <f>D118+D119</f>
        <v>197767.919</v>
      </c>
      <c r="E117" s="107">
        <f>E118+E119</f>
        <v>166919.09</v>
      </c>
      <c r="F117" s="107">
        <f>F118+F119</f>
        <v>139378.954</v>
      </c>
      <c r="G117" s="149">
        <f t="shared" si="8"/>
        <v>83.50090693640854</v>
      </c>
      <c r="H117" s="149">
        <f t="shared" si="9"/>
        <v>70.47601790258004</v>
      </c>
      <c r="I117" s="108" t="s">
        <v>67</v>
      </c>
    </row>
    <row r="118" spans="1:9" s="7" customFormat="1" ht="18" customHeight="1">
      <c r="A118" s="63"/>
      <c r="B118" s="75"/>
      <c r="C118" s="52" t="s">
        <v>35</v>
      </c>
      <c r="D118" s="176">
        <v>197767.919</v>
      </c>
      <c r="E118" s="176">
        <v>166919.09</v>
      </c>
      <c r="F118" s="176">
        <v>139378.954</v>
      </c>
      <c r="G118" s="148">
        <f t="shared" si="8"/>
        <v>83.50090693640854</v>
      </c>
      <c r="H118" s="148">
        <f t="shared" si="9"/>
        <v>70.47601790258004</v>
      </c>
      <c r="I118" s="109">
        <f>G118-95</f>
        <v>-11.49909306359146</v>
      </c>
    </row>
    <row r="119" spans="1:9" s="127" customFormat="1" ht="27" customHeight="1" hidden="1">
      <c r="A119" s="64"/>
      <c r="B119" s="146"/>
      <c r="C119" s="52" t="s">
        <v>71</v>
      </c>
      <c r="D119" s="171">
        <v>0</v>
      </c>
      <c r="E119" s="171">
        <v>0</v>
      </c>
      <c r="F119" s="171">
        <v>0</v>
      </c>
      <c r="G119" s="148" t="e">
        <f t="shared" si="8"/>
        <v>#DIV/0!</v>
      </c>
      <c r="H119" s="148" t="e">
        <f t="shared" si="9"/>
        <v>#DIV/0!</v>
      </c>
      <c r="I119" s="109" t="e">
        <f>G119-95</f>
        <v>#DIV/0!</v>
      </c>
    </row>
    <row r="120" spans="1:9" s="3" customFormat="1" ht="42" customHeight="1">
      <c r="A120" s="50" t="s">
        <v>33</v>
      </c>
      <c r="B120" s="30" t="s">
        <v>78</v>
      </c>
      <c r="C120" s="30" t="s">
        <v>57</v>
      </c>
      <c r="D120" s="107">
        <f>D121+D122+D123</f>
        <v>3007273.4159999997</v>
      </c>
      <c r="E120" s="107">
        <f>E121+E122+E123</f>
        <v>2497692.254</v>
      </c>
      <c r="F120" s="107">
        <f>F121+F122+F123</f>
        <v>2472018.153</v>
      </c>
      <c r="G120" s="175">
        <f t="shared" si="8"/>
        <v>98.97208709524227</v>
      </c>
      <c r="H120" s="149">
        <f t="shared" si="9"/>
        <v>82.20131032475433</v>
      </c>
      <c r="I120" s="108" t="s">
        <v>67</v>
      </c>
    </row>
    <row r="121" spans="1:9" s="7" customFormat="1" ht="17.25" customHeight="1">
      <c r="A121" s="86"/>
      <c r="B121" s="87"/>
      <c r="C121" s="58" t="s">
        <v>35</v>
      </c>
      <c r="D121" s="176">
        <v>877510.642</v>
      </c>
      <c r="E121" s="176">
        <v>826727.833</v>
      </c>
      <c r="F121" s="176">
        <v>812009.931</v>
      </c>
      <c r="G121" s="174">
        <f t="shared" si="8"/>
        <v>98.21974035317135</v>
      </c>
      <c r="H121" s="148">
        <f t="shared" si="9"/>
        <v>92.53562203522542</v>
      </c>
      <c r="I121" s="109">
        <f>G121-95</f>
        <v>3.219740353171346</v>
      </c>
    </row>
    <row r="122" spans="1:9" s="2" customFormat="1" ht="17.25" customHeight="1">
      <c r="A122" s="80"/>
      <c r="B122" s="81"/>
      <c r="C122" s="58" t="s">
        <v>36</v>
      </c>
      <c r="D122" s="176">
        <v>303983.894</v>
      </c>
      <c r="E122" s="176">
        <v>176918.983</v>
      </c>
      <c r="F122" s="176">
        <v>167173.041</v>
      </c>
      <c r="G122" s="148">
        <f t="shared" si="8"/>
        <v>94.49129661795534</v>
      </c>
      <c r="H122" s="148">
        <f t="shared" si="9"/>
        <v>54.99404550689781</v>
      </c>
      <c r="I122" s="109">
        <f>G122-95</f>
        <v>-0.5087033820446578</v>
      </c>
    </row>
    <row r="123" spans="1:9" s="2" customFormat="1" ht="27" customHeight="1">
      <c r="A123" s="80"/>
      <c r="B123" s="81"/>
      <c r="C123" s="58" t="s">
        <v>71</v>
      </c>
      <c r="D123" s="176">
        <v>1825778.88</v>
      </c>
      <c r="E123" s="176">
        <v>1494045.438</v>
      </c>
      <c r="F123" s="176">
        <v>1492835.181</v>
      </c>
      <c r="G123" s="174">
        <f>F123/E123*100</f>
        <v>99.91899463234397</v>
      </c>
      <c r="H123" s="148">
        <f t="shared" si="9"/>
        <v>81.76429234409811</v>
      </c>
      <c r="I123" s="109">
        <f>G123-95</f>
        <v>4.918994632343967</v>
      </c>
    </row>
    <row r="124" spans="1:10" s="2" customFormat="1" ht="21" customHeight="1">
      <c r="A124" s="88"/>
      <c r="B124" s="89"/>
      <c r="C124" s="163" t="s">
        <v>97</v>
      </c>
      <c r="D124" s="181">
        <f>2096063.875+148043.25</f>
        <v>2244107.125</v>
      </c>
      <c r="E124" s="181">
        <v>1792213.919</v>
      </c>
      <c r="F124" s="181">
        <v>1782252.533</v>
      </c>
      <c r="G124" s="161">
        <f>F124/E124*100</f>
        <v>99.44418543487498</v>
      </c>
      <c r="H124" s="161">
        <f t="shared" si="9"/>
        <v>79.41922705672975</v>
      </c>
      <c r="I124" s="162">
        <f>G124-95</f>
        <v>4.444185434874981</v>
      </c>
      <c r="J124" s="96"/>
    </row>
    <row r="125" spans="1:9" s="2" customFormat="1" ht="41.25" customHeight="1">
      <c r="A125" s="68" t="s">
        <v>34</v>
      </c>
      <c r="B125" s="69" t="s">
        <v>79</v>
      </c>
      <c r="C125" s="30" t="s">
        <v>56</v>
      </c>
      <c r="D125" s="107">
        <f>D126+D127</f>
        <v>631595.25</v>
      </c>
      <c r="E125" s="107">
        <f>E126+E127</f>
        <v>160325.42099999997</v>
      </c>
      <c r="F125" s="107">
        <f>F126+F127</f>
        <v>153851.88799999998</v>
      </c>
      <c r="G125" s="149">
        <f t="shared" si="8"/>
        <v>95.96225417053482</v>
      </c>
      <c r="H125" s="149">
        <f t="shared" si="9"/>
        <v>24.359253493435865</v>
      </c>
      <c r="I125" s="108" t="s">
        <v>67</v>
      </c>
    </row>
    <row r="126" spans="1:9" s="7" customFormat="1" ht="18" customHeight="1">
      <c r="A126" s="210"/>
      <c r="B126" s="214"/>
      <c r="C126" s="58" t="s">
        <v>35</v>
      </c>
      <c r="D126" s="176">
        <v>205995.25</v>
      </c>
      <c r="E126" s="176">
        <f>187767.452-91723.186</f>
        <v>96044.26599999999</v>
      </c>
      <c r="F126" s="176">
        <v>89570.733</v>
      </c>
      <c r="G126" s="148">
        <f>F126/E126*100</f>
        <v>93.2598443721773</v>
      </c>
      <c r="H126" s="148">
        <f t="shared" si="9"/>
        <v>43.4819409670854</v>
      </c>
      <c r="I126" s="109">
        <f>G126-95</f>
        <v>-1.740155627822702</v>
      </c>
    </row>
    <row r="127" spans="1:9" s="7" customFormat="1" ht="27.75" customHeight="1">
      <c r="A127" s="63"/>
      <c r="B127" s="124"/>
      <c r="C127" s="58" t="s">
        <v>71</v>
      </c>
      <c r="D127" s="176">
        <v>425600</v>
      </c>
      <c r="E127" s="176">
        <f>212800-148518.845</f>
        <v>64281.155</v>
      </c>
      <c r="F127" s="176">
        <v>64281.155</v>
      </c>
      <c r="G127" s="148">
        <f>F127/E127*100</f>
        <v>100</v>
      </c>
      <c r="H127" s="148">
        <f t="shared" si="9"/>
        <v>15.103654840225564</v>
      </c>
      <c r="I127" s="113">
        <f>G127-95</f>
        <v>5</v>
      </c>
    </row>
    <row r="128" spans="1:9" s="7" customFormat="1" ht="21" customHeight="1">
      <c r="A128" s="101"/>
      <c r="B128" s="102"/>
      <c r="C128" s="163" t="s">
        <v>97</v>
      </c>
      <c r="D128" s="181">
        <v>522051.32</v>
      </c>
      <c r="E128" s="181">
        <f>309251.32-91723.186-148518.845</f>
        <v>69009.28900000002</v>
      </c>
      <c r="F128" s="181">
        <v>69009.289</v>
      </c>
      <c r="G128" s="161">
        <f>F128/E128*100</f>
        <v>99.99999999999997</v>
      </c>
      <c r="H128" s="161">
        <f t="shared" si="9"/>
        <v>13.218870704129243</v>
      </c>
      <c r="I128" s="162">
        <f>G128-95</f>
        <v>4.999999999999972</v>
      </c>
    </row>
    <row r="129" spans="1:9" s="103" customFormat="1" ht="18" customHeight="1" hidden="1">
      <c r="A129" s="195" t="s">
        <v>72</v>
      </c>
      <c r="B129" s="196"/>
      <c r="C129" s="197"/>
      <c r="D129" s="168">
        <v>0</v>
      </c>
      <c r="E129" s="168" t="s">
        <v>67</v>
      </c>
      <c r="F129" s="168" t="s">
        <v>67</v>
      </c>
      <c r="G129" s="148"/>
      <c r="H129" s="148"/>
      <c r="I129" s="113">
        <f>G129-95</f>
        <v>-95</v>
      </c>
    </row>
    <row r="130" spans="1:9" s="103" customFormat="1" ht="27.75" customHeight="1" hidden="1">
      <c r="A130" s="195" t="s">
        <v>107</v>
      </c>
      <c r="B130" s="196"/>
      <c r="C130" s="197"/>
      <c r="D130" s="168">
        <v>349.35</v>
      </c>
      <c r="E130" s="168">
        <v>0</v>
      </c>
      <c r="F130" s="168">
        <v>0</v>
      </c>
      <c r="G130" s="148"/>
      <c r="H130" s="148">
        <f>F130/D130*100</f>
        <v>0</v>
      </c>
      <c r="I130" s="113">
        <f>G130-95</f>
        <v>-95</v>
      </c>
    </row>
    <row r="131" spans="1:11" s="1" customFormat="1" ht="26.25" customHeight="1">
      <c r="A131" s="215" t="s">
        <v>65</v>
      </c>
      <c r="B131" s="216"/>
      <c r="C131" s="217"/>
      <c r="D131" s="107">
        <f>D133+D134+D135</f>
        <v>42901704.97799999</v>
      </c>
      <c r="E131" s="107">
        <f>E133+E134+E135</f>
        <v>33335631.852000006</v>
      </c>
      <c r="F131" s="107">
        <f>F133+F134+F135</f>
        <v>31277477.841999996</v>
      </c>
      <c r="G131" s="149">
        <f>F131/E131*100</f>
        <v>93.82596370413022</v>
      </c>
      <c r="H131" s="149">
        <f>F131/D131*100</f>
        <v>72.90497628949501</v>
      </c>
      <c r="I131" s="110">
        <f aca="true" t="shared" si="10" ref="I131:I141">G131-95</f>
        <v>-1.174036295869783</v>
      </c>
      <c r="J131" s="91"/>
      <c r="K131" s="91"/>
    </row>
    <row r="132" spans="1:9" s="1" customFormat="1" ht="15.75" customHeight="1">
      <c r="A132" s="206"/>
      <c r="B132" s="206"/>
      <c r="C132" s="30" t="s">
        <v>63</v>
      </c>
      <c r="D132" s="178"/>
      <c r="E132" s="168"/>
      <c r="F132" s="168"/>
      <c r="G132" s="151"/>
      <c r="H132" s="151"/>
      <c r="I132" s="109"/>
    </row>
    <row r="133" spans="1:9" s="1" customFormat="1" ht="20.25" customHeight="1">
      <c r="A133" s="206"/>
      <c r="B133" s="206"/>
      <c r="C133" s="30" t="s">
        <v>35</v>
      </c>
      <c r="D133" s="178">
        <f>D7+D11+D22+D27+D32+D35+D40+D44+D48+D52+D56+D60+D64+D68+D72+D77+D81+D90+D86+D92+D95+D99+D104+D108+D113+D116+D118+D121+D126</f>
        <v>23526827.028999995</v>
      </c>
      <c r="E133" s="178">
        <f>E7+E11+E22+E27+E32+E35+E40+E44+E48+E52+E56+E60+E64+E68+E72+E77+E81+E86+E90+E92+E95+E99+E104+E108+E113+E116+E118+E121+E126</f>
        <v>19933331.628000002</v>
      </c>
      <c r="F133" s="178">
        <f>F7+F11+F22+F27+F32+F35+F40+F44+F48+F52+F56+F60+F64+F68+F72+F77+F81+F86+F90+F92+F95+F99+F104+F108+F113+F116+F118+F121+F126</f>
        <v>18308231.463</v>
      </c>
      <c r="G133" s="151">
        <f>F133/E133*100</f>
        <v>91.84732288947998</v>
      </c>
      <c r="H133" s="151">
        <f>F133/D133*100</f>
        <v>77.8185321821452</v>
      </c>
      <c r="I133" s="111">
        <f>G133-95</f>
        <v>-3.152677110520017</v>
      </c>
    </row>
    <row r="134" spans="1:9" s="1" customFormat="1" ht="20.25" customHeight="1">
      <c r="A134" s="206"/>
      <c r="B134" s="206"/>
      <c r="C134" s="30" t="s">
        <v>36</v>
      </c>
      <c r="D134" s="178">
        <f>D25+D28+D36+D41+D45+D49+D53+D57+D61+D65+D69+D73+D82+D87+D96+D100+D122</f>
        <v>9837735.883999996</v>
      </c>
      <c r="E134" s="178">
        <f>E25+E28+E36+E41+E45+E49+E53+E57+E61+E65+E69+E73+E82+E87+E96+E100+E122</f>
        <v>8493584.929</v>
      </c>
      <c r="F134" s="178">
        <f>F25+F28+F36+F41+F45+F49+F53+F57+F61+F65+F69+F73+F82+F87+F96+F100+F122</f>
        <v>8263491.391999998</v>
      </c>
      <c r="G134" s="151">
        <f>F134/E134*100</f>
        <v>97.29097267027514</v>
      </c>
      <c r="H134" s="151">
        <f>F134/D134*100</f>
        <v>83.9978983928575</v>
      </c>
      <c r="I134" s="118">
        <f t="shared" si="10"/>
        <v>2.2909726702751385</v>
      </c>
    </row>
    <row r="135" spans="1:9" s="1" customFormat="1" ht="30" customHeight="1">
      <c r="A135" s="206"/>
      <c r="B135" s="206"/>
      <c r="C135" s="31" t="s">
        <v>71</v>
      </c>
      <c r="D135" s="178">
        <f>D8+D29+D33+D37+D42+D46+D50+D54+D58+D62+D66+D70+D74+D78+D83+D88+D101+D110+D119+D123+D127+D129</f>
        <v>9537142.065</v>
      </c>
      <c r="E135" s="178">
        <f>E8+E29+E33+E37+E42+E46+E50+E54+E58+E62+E66+E70+E74+E78+E83+E88+E101+E110+E119+E123+E127</f>
        <v>4908715.295000001</v>
      </c>
      <c r="F135" s="178">
        <f>F8+F29+F33+F37+F42+F46+F50+F54+F58+F62+F66+F70+F74+F78+F83+F88+F101+F110+F119+F123+F127</f>
        <v>4705754.987000001</v>
      </c>
      <c r="G135" s="151">
        <f>F135/E135*100</f>
        <v>95.86530699373144</v>
      </c>
      <c r="H135" s="151">
        <f>F135/D135*100</f>
        <v>49.34135357246564</v>
      </c>
      <c r="I135" s="118">
        <f t="shared" si="10"/>
        <v>0.865306993731437</v>
      </c>
    </row>
    <row r="136" spans="1:13" s="1" customFormat="1" ht="26.25" customHeight="1">
      <c r="A136" s="189" t="s">
        <v>64</v>
      </c>
      <c r="B136" s="189"/>
      <c r="C136" s="189"/>
      <c r="D136" s="179">
        <f>D138+D139+D140</f>
        <v>42929765.07399999</v>
      </c>
      <c r="E136" s="179">
        <f>E138+E139+E140</f>
        <v>33348409.289000005</v>
      </c>
      <c r="F136" s="179">
        <f>F138+F139+F140</f>
        <v>31279433.330999997</v>
      </c>
      <c r="G136" s="152">
        <f>F136/E136*100</f>
        <v>93.7958781179933</v>
      </c>
      <c r="H136" s="152">
        <f>F136/D136*100</f>
        <v>72.86187864546244</v>
      </c>
      <c r="I136" s="156">
        <f t="shared" si="10"/>
        <v>-1.204121882006703</v>
      </c>
      <c r="K136" s="170"/>
      <c r="L136" s="170"/>
      <c r="M136" s="170"/>
    </row>
    <row r="137" spans="1:9" s="1" customFormat="1" ht="15.75" customHeight="1">
      <c r="A137" s="194"/>
      <c r="B137" s="194"/>
      <c r="C137" s="49" t="s">
        <v>63</v>
      </c>
      <c r="D137" s="180"/>
      <c r="E137" s="169"/>
      <c r="F137" s="180"/>
      <c r="G137" s="152"/>
      <c r="H137" s="152"/>
      <c r="I137" s="159"/>
    </row>
    <row r="138" spans="1:13" s="1" customFormat="1" ht="30.75" customHeight="1">
      <c r="A138" s="194"/>
      <c r="B138" s="194"/>
      <c r="C138" s="32" t="s">
        <v>70</v>
      </c>
      <c r="D138" s="179">
        <f>D133+D17</f>
        <v>23554887.124999996</v>
      </c>
      <c r="E138" s="179">
        <f>E133+E17</f>
        <v>19946109.065</v>
      </c>
      <c r="F138" s="179">
        <f>F133+F17</f>
        <v>18310186.952</v>
      </c>
      <c r="G138" s="152">
        <f>F138/E138*100</f>
        <v>91.79828954274295</v>
      </c>
      <c r="H138" s="152">
        <f>F138/D138*100</f>
        <v>77.73413158310774</v>
      </c>
      <c r="I138" s="112">
        <f t="shared" si="10"/>
        <v>-3.2017104572570503</v>
      </c>
      <c r="K138" s="170"/>
      <c r="L138" s="170"/>
      <c r="M138" s="170"/>
    </row>
    <row r="139" spans="1:13" s="1" customFormat="1" ht="20.25" customHeight="1">
      <c r="A139" s="194"/>
      <c r="B139" s="194"/>
      <c r="C139" s="32" t="s">
        <v>36</v>
      </c>
      <c r="D139" s="179">
        <f aca="true" t="shared" si="11" ref="D139:F140">D134</f>
        <v>9837735.883999996</v>
      </c>
      <c r="E139" s="179">
        <f t="shared" si="11"/>
        <v>8493584.929</v>
      </c>
      <c r="F139" s="179">
        <f t="shared" si="11"/>
        <v>8263491.391999998</v>
      </c>
      <c r="G139" s="152">
        <f>F139/E139*100</f>
        <v>97.29097267027514</v>
      </c>
      <c r="H139" s="152">
        <f>F139/D139*100</f>
        <v>83.9978983928575</v>
      </c>
      <c r="I139" s="112">
        <f t="shared" si="10"/>
        <v>2.2909726702751385</v>
      </c>
      <c r="K139" s="170"/>
      <c r="L139" s="170"/>
      <c r="M139" s="170"/>
    </row>
    <row r="140" spans="1:13" s="1" customFormat="1" ht="31.5" customHeight="1">
      <c r="A140" s="194"/>
      <c r="B140" s="194"/>
      <c r="C140" s="33" t="s">
        <v>71</v>
      </c>
      <c r="D140" s="179">
        <f t="shared" si="11"/>
        <v>9537142.065</v>
      </c>
      <c r="E140" s="179">
        <f t="shared" si="11"/>
        <v>4908715.295000001</v>
      </c>
      <c r="F140" s="179">
        <f t="shared" si="11"/>
        <v>4705754.987000001</v>
      </c>
      <c r="G140" s="152">
        <f>F140/E140*100</f>
        <v>95.86530699373144</v>
      </c>
      <c r="H140" s="152">
        <f>F140/D140*100</f>
        <v>49.34135357246564</v>
      </c>
      <c r="I140" s="112">
        <f t="shared" si="10"/>
        <v>0.865306993731437</v>
      </c>
      <c r="K140" s="170"/>
      <c r="L140" s="170"/>
      <c r="M140" s="170"/>
    </row>
    <row r="141" spans="1:13" s="2" customFormat="1" ht="21.75" customHeight="1">
      <c r="A141" s="194"/>
      <c r="B141" s="194"/>
      <c r="C141" s="165" t="s">
        <v>97</v>
      </c>
      <c r="D141" s="182">
        <f>D9+D30+D38+D75+D79+D84+D102+D111+D124+D128</f>
        <v>8829278.004</v>
      </c>
      <c r="E141" s="182">
        <f>E9+E30+E38+E75+E79+E84+E102+E111+E124+E128</f>
        <v>5097031.271</v>
      </c>
      <c r="F141" s="182">
        <f>F9+F30+F38+F75+F79+F84+F102+F111+F124+F128</f>
        <v>4480591.619</v>
      </c>
      <c r="G141" s="166">
        <f>F141/E141*100</f>
        <v>87.90590798398105</v>
      </c>
      <c r="H141" s="166">
        <f>F141/D141*100</f>
        <v>50.74697633226772</v>
      </c>
      <c r="I141" s="167">
        <f t="shared" si="10"/>
        <v>-7.094092016018948</v>
      </c>
      <c r="K141" s="170"/>
      <c r="L141" s="170"/>
      <c r="M141" s="170"/>
    </row>
    <row r="142" spans="1:8" ht="12" customHeight="1">
      <c r="A142" s="47"/>
      <c r="B142" s="48" t="s">
        <v>100</v>
      </c>
      <c r="C142" s="48"/>
      <c r="D142" s="133"/>
      <c r="E142" s="19"/>
      <c r="F142" s="26"/>
      <c r="G142" s="19"/>
      <c r="H142" s="19"/>
    </row>
    <row r="143" spans="1:9" s="13" customFormat="1" ht="27.75" customHeight="1" hidden="1">
      <c r="A143" s="218" t="s">
        <v>89</v>
      </c>
      <c r="B143" s="219"/>
      <c r="C143" s="219"/>
      <c r="D143" s="219"/>
      <c r="E143" s="219"/>
      <c r="F143" s="219"/>
      <c r="G143" s="219"/>
      <c r="H143" s="219"/>
      <c r="I143" s="3"/>
    </row>
    <row r="144" spans="1:8" s="6" customFormat="1" ht="17.25" customHeight="1">
      <c r="A144" s="212" t="s">
        <v>124</v>
      </c>
      <c r="B144" s="213"/>
      <c r="C144" s="213"/>
      <c r="D144" s="213"/>
      <c r="E144" s="213"/>
      <c r="F144" s="213"/>
      <c r="G144" s="213"/>
      <c r="H144" s="213"/>
    </row>
    <row r="145" spans="1:9" s="4" customFormat="1" ht="12.75">
      <c r="A145" s="21"/>
      <c r="B145" s="22"/>
      <c r="C145" s="22"/>
      <c r="D145" s="134"/>
      <c r="E145" s="20"/>
      <c r="F145" s="27"/>
      <c r="G145" s="20"/>
      <c r="H145" s="20"/>
      <c r="I145" s="100"/>
    </row>
    <row r="146" spans="1:9" s="4" customFormat="1" ht="12.75" hidden="1">
      <c r="A146" s="21"/>
      <c r="B146" s="22"/>
      <c r="C146" s="22"/>
      <c r="D146" s="134"/>
      <c r="E146" s="20"/>
      <c r="F146" s="27"/>
      <c r="G146" s="20"/>
      <c r="H146" s="20"/>
      <c r="I146" s="100"/>
    </row>
    <row r="147" spans="1:9" s="4" customFormat="1" ht="12.75" hidden="1">
      <c r="A147" s="42"/>
      <c r="B147" s="43"/>
      <c r="C147" s="43"/>
      <c r="D147" s="135"/>
      <c r="E147" s="46"/>
      <c r="F147" s="45"/>
      <c r="G147" s="46"/>
      <c r="H147" s="46"/>
      <c r="I147" s="100"/>
    </row>
    <row r="148" spans="1:9" s="4" customFormat="1" ht="32.25" customHeight="1" hidden="1">
      <c r="A148" s="18" t="s">
        <v>0</v>
      </c>
      <c r="B148" s="18" t="s">
        <v>62</v>
      </c>
      <c r="C148" s="18" t="s">
        <v>69</v>
      </c>
      <c r="D148" s="136"/>
      <c r="E148" s="44"/>
      <c r="F148" s="45"/>
      <c r="G148" s="46"/>
      <c r="H148" s="46"/>
      <c r="I148" s="100"/>
    </row>
    <row r="149" spans="1:9" s="4" customFormat="1" ht="15.75" hidden="1">
      <c r="A149" s="186" t="s">
        <v>64</v>
      </c>
      <c r="B149" s="187"/>
      <c r="C149" s="188"/>
      <c r="D149" s="137">
        <f>D151+D152+D153</f>
        <v>24525968.417999998</v>
      </c>
      <c r="E149" s="34">
        <f>E151+E152+E153</f>
        <v>21619356.084</v>
      </c>
      <c r="F149" s="104">
        <f>F151+F152+F153</f>
        <v>20841969.650000002</v>
      </c>
      <c r="G149" s="35">
        <f>F149/E149*100</f>
        <v>96.40421097196635</v>
      </c>
      <c r="H149" s="35">
        <f>F149/D149*100</f>
        <v>84.97919142187165</v>
      </c>
      <c r="I149" s="100"/>
    </row>
    <row r="150" spans="1:9" s="4" customFormat="1" ht="13.5" hidden="1">
      <c r="A150" s="209"/>
      <c r="B150" s="209"/>
      <c r="C150" s="36" t="s">
        <v>63</v>
      </c>
      <c r="D150" s="138"/>
      <c r="E150" s="37"/>
      <c r="F150" s="105"/>
      <c r="G150" s="38"/>
      <c r="H150" s="38"/>
      <c r="I150" s="100"/>
    </row>
    <row r="151" spans="1:9" s="4" customFormat="1" ht="27" hidden="1">
      <c r="A151" s="209"/>
      <c r="B151" s="209"/>
      <c r="C151" s="39" t="s">
        <v>70</v>
      </c>
      <c r="D151" s="139">
        <v>14805057.912999997</v>
      </c>
      <c r="E151" s="40">
        <v>13268979.204</v>
      </c>
      <c r="F151" s="106">
        <v>12716245.471</v>
      </c>
      <c r="G151" s="35">
        <v>95.83439144411821</v>
      </c>
      <c r="H151" s="35">
        <v>85.89122410547374</v>
      </c>
      <c r="I151" s="100"/>
    </row>
    <row r="152" spans="1:9" s="4" customFormat="1" ht="13.5" hidden="1">
      <c r="A152" s="209"/>
      <c r="B152" s="209"/>
      <c r="C152" s="39" t="s">
        <v>36</v>
      </c>
      <c r="D152" s="139">
        <v>7926615.303999999</v>
      </c>
      <c r="E152" s="40">
        <v>7092166.329999999</v>
      </c>
      <c r="F152" s="106">
        <v>6886598.409</v>
      </c>
      <c r="G152" s="35">
        <v>97.10147913296332</v>
      </c>
      <c r="H152" s="35">
        <v>86.87943270723412</v>
      </c>
      <c r="I152" s="100"/>
    </row>
    <row r="153" spans="1:9" s="4" customFormat="1" ht="27" hidden="1">
      <c r="A153" s="209"/>
      <c r="B153" s="209"/>
      <c r="C153" s="41" t="s">
        <v>71</v>
      </c>
      <c r="D153" s="139">
        <v>1794295.2010000001</v>
      </c>
      <c r="E153" s="40">
        <v>1258210.55</v>
      </c>
      <c r="F153" s="106">
        <v>1239125.77</v>
      </c>
      <c r="G153" s="35">
        <v>98.4831807363243</v>
      </c>
      <c r="H153" s="35">
        <v>69.05919211673798</v>
      </c>
      <c r="I153" s="100"/>
    </row>
    <row r="154" spans="1:9" s="4" customFormat="1" ht="12.75" hidden="1">
      <c r="A154" s="21"/>
      <c r="B154" s="22"/>
      <c r="C154" s="22"/>
      <c r="D154" s="134"/>
      <c r="E154" s="20"/>
      <c r="F154" s="27"/>
      <c r="G154" s="20"/>
      <c r="H154" s="20"/>
      <c r="I154" s="100"/>
    </row>
    <row r="155" spans="1:9" s="4" customFormat="1" ht="12.75" hidden="1">
      <c r="A155" s="21"/>
      <c r="B155" s="22"/>
      <c r="C155" s="22"/>
      <c r="D155" s="134"/>
      <c r="E155" s="20"/>
      <c r="F155" s="27"/>
      <c r="G155" s="20"/>
      <c r="H155" s="20"/>
      <c r="I155" s="100"/>
    </row>
    <row r="156" spans="1:9" s="4" customFormat="1" ht="12.75" hidden="1">
      <c r="A156" s="21"/>
      <c r="B156" s="22"/>
      <c r="C156" s="22"/>
      <c r="D156" s="134"/>
      <c r="E156" s="20"/>
      <c r="F156" s="27"/>
      <c r="G156" s="20"/>
      <c r="H156" s="20"/>
      <c r="I156" s="100"/>
    </row>
    <row r="157" spans="1:9" s="4" customFormat="1" ht="12.75" hidden="1">
      <c r="A157" s="21"/>
      <c r="B157" s="22"/>
      <c r="C157" s="22"/>
      <c r="D157" s="134"/>
      <c r="E157" s="20"/>
      <c r="F157" s="27"/>
      <c r="G157" s="20"/>
      <c r="H157" s="20"/>
      <c r="I157" s="100"/>
    </row>
    <row r="158" spans="1:9" s="4" customFormat="1" ht="12.75">
      <c r="A158" s="21"/>
      <c r="B158" s="22"/>
      <c r="C158" s="22"/>
      <c r="D158" s="155"/>
      <c r="E158" s="155"/>
      <c r="F158" s="155"/>
      <c r="G158" s="20"/>
      <c r="H158" s="20"/>
      <c r="I158" s="100"/>
    </row>
    <row r="159" spans="1:9" s="4" customFormat="1" ht="12.75">
      <c r="A159" s="21"/>
      <c r="B159" s="22"/>
      <c r="C159" s="22"/>
      <c r="D159" s="134"/>
      <c r="E159" s="20"/>
      <c r="F159" s="27"/>
      <c r="G159" s="20"/>
      <c r="H159" s="20"/>
      <c r="I159" s="100"/>
    </row>
    <row r="160" spans="1:9" s="4" customFormat="1" ht="12.75">
      <c r="A160" s="21"/>
      <c r="B160" s="22"/>
      <c r="C160" s="22"/>
      <c r="D160" s="134"/>
      <c r="E160" s="20"/>
      <c r="F160" s="27"/>
      <c r="G160" s="20"/>
      <c r="H160" s="20"/>
      <c r="I160" s="100"/>
    </row>
    <row r="161" spans="1:9" s="4" customFormat="1" ht="12.75">
      <c r="A161" s="21"/>
      <c r="B161" s="22"/>
      <c r="C161" s="22"/>
      <c r="D161" s="134"/>
      <c r="E161" s="20"/>
      <c r="F161" s="27"/>
      <c r="G161" s="20"/>
      <c r="H161" s="20"/>
      <c r="I161" s="100"/>
    </row>
    <row r="162" spans="1:9" s="4" customFormat="1" ht="12.75">
      <c r="A162" s="21"/>
      <c r="B162" s="22"/>
      <c r="C162" s="22"/>
      <c r="D162" s="134"/>
      <c r="E162" s="20"/>
      <c r="F162" s="27"/>
      <c r="G162" s="20"/>
      <c r="H162" s="20"/>
      <c r="I162" s="100"/>
    </row>
    <row r="163" spans="1:9" s="4" customFormat="1" ht="12.75">
      <c r="A163" s="21"/>
      <c r="B163" s="22"/>
      <c r="C163" s="22"/>
      <c r="D163" s="134"/>
      <c r="E163" s="20"/>
      <c r="F163" s="27"/>
      <c r="G163" s="20"/>
      <c r="H163" s="20"/>
      <c r="I163" s="100"/>
    </row>
    <row r="164" spans="1:9" s="4" customFormat="1" ht="12.75">
      <c r="A164" s="21"/>
      <c r="B164" s="22"/>
      <c r="C164" s="22"/>
      <c r="D164" s="134"/>
      <c r="E164" s="20"/>
      <c r="F164" s="27"/>
      <c r="G164" s="20"/>
      <c r="H164" s="20"/>
      <c r="I164" s="100"/>
    </row>
    <row r="165" spans="1:9" s="4" customFormat="1" ht="12.75">
      <c r="A165" s="21"/>
      <c r="B165" s="22"/>
      <c r="C165" s="22"/>
      <c r="D165" s="134"/>
      <c r="E165" s="20"/>
      <c r="F165" s="27"/>
      <c r="G165" s="20"/>
      <c r="H165" s="20"/>
      <c r="I165" s="100"/>
    </row>
    <row r="166" spans="1:9" s="4" customFormat="1" ht="12.75">
      <c r="A166" s="21"/>
      <c r="B166" s="22"/>
      <c r="C166" s="22"/>
      <c r="D166" s="134"/>
      <c r="E166" s="20"/>
      <c r="F166" s="27"/>
      <c r="G166" s="20"/>
      <c r="H166" s="20"/>
      <c r="I166" s="100"/>
    </row>
    <row r="167" spans="1:9" s="4" customFormat="1" ht="12.75">
      <c r="A167" s="21"/>
      <c r="B167" s="22"/>
      <c r="C167" s="22"/>
      <c r="D167" s="134"/>
      <c r="E167" s="20"/>
      <c r="F167" s="27"/>
      <c r="G167" s="20"/>
      <c r="H167" s="20"/>
      <c r="I167" s="100"/>
    </row>
    <row r="168" spans="1:9" s="4" customFormat="1" ht="12.75">
      <c r="A168" s="21"/>
      <c r="B168" s="22"/>
      <c r="C168" s="22"/>
      <c r="D168" s="134"/>
      <c r="E168" s="20"/>
      <c r="F168" s="27"/>
      <c r="G168" s="20"/>
      <c r="H168" s="20"/>
      <c r="I168" s="100"/>
    </row>
    <row r="169" spans="1:9" s="4" customFormat="1" ht="12.75">
      <c r="A169" s="21"/>
      <c r="B169" s="22"/>
      <c r="C169" s="22"/>
      <c r="D169" s="134"/>
      <c r="E169" s="20"/>
      <c r="F169" s="27"/>
      <c r="G169" s="20"/>
      <c r="H169" s="20"/>
      <c r="I169" s="100"/>
    </row>
    <row r="170" spans="1:9" s="4" customFormat="1" ht="12.75">
      <c r="A170" s="21"/>
      <c r="B170" s="22"/>
      <c r="C170" s="22"/>
      <c r="D170" s="134"/>
      <c r="E170" s="20"/>
      <c r="F170" s="27"/>
      <c r="G170" s="20"/>
      <c r="H170" s="20"/>
      <c r="I170" s="100"/>
    </row>
    <row r="171" spans="1:9" s="4" customFormat="1" ht="12.75">
      <c r="A171" s="21"/>
      <c r="B171" s="22"/>
      <c r="C171" s="22"/>
      <c r="D171" s="134"/>
      <c r="E171" s="20"/>
      <c r="F171" s="27"/>
      <c r="G171" s="20"/>
      <c r="H171" s="20"/>
      <c r="I171" s="100"/>
    </row>
    <row r="172" spans="1:9" s="4" customFormat="1" ht="12.75">
      <c r="A172" s="21"/>
      <c r="B172" s="22"/>
      <c r="C172" s="22"/>
      <c r="D172" s="134"/>
      <c r="E172" s="20"/>
      <c r="F172" s="27"/>
      <c r="G172" s="20"/>
      <c r="H172" s="20"/>
      <c r="I172" s="100"/>
    </row>
    <row r="173" spans="1:9" s="4" customFormat="1" ht="12.75">
      <c r="A173" s="21"/>
      <c r="B173" s="22"/>
      <c r="C173" s="22"/>
      <c r="D173" s="134"/>
      <c r="E173" s="20"/>
      <c r="F173" s="27"/>
      <c r="G173" s="20"/>
      <c r="H173" s="20"/>
      <c r="I173" s="100"/>
    </row>
    <row r="174" spans="1:9" s="4" customFormat="1" ht="12.75">
      <c r="A174" s="21"/>
      <c r="B174" s="22"/>
      <c r="C174" s="22"/>
      <c r="D174" s="134"/>
      <c r="E174" s="20"/>
      <c r="F174" s="27"/>
      <c r="G174" s="20"/>
      <c r="H174" s="20"/>
      <c r="I174" s="100"/>
    </row>
    <row r="175" spans="1:9" s="4" customFormat="1" ht="12.75">
      <c r="A175" s="21"/>
      <c r="B175" s="22"/>
      <c r="C175" s="22"/>
      <c r="D175" s="134"/>
      <c r="E175" s="20"/>
      <c r="F175" s="27"/>
      <c r="G175" s="20"/>
      <c r="H175" s="20"/>
      <c r="I175" s="100"/>
    </row>
    <row r="176" spans="1:9" s="4" customFormat="1" ht="12.75">
      <c r="A176" s="21"/>
      <c r="B176" s="22"/>
      <c r="C176" s="22"/>
      <c r="D176" s="134"/>
      <c r="E176" s="20"/>
      <c r="F176" s="27"/>
      <c r="G176" s="20"/>
      <c r="H176" s="20"/>
      <c r="I176" s="100"/>
    </row>
    <row r="177" spans="1:9" s="4" customFormat="1" ht="12.75">
      <c r="A177" s="21"/>
      <c r="B177" s="22"/>
      <c r="C177" s="22"/>
      <c r="D177" s="134"/>
      <c r="E177" s="20"/>
      <c r="F177" s="27"/>
      <c r="G177" s="20"/>
      <c r="H177" s="20"/>
      <c r="I177" s="100"/>
    </row>
    <row r="178" spans="1:9" s="4" customFormat="1" ht="12.75">
      <c r="A178" s="21"/>
      <c r="B178" s="22"/>
      <c r="C178" s="22"/>
      <c r="D178" s="134"/>
      <c r="E178" s="20"/>
      <c r="F178" s="27"/>
      <c r="G178" s="20"/>
      <c r="H178" s="20"/>
      <c r="I178" s="100"/>
    </row>
    <row r="179" spans="1:9" s="4" customFormat="1" ht="12.75">
      <c r="A179" s="21"/>
      <c r="B179" s="22"/>
      <c r="C179" s="22"/>
      <c r="D179" s="134"/>
      <c r="E179" s="20"/>
      <c r="F179" s="27"/>
      <c r="G179" s="20"/>
      <c r="H179" s="20"/>
      <c r="I179" s="100"/>
    </row>
    <row r="180" spans="1:9" s="4" customFormat="1" ht="12.75">
      <c r="A180" s="21"/>
      <c r="B180" s="22"/>
      <c r="C180" s="22"/>
      <c r="D180" s="134"/>
      <c r="E180" s="20"/>
      <c r="F180" s="27"/>
      <c r="G180" s="20"/>
      <c r="H180" s="20"/>
      <c r="I180" s="100"/>
    </row>
    <row r="181" spans="1:9" s="4" customFormat="1" ht="12.75">
      <c r="A181" s="21"/>
      <c r="B181" s="22"/>
      <c r="C181" s="22"/>
      <c r="D181" s="134"/>
      <c r="E181" s="20"/>
      <c r="F181" s="27"/>
      <c r="G181" s="20"/>
      <c r="H181" s="20"/>
      <c r="I181" s="100"/>
    </row>
    <row r="182" spans="1:9" s="4" customFormat="1" ht="12.75">
      <c r="A182" s="21"/>
      <c r="B182" s="22"/>
      <c r="C182" s="22"/>
      <c r="D182" s="134"/>
      <c r="E182" s="20"/>
      <c r="F182" s="27"/>
      <c r="G182" s="20"/>
      <c r="H182" s="20"/>
      <c r="I182" s="100"/>
    </row>
    <row r="183" spans="1:9" s="4" customFormat="1" ht="12.75">
      <c r="A183" s="21"/>
      <c r="B183" s="22"/>
      <c r="C183" s="22"/>
      <c r="D183" s="134"/>
      <c r="E183" s="20"/>
      <c r="F183" s="27"/>
      <c r="G183" s="20"/>
      <c r="H183" s="20"/>
      <c r="I183" s="100"/>
    </row>
    <row r="184" spans="1:9" s="4" customFormat="1" ht="12.75">
      <c r="A184" s="21"/>
      <c r="B184" s="22"/>
      <c r="C184" s="22"/>
      <c r="D184" s="134"/>
      <c r="E184" s="20"/>
      <c r="F184" s="27"/>
      <c r="G184" s="20"/>
      <c r="H184" s="20"/>
      <c r="I184" s="100"/>
    </row>
    <row r="185" spans="1:9" s="4" customFormat="1" ht="12.75">
      <c r="A185" s="21"/>
      <c r="B185" s="22"/>
      <c r="C185" s="22"/>
      <c r="D185" s="134"/>
      <c r="E185" s="20"/>
      <c r="F185" s="27"/>
      <c r="G185" s="20"/>
      <c r="H185" s="20"/>
      <c r="I185" s="100"/>
    </row>
    <row r="186" spans="1:9" s="4" customFormat="1" ht="12.75">
      <c r="A186" s="21"/>
      <c r="B186" s="22"/>
      <c r="C186" s="22"/>
      <c r="D186" s="134"/>
      <c r="E186" s="20"/>
      <c r="F186" s="27"/>
      <c r="G186" s="20"/>
      <c r="H186" s="20"/>
      <c r="I186" s="100"/>
    </row>
    <row r="187" spans="1:9" s="4" customFormat="1" ht="12.75">
      <c r="A187" s="21"/>
      <c r="B187" s="22"/>
      <c r="C187" s="22"/>
      <c r="D187" s="134"/>
      <c r="E187" s="20"/>
      <c r="F187" s="27"/>
      <c r="G187" s="20"/>
      <c r="H187" s="20"/>
      <c r="I187" s="100"/>
    </row>
    <row r="188" spans="1:9" s="4" customFormat="1" ht="12.75">
      <c r="A188" s="21"/>
      <c r="B188" s="22"/>
      <c r="C188" s="22"/>
      <c r="D188" s="134"/>
      <c r="E188" s="20"/>
      <c r="F188" s="27"/>
      <c r="G188" s="20"/>
      <c r="H188" s="20"/>
      <c r="I188" s="100"/>
    </row>
    <row r="189" spans="1:9" s="4" customFormat="1" ht="12.75">
      <c r="A189" s="21"/>
      <c r="B189" s="22"/>
      <c r="C189" s="22"/>
      <c r="D189" s="134"/>
      <c r="E189" s="20"/>
      <c r="F189" s="27"/>
      <c r="G189" s="20"/>
      <c r="H189" s="20"/>
      <c r="I189" s="100"/>
    </row>
    <row r="190" spans="1:9" s="4" customFormat="1" ht="12.75">
      <c r="A190" s="21"/>
      <c r="B190" s="22"/>
      <c r="C190" s="22"/>
      <c r="D190" s="134"/>
      <c r="E190" s="20"/>
      <c r="F190" s="27"/>
      <c r="G190" s="20"/>
      <c r="H190" s="20"/>
      <c r="I190" s="100"/>
    </row>
    <row r="191" spans="1:9" s="4" customFormat="1" ht="12.75">
      <c r="A191" s="21"/>
      <c r="B191" s="22"/>
      <c r="C191" s="22"/>
      <c r="D191" s="134"/>
      <c r="E191" s="20"/>
      <c r="F191" s="27"/>
      <c r="G191" s="20"/>
      <c r="H191" s="20"/>
      <c r="I191" s="100"/>
    </row>
    <row r="192" spans="1:9" s="4" customFormat="1" ht="12.75">
      <c r="A192" s="21"/>
      <c r="B192" s="22"/>
      <c r="C192" s="22"/>
      <c r="D192" s="134"/>
      <c r="E192" s="20"/>
      <c r="F192" s="27"/>
      <c r="G192" s="20"/>
      <c r="H192" s="20"/>
      <c r="I192" s="100"/>
    </row>
    <row r="193" spans="1:9" s="4" customFormat="1" ht="12.75">
      <c r="A193" s="21"/>
      <c r="B193" s="22"/>
      <c r="C193" s="22"/>
      <c r="D193" s="134"/>
      <c r="E193" s="20"/>
      <c r="F193" s="27"/>
      <c r="G193" s="20"/>
      <c r="H193" s="20"/>
      <c r="I193" s="100"/>
    </row>
    <row r="194" spans="1:9" s="4" customFormat="1" ht="12.75">
      <c r="A194" s="21"/>
      <c r="B194" s="22"/>
      <c r="C194" s="22"/>
      <c r="D194" s="134"/>
      <c r="E194" s="20"/>
      <c r="F194" s="27"/>
      <c r="G194" s="20"/>
      <c r="H194" s="20"/>
      <c r="I194" s="100"/>
    </row>
    <row r="195" spans="1:9" s="4" customFormat="1" ht="12.75">
      <c r="A195" s="21"/>
      <c r="B195" s="22"/>
      <c r="C195" s="22"/>
      <c r="D195" s="134"/>
      <c r="E195" s="20"/>
      <c r="F195" s="27"/>
      <c r="G195" s="20"/>
      <c r="H195" s="20"/>
      <c r="I195" s="100"/>
    </row>
    <row r="196" spans="1:9" s="4" customFormat="1" ht="12.75">
      <c r="A196" s="21"/>
      <c r="B196" s="22"/>
      <c r="C196" s="22"/>
      <c r="D196" s="134"/>
      <c r="E196" s="20"/>
      <c r="F196" s="27"/>
      <c r="G196" s="20"/>
      <c r="H196" s="20"/>
      <c r="I196" s="100"/>
    </row>
    <row r="197" spans="1:9" s="4" customFormat="1" ht="12.75">
      <c r="A197" s="21"/>
      <c r="B197" s="22"/>
      <c r="C197" s="22"/>
      <c r="D197" s="134"/>
      <c r="E197" s="20"/>
      <c r="F197" s="27"/>
      <c r="G197" s="20"/>
      <c r="H197" s="20"/>
      <c r="I197" s="100"/>
    </row>
    <row r="198" spans="1:9" s="4" customFormat="1" ht="12.75">
      <c r="A198" s="21"/>
      <c r="B198" s="22"/>
      <c r="C198" s="22"/>
      <c r="D198" s="134"/>
      <c r="E198" s="20"/>
      <c r="F198" s="27"/>
      <c r="G198" s="20"/>
      <c r="H198" s="20"/>
      <c r="I198" s="100"/>
    </row>
    <row r="199" spans="1:9" s="4" customFormat="1" ht="12.75">
      <c r="A199" s="21"/>
      <c r="B199" s="22"/>
      <c r="C199" s="22"/>
      <c r="D199" s="134"/>
      <c r="E199" s="20"/>
      <c r="F199" s="27"/>
      <c r="G199" s="20"/>
      <c r="H199" s="20"/>
      <c r="I199" s="100"/>
    </row>
    <row r="200" spans="1:9" s="4" customFormat="1" ht="12.75">
      <c r="A200" s="21"/>
      <c r="B200" s="22"/>
      <c r="C200" s="22"/>
      <c r="D200" s="134"/>
      <c r="E200" s="20"/>
      <c r="F200" s="27"/>
      <c r="G200" s="20"/>
      <c r="H200" s="20"/>
      <c r="I200" s="100"/>
    </row>
    <row r="201" spans="4:8" ht="12.75">
      <c r="D201" s="134"/>
      <c r="E201" s="20"/>
      <c r="F201" s="27"/>
      <c r="G201" s="20"/>
      <c r="H201" s="20"/>
    </row>
    <row r="202" spans="1:8" ht="12.75">
      <c r="A202" s="23"/>
      <c r="B202" s="23"/>
      <c r="C202" s="23"/>
      <c r="D202" s="134"/>
      <c r="E202" s="20"/>
      <c r="F202" s="27"/>
      <c r="G202" s="20"/>
      <c r="H202" s="20"/>
    </row>
    <row r="203" spans="1:8" ht="12.75">
      <c r="A203" s="23"/>
      <c r="B203" s="23"/>
      <c r="C203" s="23"/>
      <c r="D203" s="134"/>
      <c r="E203" s="20"/>
      <c r="F203" s="27"/>
      <c r="G203" s="20"/>
      <c r="H203" s="20"/>
    </row>
    <row r="204" spans="1:8" ht="12.75">
      <c r="A204" s="23"/>
      <c r="B204" s="23"/>
      <c r="C204" s="23"/>
      <c r="D204" s="134"/>
      <c r="E204" s="20"/>
      <c r="F204" s="27"/>
      <c r="G204" s="20"/>
      <c r="H204" s="20"/>
    </row>
    <row r="205" spans="1:8" ht="12.75">
      <c r="A205" s="23"/>
      <c r="B205" s="23"/>
      <c r="C205" s="23"/>
      <c r="D205" s="134"/>
      <c r="E205" s="20"/>
      <c r="F205" s="27"/>
      <c r="G205" s="20"/>
      <c r="H205" s="20"/>
    </row>
    <row r="206" spans="1:8" ht="12.75">
      <c r="A206" s="23"/>
      <c r="B206" s="23"/>
      <c r="C206" s="23"/>
      <c r="D206" s="134"/>
      <c r="E206" s="20"/>
      <c r="F206" s="27"/>
      <c r="G206" s="20"/>
      <c r="H206" s="20"/>
    </row>
    <row r="207" spans="1:8" ht="12.75">
      <c r="A207" s="23"/>
      <c r="B207" s="23"/>
      <c r="C207" s="23"/>
      <c r="D207" s="134"/>
      <c r="E207" s="20"/>
      <c r="F207" s="27"/>
      <c r="G207" s="20"/>
      <c r="H207" s="20"/>
    </row>
  </sheetData>
  <sheetProtection password="CE2E" sheet="1" objects="1" scenarios="1"/>
  <autoFilter ref="A5:M5"/>
  <mergeCells count="22">
    <mergeCell ref="A150:B153"/>
    <mergeCell ref="A99:B99"/>
    <mergeCell ref="A144:H144"/>
    <mergeCell ref="A126:B126"/>
    <mergeCell ref="A131:C131"/>
    <mergeCell ref="A143:H143"/>
    <mergeCell ref="A72:B72"/>
    <mergeCell ref="A132:B135"/>
    <mergeCell ref="A130:C130"/>
    <mergeCell ref="A25:B25"/>
    <mergeCell ref="A77:B79"/>
    <mergeCell ref="A75:B75"/>
    <mergeCell ref="A3:I3"/>
    <mergeCell ref="A11:B11"/>
    <mergeCell ref="A149:C149"/>
    <mergeCell ref="A136:C136"/>
    <mergeCell ref="A110:B111"/>
    <mergeCell ref="A137:B141"/>
    <mergeCell ref="A129:C129"/>
    <mergeCell ref="A8:B9"/>
    <mergeCell ref="A104:B104"/>
    <mergeCell ref="A105:B106"/>
  </mergeCells>
  <printOptions/>
  <pageMargins left="0.3937007874015748" right="0.2755905511811024" top="0.2755905511811024" bottom="0.1968503937007874" header="0.1968503937007874" footer="0.1968503937007874"/>
  <pageSetup fitToHeight="0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Пользователь</cp:lastModifiedBy>
  <cp:lastPrinted>2020-12-11T08:38:25Z</cp:lastPrinted>
  <dcterms:created xsi:type="dcterms:W3CDTF">2002-03-11T10:22:12Z</dcterms:created>
  <dcterms:modified xsi:type="dcterms:W3CDTF">2020-12-11T12:24:27Z</dcterms:modified>
  <cp:category/>
  <cp:version/>
  <cp:contentType/>
  <cp:contentStatus/>
</cp:coreProperties>
</file>