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2390" windowHeight="931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источникам'!$A$1:$I$128</definedName>
  </definedNames>
  <calcPr fullCalcOnLoad="1"/>
</workbook>
</file>

<file path=xl/sharedStrings.xml><?xml version="1.0" encoding="utf-8"?>
<sst xmlns="http://schemas.openxmlformats.org/spreadsheetml/2006/main" count="238" uniqueCount="126">
  <si>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</si>
  <si>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</si>
  <si>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</si>
  <si>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</si>
  <si>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</si>
  <si>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</si>
  <si>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</si>
  <si>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</si>
  <si>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</si>
  <si>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</si>
  <si>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</si>
  <si>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</si>
  <si>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</si>
  <si>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</si>
  <si>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</si>
  <si>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</si>
  <si>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</si>
  <si>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</si>
  <si>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</si>
  <si>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</si>
  <si>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</si>
  <si>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</si>
  <si>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</si>
  <si>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</si>
  <si>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</si>
  <si>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</si>
  <si>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</si>
  <si>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</si>
  <si>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</si>
  <si>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</si>
  <si>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</si>
  <si>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</si>
  <si>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</si>
  <si>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</si>
  <si>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951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</si>
  <si>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</si>
  <si>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</si>
  <si>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</si>
  <si>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</si>
  <si>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</si>
  <si>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</si>
  <si>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</si>
  <si>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</si>
  <si>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</si>
  <si>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</si>
  <si>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</si>
  <si>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</si>
  <si>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</si>
  <si>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</si>
  <si>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</si>
  <si>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</si>
  <si>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</si>
  <si>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</si>
  <si>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</si>
  <si>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</si>
  <si>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</si>
  <si>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</si>
  <si>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</si>
  <si>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</si>
  <si>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</si>
  <si>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</si>
  <si>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</si>
  <si>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</si>
  <si>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</si>
  <si>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</si>
  <si>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</si>
  <si>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</si>
  <si>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</si>
  <si>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</si>
  <si>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</si>
  <si>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</si>
  <si>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</si>
  <si>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</si>
  <si>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</si>
  <si>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</si>
  <si>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</si>
  <si>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</si>
  <si>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</si>
  <si>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</si>
  <si>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</si>
  <si>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</si>
  <si>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</si>
  <si>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</si>
  <si>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</si>
  <si>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</si>
  <si>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</si>
  <si>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</si>
  <si>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</si>
  <si>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</si>
  <si>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</si>
  <si>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</si>
  <si>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</si>
  <si>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</si>
  <si>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</si>
  <si>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</si>
  <si>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</si>
  <si>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Департамент промышленной политики, инвестиций и предпринимательства администрации города Перми</t>
  </si>
  <si>
    <t>Итого по КВСР 937 в т.ч.:</t>
  </si>
  <si>
    <t>Источники финансирования</t>
  </si>
  <si>
    <t>Департамент земельных отношений администрации города Перми</t>
  </si>
  <si>
    <t>расходы  местного бюджета с учетом зарезервированных средств</t>
  </si>
  <si>
    <t>943</t>
  </si>
  <si>
    <t>Управление развития коммунальной инфраструктуры администрации города</t>
  </si>
  <si>
    <t>Итого по КВСР 943 в т. ч.:</t>
  </si>
  <si>
    <t>Департамент дорог и транспорта администрации города Перми</t>
  </si>
  <si>
    <t>905</t>
  </si>
  <si>
    <t>Архитектурно-планировочное управление администрации г.Перми</t>
  </si>
  <si>
    <t>Комитет по молодежной политике администарции города Перми</t>
  </si>
  <si>
    <t>Итого по КВСР 905 в т.ч.:</t>
  </si>
  <si>
    <t>расходы, переданные из краевого бюджета на выполнение полномочий городского округа</t>
  </si>
  <si>
    <t xml:space="preserve">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</si>
  <si>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</si>
  <si>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</si>
  <si>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</si>
  <si>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</si>
  <si>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</si>
  <si>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</si>
  <si>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</si>
  <si>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средства на повышение ФОТ муниципальных служащих и работников муниц.учреждений города Перми</t>
  </si>
  <si>
    <t>Оперативный анализ исполнения бюджета города Перми по расходам на 1 апреля 2011 года</t>
  </si>
  <si>
    <t>Кассовый расход на 01.04.2011</t>
  </si>
  <si>
    <t xml:space="preserve">%  выполнения кассового плана 1 квартала 2011 </t>
  </si>
  <si>
    <t>Ассигнования 2011 года</t>
  </si>
  <si>
    <t>Кассовый план 1 квартала 2011</t>
  </si>
  <si>
    <t>Отклонение от установленного уровня выполнения плана (95%)*</t>
  </si>
  <si>
    <t xml:space="preserve"> * -  расчётный уровень установлен исходя из 95,0 % исполнения кассового плана по расходам за 1 квартал 2011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</si>
</sst>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66" fontId="4" fillId="33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6" fontId="4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49" fontId="3" fillId="33" borderId="10" xfId="0" applyNumberFormat="1" applyFont="1" applyFill="1" applyBorder="1" applyAlignment="1">
      <alignment horizontal="left" vertical="center" wrapText="1"/>
    </xf>
    <xf numFmtId="171" fontId="3" fillId="33" borderId="10" xfId="0" applyNumberFormat="1" applyFont="1" applyFill="1" applyBorder="1" applyAlignment="1">
      <alignment vertical="center" wrapText="1"/>
    </xf>
    <xf numFmtId="166" fontId="3" fillId="33" borderId="10" xfId="0" applyNumberFormat="1" applyFont="1" applyFill="1" applyBorder="1" applyAlignment="1">
      <alignment vertical="center"/>
    </xf>
    <xf numFmtId="166" fontId="7" fillId="33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171" fontId="8" fillId="0" borderId="10" xfId="0" applyNumberFormat="1" applyFont="1" applyFill="1" applyBorder="1" applyAlignment="1">
      <alignment vertical="center" wrapText="1"/>
    </xf>
    <xf numFmtId="166" fontId="8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171" fontId="4" fillId="33" borderId="10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71" fontId="7" fillId="33" borderId="1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 vertical="center" wrapText="1"/>
    </xf>
    <xf numFmtId="171" fontId="7" fillId="33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1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0" fillId="33" borderId="13" xfId="0" applyNumberFormat="1" applyFont="1" applyFill="1" applyBorder="1" applyAlignment="1">
      <alignment horizontal="left" vertical="center" wrapText="1"/>
    </xf>
    <xf numFmtId="171" fontId="0" fillId="33" borderId="13" xfId="0" applyNumberFormat="1" applyFont="1" applyFill="1" applyBorder="1" applyAlignment="1">
      <alignment horizontal="left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4" fillId="34" borderId="10" xfId="0" applyNumberFormat="1" applyFont="1" applyFill="1" applyBorder="1" applyAlignment="1">
      <alignment horizontal="right" vertical="center" wrapText="1"/>
    </xf>
    <xf numFmtId="171" fontId="7" fillId="34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horizontal="right" vertical="center" wrapText="1" indent="1"/>
    </xf>
    <xf numFmtId="171" fontId="3" fillId="34" borderId="10" xfId="0" applyNumberFormat="1" applyFont="1" applyFill="1" applyBorder="1" applyAlignment="1">
      <alignment vertical="center" wrapText="1"/>
    </xf>
    <xf numFmtId="171" fontId="4" fillId="34" borderId="10" xfId="0" applyNumberFormat="1" applyFont="1" applyFill="1" applyBorder="1" applyAlignment="1">
      <alignment vertical="center" wrapText="1"/>
    </xf>
    <xf numFmtId="0" fontId="0" fillId="34" borderId="14" xfId="0" applyFont="1" applyFill="1" applyBorder="1" applyAlignment="1">
      <alignment horizontal="left" vertical="center" wrapText="1"/>
    </xf>
    <xf numFmtId="171" fontId="0" fillId="34" borderId="14" xfId="0" applyNumberFormat="1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171" fontId="7" fillId="34" borderId="10" xfId="0" applyNumberFormat="1" applyFont="1" applyFill="1" applyBorder="1" applyAlignment="1">
      <alignment horizontal="right" vertical="center"/>
    </xf>
    <xf numFmtId="171" fontId="7" fillId="34" borderId="10" xfId="0" applyNumberFormat="1" applyFont="1" applyFill="1" applyBorder="1" applyAlignment="1">
      <alignment vertical="center" wrapText="1"/>
    </xf>
    <xf numFmtId="0" fontId="0" fillId="34" borderId="14" xfId="0" applyFont="1" applyFill="1" applyBorder="1" applyAlignment="1">
      <alignment horizontal="left"/>
    </xf>
    <xf numFmtId="171" fontId="0" fillId="34" borderId="14" xfId="0" applyNumberFormat="1" applyFont="1" applyFill="1" applyBorder="1" applyAlignment="1">
      <alignment horizontal="left"/>
    </xf>
    <xf numFmtId="4" fontId="7" fillId="34" borderId="10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33" borderId="10" xfId="0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tabSelected="1" view="pageBreakPreview" zoomScale="86" zoomScaleSheetLayoutView="86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72" sqref="C72"/>
    </sheetView>
  </sheetViews>
  <sheetFormatPr defaultColWidth="9.140625" defaultRowHeight="12.75"/>
  <cols>
    <col min="1" max="1" width="5.8515625" style="20" customWidth="1"/>
    <col min="2" max="2" width="30.00390625" style="0" customWidth="1"/>
    <col min="3" max="3" width="47.57421875" style="0" customWidth="1"/>
    <col min="4" max="4" width="12.7109375" style="14" customWidth="1"/>
    <col min="5" max="5" width="12.421875" style="14" customWidth="1"/>
    <col min="6" max="6" width="12.28125" style="41" customWidth="1"/>
    <col min="7" max="7" width="12.57421875" style="47" customWidth="1"/>
    <col min="8" max="8" width="12.28125" style="47" customWidth="1"/>
    <col min="9" max="9" width="14.140625" style="0" customWidth="1"/>
  </cols>
  <sheetData>
    <row r="1" ht="15">
      <c r="I1" s="27" t="s">
        <v>117</v>
      </c>
    </row>
    <row r="2" ht="15">
      <c r="I2" s="27" t="s">
        <v>114</v>
      </c>
    </row>
    <row r="3" spans="1:9" s="7" customFormat="1" ht="21.75" customHeight="1">
      <c r="A3" s="84" t="s">
        <v>119</v>
      </c>
      <c r="B3" s="84"/>
      <c r="C3" s="84"/>
      <c r="D3" s="84"/>
      <c r="E3" s="84"/>
      <c r="F3" s="84"/>
      <c r="G3" s="84"/>
      <c r="H3" s="84"/>
      <c r="I3" s="84"/>
    </row>
    <row r="4" spans="1:9" s="7" customFormat="1" ht="18.75" customHeight="1">
      <c r="A4" s="21"/>
      <c r="B4" s="8"/>
      <c r="C4" s="8"/>
      <c r="D4" s="9"/>
      <c r="E4" s="9"/>
      <c r="F4" s="16"/>
      <c r="G4" s="10"/>
      <c r="H4" s="10"/>
      <c r="I4" s="11" t="s">
        <v>83</v>
      </c>
    </row>
    <row r="5" spans="1:9" s="7" customFormat="1" ht="66.75" customHeight="1">
      <c r="A5" s="2" t="s">
        <v>1</v>
      </c>
      <c r="B5" s="2" t="s">
        <v>87</v>
      </c>
      <c r="C5" s="2" t="s">
        <v>98</v>
      </c>
      <c r="D5" s="18" t="s">
        <v>122</v>
      </c>
      <c r="E5" s="18" t="s">
        <v>123</v>
      </c>
      <c r="F5" s="12" t="s">
        <v>120</v>
      </c>
      <c r="G5" s="12" t="s">
        <v>121</v>
      </c>
      <c r="H5" s="12" t="s">
        <v>115</v>
      </c>
      <c r="I5" s="30" t="s">
        <v>124</v>
      </c>
    </row>
    <row r="6" spans="1:9" s="7" customFormat="1" ht="40.5" customHeight="1">
      <c r="A6" s="2" t="s">
        <v>84</v>
      </c>
      <c r="B6" s="3" t="s">
        <v>2</v>
      </c>
      <c r="C6" s="3" t="s">
        <v>56</v>
      </c>
      <c r="D6" s="53">
        <f>D7+D8</f>
        <v>141557.4</v>
      </c>
      <c r="E6" s="53">
        <f>E7+E8</f>
        <v>20764.5</v>
      </c>
      <c r="F6" s="53">
        <f>F7+F8</f>
        <v>17423.6</v>
      </c>
      <c r="G6" s="19">
        <f aca="true" t="shared" si="0" ref="G6:G39">F6/E6*100</f>
        <v>83.91052035926701</v>
      </c>
      <c r="H6" s="19">
        <f aca="true" t="shared" si="1" ref="H6:H40">F6/D6*100</f>
        <v>12.30850524239637</v>
      </c>
      <c r="I6" s="5" t="s">
        <v>95</v>
      </c>
    </row>
    <row r="7" spans="1:9" s="7" customFormat="1" ht="17.25" customHeight="1">
      <c r="A7" s="78"/>
      <c r="B7" s="78"/>
      <c r="C7" s="4" t="s">
        <v>54</v>
      </c>
      <c r="D7" s="55">
        <v>141457.4</v>
      </c>
      <c r="E7" s="55">
        <v>20764.5</v>
      </c>
      <c r="F7" s="54">
        <v>17423.6</v>
      </c>
      <c r="G7" s="17">
        <f t="shared" si="0"/>
        <v>83.91052035926701</v>
      </c>
      <c r="H7" s="17">
        <f t="shared" si="1"/>
        <v>12.317206452260539</v>
      </c>
      <c r="I7" s="13">
        <f>G7-95</f>
        <v>-11.08947964073299</v>
      </c>
    </row>
    <row r="8" spans="1:9" s="7" customFormat="1" ht="16.5" customHeight="1">
      <c r="A8" s="78"/>
      <c r="B8" s="78"/>
      <c r="C8" s="4" t="s">
        <v>55</v>
      </c>
      <c r="D8" s="55">
        <v>100</v>
      </c>
      <c r="E8" s="55">
        <v>0</v>
      </c>
      <c r="F8" s="55">
        <v>0</v>
      </c>
      <c r="G8" s="17">
        <v>0</v>
      </c>
      <c r="H8" s="17">
        <f t="shared" si="1"/>
        <v>0</v>
      </c>
      <c r="I8" s="13">
        <f>G8-95</f>
        <v>-95</v>
      </c>
    </row>
    <row r="9" spans="1:9" s="7" customFormat="1" ht="27.75" customHeight="1">
      <c r="A9" s="2" t="s">
        <v>85</v>
      </c>
      <c r="B9" s="3" t="s">
        <v>0</v>
      </c>
      <c r="C9" s="3" t="s">
        <v>86</v>
      </c>
      <c r="D9" s="53">
        <f>D11</f>
        <v>320677.8</v>
      </c>
      <c r="E9" s="53">
        <f>E11</f>
        <v>28628.4</v>
      </c>
      <c r="F9" s="53">
        <f>F11</f>
        <v>18484.8</v>
      </c>
      <c r="G9" s="19">
        <f t="shared" si="0"/>
        <v>64.56805130569644</v>
      </c>
      <c r="H9" s="19">
        <f t="shared" si="1"/>
        <v>5.764290512158933</v>
      </c>
      <c r="I9" s="5" t="s">
        <v>95</v>
      </c>
    </row>
    <row r="10" spans="1:9" s="7" customFormat="1" ht="27.75" customHeight="1">
      <c r="A10" s="78"/>
      <c r="B10" s="78"/>
      <c r="C10" s="4" t="s">
        <v>92</v>
      </c>
      <c r="D10" s="54">
        <v>92530</v>
      </c>
      <c r="E10" s="54">
        <v>19373.4</v>
      </c>
      <c r="F10" s="54">
        <v>18484.8</v>
      </c>
      <c r="G10" s="17">
        <f t="shared" si="0"/>
        <v>95.4132986465979</v>
      </c>
      <c r="H10" s="17">
        <f t="shared" si="1"/>
        <v>19.977088511833998</v>
      </c>
      <c r="I10" s="13">
        <f aca="true" t="shared" si="2" ref="I10:I15">G10-95</f>
        <v>0.4132986465978945</v>
      </c>
    </row>
    <row r="11" spans="1:9" s="7" customFormat="1" ht="28.5" customHeight="1">
      <c r="A11" s="78"/>
      <c r="B11" s="78"/>
      <c r="C11" s="15" t="s">
        <v>91</v>
      </c>
      <c r="D11" s="56">
        <f>D14+D15+D10+D12+D13</f>
        <v>320677.8</v>
      </c>
      <c r="E11" s="56">
        <f>E14+E15+E10+E12+E13</f>
        <v>28628.4</v>
      </c>
      <c r="F11" s="56">
        <f>F14+F15+F10+F12+F13</f>
        <v>18484.8</v>
      </c>
      <c r="G11" s="28">
        <f t="shared" si="0"/>
        <v>64.56805130569644</v>
      </c>
      <c r="H11" s="28">
        <f t="shared" si="1"/>
        <v>5.764290512158933</v>
      </c>
      <c r="I11" s="29">
        <f t="shared" si="2"/>
        <v>-30.431948694303557</v>
      </c>
    </row>
    <row r="12" spans="1:9" s="7" customFormat="1" ht="27" customHeight="1" hidden="1">
      <c r="A12" s="78"/>
      <c r="B12" s="78"/>
      <c r="C12" s="23" t="s">
        <v>118</v>
      </c>
      <c r="D12" s="61">
        <f>30832+103825</f>
        <v>134657</v>
      </c>
      <c r="E12" s="61">
        <v>0</v>
      </c>
      <c r="F12" s="61">
        <v>0</v>
      </c>
      <c r="G12" s="62">
        <v>0</v>
      </c>
      <c r="H12" s="24">
        <f>F12/D12*100</f>
        <v>0</v>
      </c>
      <c r="I12" s="25">
        <f t="shared" si="2"/>
        <v>-95</v>
      </c>
    </row>
    <row r="13" spans="1:9" s="7" customFormat="1" ht="27" customHeight="1" hidden="1">
      <c r="A13" s="78"/>
      <c r="B13" s="78"/>
      <c r="C13" s="23" t="s">
        <v>111</v>
      </c>
      <c r="D13" s="61">
        <f>36193.7-30</f>
        <v>36163.7</v>
      </c>
      <c r="E13" s="61">
        <v>0</v>
      </c>
      <c r="F13" s="61">
        <v>0</v>
      </c>
      <c r="G13" s="62">
        <v>0</v>
      </c>
      <c r="H13" s="24">
        <f>F13/D13*100</f>
        <v>0</v>
      </c>
      <c r="I13" s="25">
        <f t="shared" si="2"/>
        <v>-95</v>
      </c>
    </row>
    <row r="14" spans="1:9" s="7" customFormat="1" ht="27" customHeight="1" hidden="1">
      <c r="A14" s="78"/>
      <c r="B14" s="78"/>
      <c r="C14" s="23" t="s">
        <v>113</v>
      </c>
      <c r="D14" s="61">
        <v>19728.2</v>
      </c>
      <c r="E14" s="61">
        <v>4932</v>
      </c>
      <c r="F14" s="61">
        <v>0</v>
      </c>
      <c r="G14" s="62">
        <f t="shared" si="0"/>
        <v>0</v>
      </c>
      <c r="H14" s="24">
        <f t="shared" si="1"/>
        <v>0</v>
      </c>
      <c r="I14" s="25">
        <f t="shared" si="2"/>
        <v>-95</v>
      </c>
    </row>
    <row r="15" spans="1:9" s="7" customFormat="1" ht="15" customHeight="1" hidden="1">
      <c r="A15" s="78"/>
      <c r="B15" s="78"/>
      <c r="C15" s="23" t="s">
        <v>112</v>
      </c>
      <c r="D15" s="61">
        <v>37598.9</v>
      </c>
      <c r="E15" s="61">
        <v>4323</v>
      </c>
      <c r="F15" s="61">
        <v>0</v>
      </c>
      <c r="G15" s="62">
        <f t="shared" si="0"/>
        <v>0</v>
      </c>
      <c r="H15" s="24">
        <f t="shared" si="1"/>
        <v>0</v>
      </c>
      <c r="I15" s="25">
        <f t="shared" si="2"/>
        <v>-95</v>
      </c>
    </row>
    <row r="16" spans="1:9" s="7" customFormat="1" ht="42" customHeight="1">
      <c r="A16" s="2" t="s">
        <v>3</v>
      </c>
      <c r="B16" s="3" t="s">
        <v>4</v>
      </c>
      <c r="C16" s="3" t="s">
        <v>57</v>
      </c>
      <c r="D16" s="53">
        <f>D17+D18</f>
        <v>114847.4</v>
      </c>
      <c r="E16" s="53">
        <f>E17+E18</f>
        <v>14028.7</v>
      </c>
      <c r="F16" s="53">
        <f>F17+F18</f>
        <v>10953.1</v>
      </c>
      <c r="G16" s="19">
        <f t="shared" si="0"/>
        <v>78.07637200881051</v>
      </c>
      <c r="H16" s="19">
        <f t="shared" si="1"/>
        <v>9.537090086497388</v>
      </c>
      <c r="I16" s="5" t="s">
        <v>95</v>
      </c>
    </row>
    <row r="17" spans="1:9" s="7" customFormat="1" ht="17.25" customHeight="1">
      <c r="A17" s="72"/>
      <c r="B17" s="73"/>
      <c r="C17" s="4" t="s">
        <v>54</v>
      </c>
      <c r="D17" s="54">
        <v>114827.4</v>
      </c>
      <c r="E17" s="54">
        <v>14026.7</v>
      </c>
      <c r="F17" s="54">
        <v>10953.1</v>
      </c>
      <c r="G17" s="17">
        <f t="shared" si="0"/>
        <v>78.08750454490365</v>
      </c>
      <c r="H17" s="17">
        <f t="shared" si="1"/>
        <v>9.538751203980931</v>
      </c>
      <c r="I17" s="13">
        <f>G17-95</f>
        <v>-16.912495455096348</v>
      </c>
    </row>
    <row r="18" spans="1:9" s="7" customFormat="1" ht="16.5" customHeight="1">
      <c r="A18" s="85"/>
      <c r="B18" s="86"/>
      <c r="C18" s="46" t="s">
        <v>55</v>
      </c>
      <c r="D18" s="55">
        <v>20</v>
      </c>
      <c r="E18" s="55">
        <v>2</v>
      </c>
      <c r="F18" s="55">
        <v>0</v>
      </c>
      <c r="G18" s="17">
        <f>F18/E18*100</f>
        <v>0</v>
      </c>
      <c r="H18" s="17">
        <f>F18/D18*100</f>
        <v>0</v>
      </c>
      <c r="I18" s="13">
        <f>G18-95</f>
        <v>-95</v>
      </c>
    </row>
    <row r="19" spans="1:9" s="7" customFormat="1" ht="28.5" customHeight="1">
      <c r="A19" s="2" t="s">
        <v>105</v>
      </c>
      <c r="B19" s="3" t="s">
        <v>106</v>
      </c>
      <c r="C19" s="3" t="s">
        <v>108</v>
      </c>
      <c r="D19" s="53">
        <f>D20+D21</f>
        <v>157799.5</v>
      </c>
      <c r="E19" s="53">
        <f>E20+E21</f>
        <v>35087.7</v>
      </c>
      <c r="F19" s="53">
        <f>F20+F21</f>
        <v>11994.8</v>
      </c>
      <c r="G19" s="19">
        <f t="shared" si="0"/>
        <v>34.18519880185934</v>
      </c>
      <c r="H19" s="19">
        <f t="shared" si="1"/>
        <v>7.60129151233052</v>
      </c>
      <c r="I19" s="5" t="s">
        <v>95</v>
      </c>
    </row>
    <row r="20" spans="1:9" s="7" customFormat="1" ht="16.5" customHeight="1">
      <c r="A20" s="72"/>
      <c r="B20" s="73"/>
      <c r="C20" s="4" t="s">
        <v>54</v>
      </c>
      <c r="D20" s="54">
        <v>157784.5</v>
      </c>
      <c r="E20" s="54">
        <v>35087.7</v>
      </c>
      <c r="F20" s="54">
        <v>11994.8</v>
      </c>
      <c r="G20" s="17">
        <f t="shared" si="0"/>
        <v>34.18519880185934</v>
      </c>
      <c r="H20" s="17">
        <f t="shared" si="1"/>
        <v>7.602014139538421</v>
      </c>
      <c r="I20" s="13">
        <f>G20-95</f>
        <v>-60.81480119814066</v>
      </c>
    </row>
    <row r="21" spans="1:9" s="7" customFormat="1" ht="16.5" customHeight="1">
      <c r="A21" s="85"/>
      <c r="B21" s="86"/>
      <c r="C21" s="46" t="s">
        <v>55</v>
      </c>
      <c r="D21" s="55">
        <v>15</v>
      </c>
      <c r="E21" s="55">
        <v>0</v>
      </c>
      <c r="F21" s="55">
        <v>0</v>
      </c>
      <c r="G21" s="17">
        <v>0</v>
      </c>
      <c r="H21" s="17">
        <f t="shared" si="1"/>
        <v>0</v>
      </c>
      <c r="I21" s="13">
        <f>G21-95</f>
        <v>-95</v>
      </c>
    </row>
    <row r="22" spans="1:9" s="7" customFormat="1" ht="42" customHeight="1">
      <c r="A22" s="2" t="s">
        <v>5</v>
      </c>
      <c r="B22" s="3" t="s">
        <v>6</v>
      </c>
      <c r="C22" s="3" t="s">
        <v>58</v>
      </c>
      <c r="D22" s="53">
        <f>D23+D24</f>
        <v>53769.8</v>
      </c>
      <c r="E22" s="53">
        <f>E23+E24</f>
        <v>10108.1</v>
      </c>
      <c r="F22" s="53">
        <f>F23+F24</f>
        <v>9038.7</v>
      </c>
      <c r="G22" s="19">
        <f t="shared" si="0"/>
        <v>89.42036584521324</v>
      </c>
      <c r="H22" s="19">
        <f t="shared" si="1"/>
        <v>16.809993713943516</v>
      </c>
      <c r="I22" s="5" t="s">
        <v>95</v>
      </c>
    </row>
    <row r="23" spans="1:9" s="7" customFormat="1" ht="15.75" customHeight="1">
      <c r="A23" s="78"/>
      <c r="B23" s="78"/>
      <c r="C23" s="4" t="s">
        <v>54</v>
      </c>
      <c r="D23" s="54">
        <v>53744.8</v>
      </c>
      <c r="E23" s="54">
        <v>10108.1</v>
      </c>
      <c r="F23" s="54">
        <v>9038.7</v>
      </c>
      <c r="G23" s="17">
        <f t="shared" si="0"/>
        <v>89.42036584521324</v>
      </c>
      <c r="H23" s="17">
        <f t="shared" si="1"/>
        <v>16.817813072148375</v>
      </c>
      <c r="I23" s="13">
        <f>G23-95</f>
        <v>-5.57963415478676</v>
      </c>
    </row>
    <row r="24" spans="1:9" s="7" customFormat="1" ht="15.75" customHeight="1">
      <c r="A24" s="78"/>
      <c r="B24" s="78"/>
      <c r="C24" s="46" t="s">
        <v>55</v>
      </c>
      <c r="D24" s="55">
        <v>25</v>
      </c>
      <c r="E24" s="55">
        <v>0</v>
      </c>
      <c r="F24" s="55">
        <v>0</v>
      </c>
      <c r="G24" s="17">
        <v>0</v>
      </c>
      <c r="H24" s="17">
        <f>F24/D24*100</f>
        <v>0</v>
      </c>
      <c r="I24" s="13">
        <f>G24-95</f>
        <v>-95</v>
      </c>
    </row>
    <row r="25" spans="1:9" s="7" customFormat="1" ht="27.75" customHeight="1">
      <c r="A25" s="2" t="s">
        <v>7</v>
      </c>
      <c r="B25" s="3" t="s">
        <v>8</v>
      </c>
      <c r="C25" s="3" t="s">
        <v>59</v>
      </c>
      <c r="D25" s="53">
        <f>D26+D27+D28</f>
        <v>3511587</v>
      </c>
      <c r="E25" s="53">
        <f>E26+E27+E28</f>
        <v>887449.6</v>
      </c>
      <c r="F25" s="53">
        <f>F26+F27+F28</f>
        <v>504391</v>
      </c>
      <c r="G25" s="19">
        <f t="shared" si="0"/>
        <v>56.8360163777188</v>
      </c>
      <c r="H25" s="19">
        <f t="shared" si="1"/>
        <v>14.363619639781103</v>
      </c>
      <c r="I25" s="5" t="s">
        <v>95</v>
      </c>
    </row>
    <row r="26" spans="1:9" s="7" customFormat="1" ht="16.5" customHeight="1">
      <c r="A26" s="72"/>
      <c r="B26" s="73"/>
      <c r="C26" s="4" t="s">
        <v>54</v>
      </c>
      <c r="D26" s="54">
        <v>3273796.5</v>
      </c>
      <c r="E26" s="54">
        <v>847459.4</v>
      </c>
      <c r="F26" s="54">
        <v>487372.4</v>
      </c>
      <c r="G26" s="17">
        <f t="shared" si="0"/>
        <v>57.50982288945051</v>
      </c>
      <c r="H26" s="17">
        <f t="shared" si="1"/>
        <v>14.887070714383132</v>
      </c>
      <c r="I26" s="13">
        <f>G26-95</f>
        <v>-37.49017711054949</v>
      </c>
    </row>
    <row r="27" spans="1:9" s="7" customFormat="1" ht="16.5" customHeight="1">
      <c r="A27" s="76"/>
      <c r="B27" s="77"/>
      <c r="C27" s="4" t="s">
        <v>55</v>
      </c>
      <c r="D27" s="54">
        <v>100808</v>
      </c>
      <c r="E27" s="54">
        <v>24990.2</v>
      </c>
      <c r="F27" s="57">
        <v>17018.6</v>
      </c>
      <c r="G27" s="17">
        <f t="shared" si="0"/>
        <v>68.10109562948675</v>
      </c>
      <c r="H27" s="17">
        <f t="shared" si="1"/>
        <v>16.882191889532574</v>
      </c>
      <c r="I27" s="13">
        <f>G27-95</f>
        <v>-26.89890437051325</v>
      </c>
    </row>
    <row r="28" spans="1:9" s="7" customFormat="1" ht="26.25" customHeight="1">
      <c r="A28" s="74"/>
      <c r="B28" s="75"/>
      <c r="C28" s="46" t="s">
        <v>109</v>
      </c>
      <c r="D28" s="54">
        <v>136982.5</v>
      </c>
      <c r="E28" s="54">
        <v>15000</v>
      </c>
      <c r="F28" s="57">
        <v>0</v>
      </c>
      <c r="G28" s="17">
        <f>F28/E28*100</f>
        <v>0</v>
      </c>
      <c r="H28" s="17">
        <f>F28/D28*100</f>
        <v>0</v>
      </c>
      <c r="I28" s="13">
        <f>G28-95</f>
        <v>-95</v>
      </c>
    </row>
    <row r="29" spans="1:9" s="7" customFormat="1" ht="27.75" customHeight="1">
      <c r="A29" s="2" t="s">
        <v>9</v>
      </c>
      <c r="B29" s="3" t="s">
        <v>10</v>
      </c>
      <c r="C29" s="3" t="s">
        <v>60</v>
      </c>
      <c r="D29" s="53">
        <f>D30+D31+D32</f>
        <v>616189.6</v>
      </c>
      <c r="E29" s="53">
        <f>E30+E31+E32</f>
        <v>122581.7</v>
      </c>
      <c r="F29" s="53">
        <f>F30+F31+F32</f>
        <v>118858.8</v>
      </c>
      <c r="G29" s="19">
        <f t="shared" si="0"/>
        <v>96.96292350326354</v>
      </c>
      <c r="H29" s="19">
        <f t="shared" si="1"/>
        <v>19.289322637058465</v>
      </c>
      <c r="I29" s="5" t="s">
        <v>95</v>
      </c>
    </row>
    <row r="30" spans="1:9" s="7" customFormat="1" ht="16.5" customHeight="1">
      <c r="A30" s="78"/>
      <c r="B30" s="78"/>
      <c r="C30" s="4" t="s">
        <v>54</v>
      </c>
      <c r="D30" s="54">
        <v>612652.4</v>
      </c>
      <c r="E30" s="54">
        <v>122581.7</v>
      </c>
      <c r="F30" s="54">
        <v>118858.8</v>
      </c>
      <c r="G30" s="17">
        <f t="shared" si="0"/>
        <v>96.96292350326354</v>
      </c>
      <c r="H30" s="17">
        <f t="shared" si="1"/>
        <v>19.40069115864069</v>
      </c>
      <c r="I30" s="13">
        <f>G30-95</f>
        <v>1.9629235032635393</v>
      </c>
    </row>
    <row r="31" spans="1:9" s="7" customFormat="1" ht="16.5" customHeight="1">
      <c r="A31" s="78"/>
      <c r="B31" s="78"/>
      <c r="C31" s="46" t="s">
        <v>55</v>
      </c>
      <c r="D31" s="54">
        <v>300</v>
      </c>
      <c r="E31" s="54">
        <v>0</v>
      </c>
      <c r="F31" s="57">
        <v>0</v>
      </c>
      <c r="G31" s="17">
        <v>0</v>
      </c>
      <c r="H31" s="17">
        <f t="shared" si="1"/>
        <v>0</v>
      </c>
      <c r="I31" s="13">
        <f>G31-95</f>
        <v>-95</v>
      </c>
    </row>
    <row r="32" spans="1:9" s="7" customFormat="1" ht="28.5" customHeight="1">
      <c r="A32" s="78"/>
      <c r="B32" s="78"/>
      <c r="C32" s="46" t="s">
        <v>109</v>
      </c>
      <c r="D32" s="54">
        <f>2937.2+300</f>
        <v>3237.2</v>
      </c>
      <c r="E32" s="54">
        <v>0</v>
      </c>
      <c r="F32" s="54">
        <v>0</v>
      </c>
      <c r="G32" s="17">
        <v>0</v>
      </c>
      <c r="H32" s="17">
        <f>F32/D32*100</f>
        <v>0</v>
      </c>
      <c r="I32" s="13">
        <f>G32-95</f>
        <v>-95</v>
      </c>
    </row>
    <row r="33" spans="1:9" s="7" customFormat="1" ht="27.75" customHeight="1">
      <c r="A33" s="2" t="s">
        <v>94</v>
      </c>
      <c r="B33" s="3" t="s">
        <v>107</v>
      </c>
      <c r="C33" s="3" t="s">
        <v>93</v>
      </c>
      <c r="D33" s="53">
        <f>D34+D35+D36</f>
        <v>20333.5</v>
      </c>
      <c r="E33" s="53">
        <f>E34+E35+E36</f>
        <v>4273.1</v>
      </c>
      <c r="F33" s="53">
        <f>F34+F35+F36</f>
        <v>4088.4</v>
      </c>
      <c r="G33" s="19">
        <f t="shared" si="0"/>
        <v>95.67761110201025</v>
      </c>
      <c r="H33" s="19">
        <f t="shared" si="1"/>
        <v>20.106720436717733</v>
      </c>
      <c r="I33" s="5" t="s">
        <v>95</v>
      </c>
    </row>
    <row r="34" spans="1:9" s="7" customFormat="1" ht="16.5" customHeight="1">
      <c r="A34" s="72"/>
      <c r="B34" s="79"/>
      <c r="C34" s="4" t="s">
        <v>54</v>
      </c>
      <c r="D34" s="54">
        <v>20304.1</v>
      </c>
      <c r="E34" s="54">
        <v>4271.6</v>
      </c>
      <c r="F34" s="54">
        <v>4088.4</v>
      </c>
      <c r="G34" s="17">
        <f t="shared" si="0"/>
        <v>95.71120891469238</v>
      </c>
      <c r="H34" s="17">
        <f t="shared" si="1"/>
        <v>20.13583463438419</v>
      </c>
      <c r="I34" s="13">
        <f>G34-95</f>
        <v>0.7112089146923779</v>
      </c>
    </row>
    <row r="35" spans="1:9" s="7" customFormat="1" ht="16.5" customHeight="1">
      <c r="A35" s="80"/>
      <c r="B35" s="81"/>
      <c r="C35" s="46" t="s">
        <v>55</v>
      </c>
      <c r="D35" s="54">
        <v>15</v>
      </c>
      <c r="E35" s="54">
        <v>1.5</v>
      </c>
      <c r="F35" s="54">
        <v>0</v>
      </c>
      <c r="G35" s="17">
        <v>0</v>
      </c>
      <c r="H35" s="17">
        <f t="shared" si="1"/>
        <v>0</v>
      </c>
      <c r="I35" s="13">
        <f>G35-95</f>
        <v>-95</v>
      </c>
    </row>
    <row r="36" spans="1:9" s="7" customFormat="1" ht="27" customHeight="1">
      <c r="A36" s="82"/>
      <c r="B36" s="83"/>
      <c r="C36" s="4" t="s">
        <v>109</v>
      </c>
      <c r="D36" s="54">
        <v>14.4</v>
      </c>
      <c r="E36" s="54">
        <v>0</v>
      </c>
      <c r="F36" s="54">
        <v>0</v>
      </c>
      <c r="G36" s="17">
        <v>0</v>
      </c>
      <c r="H36" s="17">
        <f>F36/D36*100</f>
        <v>0</v>
      </c>
      <c r="I36" s="13">
        <f>G36-95</f>
        <v>-95</v>
      </c>
    </row>
    <row r="37" spans="1:9" s="7" customFormat="1" ht="28.5" customHeight="1">
      <c r="A37" s="2" t="s">
        <v>11</v>
      </c>
      <c r="B37" s="3" t="s">
        <v>12</v>
      </c>
      <c r="C37" s="3" t="s">
        <v>61</v>
      </c>
      <c r="D37" s="53">
        <f>D38+D39+D40</f>
        <v>6732994.699999999</v>
      </c>
      <c r="E37" s="53">
        <f>E38+E39+E40</f>
        <v>1567687.2999999998</v>
      </c>
      <c r="F37" s="53">
        <f>F38+F39+F40</f>
        <v>1541471.6</v>
      </c>
      <c r="G37" s="60">
        <f t="shared" si="0"/>
        <v>98.32774686635531</v>
      </c>
      <c r="H37" s="19">
        <f t="shared" si="1"/>
        <v>22.894293975903476</v>
      </c>
      <c r="I37" s="5" t="s">
        <v>95</v>
      </c>
    </row>
    <row r="38" spans="1:9" s="7" customFormat="1" ht="17.25" customHeight="1">
      <c r="A38" s="78"/>
      <c r="B38" s="78"/>
      <c r="C38" s="4" t="s">
        <v>54</v>
      </c>
      <c r="D38" s="54">
        <v>4287306.1</v>
      </c>
      <c r="E38" s="54">
        <f>1065694.9+325</f>
        <v>1066019.9</v>
      </c>
      <c r="F38" s="54">
        <v>1049212.6</v>
      </c>
      <c r="G38" s="17">
        <f t="shared" si="0"/>
        <v>98.4233596389711</v>
      </c>
      <c r="H38" s="17">
        <f t="shared" si="1"/>
        <v>24.47253766181986</v>
      </c>
      <c r="I38" s="13">
        <f>G38-95</f>
        <v>3.4233596389711067</v>
      </c>
    </row>
    <row r="39" spans="1:9" s="7" customFormat="1" ht="16.5" customHeight="1">
      <c r="A39" s="78"/>
      <c r="B39" s="78"/>
      <c r="C39" s="4" t="s">
        <v>55</v>
      </c>
      <c r="D39" s="54">
        <v>2204174.1</v>
      </c>
      <c r="E39" s="54">
        <v>501667.4</v>
      </c>
      <c r="F39" s="57">
        <v>492259</v>
      </c>
      <c r="G39" s="17">
        <f t="shared" si="0"/>
        <v>98.12457417005768</v>
      </c>
      <c r="H39" s="17">
        <f t="shared" si="1"/>
        <v>22.333036215242704</v>
      </c>
      <c r="I39" s="13">
        <f>G39-95</f>
        <v>3.1245741700576843</v>
      </c>
    </row>
    <row r="40" spans="1:9" s="7" customFormat="1" ht="27" customHeight="1">
      <c r="A40" s="78"/>
      <c r="B40" s="78"/>
      <c r="C40" s="4" t="s">
        <v>109</v>
      </c>
      <c r="D40" s="54">
        <f>111321.9+29819.5+100373.1</f>
        <v>241514.5</v>
      </c>
      <c r="E40" s="54">
        <v>0</v>
      </c>
      <c r="F40" s="54">
        <v>0</v>
      </c>
      <c r="G40" s="17">
        <v>0</v>
      </c>
      <c r="H40" s="17">
        <f t="shared" si="1"/>
        <v>0</v>
      </c>
      <c r="I40" s="13">
        <f>G40-95</f>
        <v>-95</v>
      </c>
    </row>
    <row r="41" spans="1:9" s="7" customFormat="1" ht="20.25" customHeight="1">
      <c r="A41" s="2" t="s">
        <v>13</v>
      </c>
      <c r="B41" s="3" t="s">
        <v>14</v>
      </c>
      <c r="C41" s="3" t="s">
        <v>62</v>
      </c>
      <c r="D41" s="53">
        <f>D42+D43</f>
        <v>260868.4</v>
      </c>
      <c r="E41" s="53">
        <f>E42+E43</f>
        <v>96318.8</v>
      </c>
      <c r="F41" s="53">
        <f>F42+F43</f>
        <v>93575.40000000001</v>
      </c>
      <c r="G41" s="60">
        <f aca="true" t="shared" si="3" ref="G41:G66">F41/E41*100</f>
        <v>97.15175022944639</v>
      </c>
      <c r="H41" s="19">
        <f aca="true" t="shared" si="4" ref="H41:H66">F41/D41*100</f>
        <v>35.870730222595</v>
      </c>
      <c r="I41" s="5" t="s">
        <v>95</v>
      </c>
    </row>
    <row r="42" spans="1:9" s="7" customFormat="1" ht="18" customHeight="1">
      <c r="A42" s="72"/>
      <c r="B42" s="73"/>
      <c r="C42" s="4" t="s">
        <v>54</v>
      </c>
      <c r="D42" s="54">
        <v>257727.5</v>
      </c>
      <c r="E42" s="54">
        <v>95686.5</v>
      </c>
      <c r="F42" s="54">
        <v>92978.1</v>
      </c>
      <c r="G42" s="17">
        <f t="shared" si="3"/>
        <v>97.16950667021995</v>
      </c>
      <c r="H42" s="17">
        <f t="shared" si="4"/>
        <v>36.07612691699566</v>
      </c>
      <c r="I42" s="13">
        <f>G42-95</f>
        <v>2.1695066702199455</v>
      </c>
    </row>
    <row r="43" spans="1:9" s="7" customFormat="1" ht="18" customHeight="1">
      <c r="A43" s="76"/>
      <c r="B43" s="77"/>
      <c r="C43" s="4" t="s">
        <v>55</v>
      </c>
      <c r="D43" s="54">
        <v>3140.9</v>
      </c>
      <c r="E43" s="54">
        <v>632.3</v>
      </c>
      <c r="F43" s="54">
        <v>597.3</v>
      </c>
      <c r="G43" s="31">
        <f t="shared" si="3"/>
        <v>94.4646528546576</v>
      </c>
      <c r="H43" s="17">
        <f t="shared" si="4"/>
        <v>19.016842306345314</v>
      </c>
      <c r="I43" s="13">
        <f>G43-95</f>
        <v>-0.5353471453423992</v>
      </c>
    </row>
    <row r="44" spans="1:9" s="7" customFormat="1" ht="28.5" customHeight="1">
      <c r="A44" s="2" t="s">
        <v>15</v>
      </c>
      <c r="B44" s="3" t="s">
        <v>16</v>
      </c>
      <c r="C44" s="3" t="s">
        <v>63</v>
      </c>
      <c r="D44" s="53">
        <f>D45+D46</f>
        <v>377730.1</v>
      </c>
      <c r="E44" s="53">
        <f>E45+E46</f>
        <v>84462.09999999999</v>
      </c>
      <c r="F44" s="53">
        <f>F45+F46</f>
        <v>78279.40000000001</v>
      </c>
      <c r="G44" s="19">
        <f t="shared" si="3"/>
        <v>92.67991205522954</v>
      </c>
      <c r="H44" s="19">
        <f t="shared" si="4"/>
        <v>20.723633091458694</v>
      </c>
      <c r="I44" s="5" t="s">
        <v>95</v>
      </c>
    </row>
    <row r="45" spans="1:9" s="7" customFormat="1" ht="18" customHeight="1">
      <c r="A45" s="72"/>
      <c r="B45" s="73"/>
      <c r="C45" s="4" t="s">
        <v>54</v>
      </c>
      <c r="D45" s="54">
        <v>372600.3</v>
      </c>
      <c r="E45" s="54">
        <v>83386.4</v>
      </c>
      <c r="F45" s="54">
        <v>77245.6</v>
      </c>
      <c r="G45" s="17">
        <f t="shared" si="3"/>
        <v>92.63572956741149</v>
      </c>
      <c r="H45" s="17">
        <f t="shared" si="4"/>
        <v>20.731491627891874</v>
      </c>
      <c r="I45" s="13">
        <f>G45-95</f>
        <v>-2.364270432588512</v>
      </c>
    </row>
    <row r="46" spans="1:9" s="7" customFormat="1" ht="18" customHeight="1">
      <c r="A46" s="76"/>
      <c r="B46" s="77"/>
      <c r="C46" s="4" t="s">
        <v>55</v>
      </c>
      <c r="D46" s="54">
        <v>5129.8</v>
      </c>
      <c r="E46" s="54">
        <v>1075.7</v>
      </c>
      <c r="F46" s="57">
        <v>1033.8</v>
      </c>
      <c r="G46" s="17">
        <f t="shared" si="3"/>
        <v>96.1048619503579</v>
      </c>
      <c r="H46" s="17">
        <f t="shared" si="4"/>
        <v>20.15283246910211</v>
      </c>
      <c r="I46" s="13">
        <f>G46-95</f>
        <v>1.1048619503579005</v>
      </c>
    </row>
    <row r="47" spans="1:9" s="7" customFormat="1" ht="27.75" customHeight="1">
      <c r="A47" s="2" t="s">
        <v>17</v>
      </c>
      <c r="B47" s="3" t="s">
        <v>18</v>
      </c>
      <c r="C47" s="3" t="s">
        <v>64</v>
      </c>
      <c r="D47" s="53">
        <f>D48+D49</f>
        <v>285849.7</v>
      </c>
      <c r="E47" s="53">
        <f>E48+E49</f>
        <v>57760.8</v>
      </c>
      <c r="F47" s="53">
        <f>F48+F49</f>
        <v>54415.6</v>
      </c>
      <c r="G47" s="19">
        <f t="shared" si="3"/>
        <v>94.20852896774282</v>
      </c>
      <c r="H47" s="19">
        <f t="shared" si="4"/>
        <v>19.03643768036139</v>
      </c>
      <c r="I47" s="5" t="s">
        <v>95</v>
      </c>
    </row>
    <row r="48" spans="1:9" s="7" customFormat="1" ht="16.5" customHeight="1">
      <c r="A48" s="72"/>
      <c r="B48" s="73"/>
      <c r="C48" s="4" t="s">
        <v>54</v>
      </c>
      <c r="D48" s="54">
        <v>280697.7</v>
      </c>
      <c r="E48" s="54">
        <v>56450.8</v>
      </c>
      <c r="F48" s="54">
        <v>53277.2</v>
      </c>
      <c r="G48" s="17">
        <f t="shared" si="3"/>
        <v>94.37811333054623</v>
      </c>
      <c r="H48" s="17">
        <f t="shared" si="4"/>
        <v>18.980276646370807</v>
      </c>
      <c r="I48" s="13">
        <f>G48-95</f>
        <v>-0.6218866694537724</v>
      </c>
    </row>
    <row r="49" spans="1:9" s="7" customFormat="1" ht="16.5" customHeight="1">
      <c r="A49" s="76"/>
      <c r="B49" s="77"/>
      <c r="C49" s="4" t="s">
        <v>55</v>
      </c>
      <c r="D49" s="54">
        <v>5152</v>
      </c>
      <c r="E49" s="54">
        <v>1310</v>
      </c>
      <c r="F49" s="57">
        <v>1138.4</v>
      </c>
      <c r="G49" s="31">
        <f t="shared" si="3"/>
        <v>86.90076335877863</v>
      </c>
      <c r="H49" s="17">
        <f t="shared" si="4"/>
        <v>22.096273291925467</v>
      </c>
      <c r="I49" s="13">
        <f>G49-95</f>
        <v>-8.099236641221367</v>
      </c>
    </row>
    <row r="50" spans="1:9" s="7" customFormat="1" ht="27.75" customHeight="1">
      <c r="A50" s="2" t="s">
        <v>19</v>
      </c>
      <c r="B50" s="3" t="s">
        <v>20</v>
      </c>
      <c r="C50" s="3" t="s">
        <v>68</v>
      </c>
      <c r="D50" s="53">
        <f>D51+D52</f>
        <v>259512.9</v>
      </c>
      <c r="E50" s="53">
        <f>E51+E52</f>
        <v>64789.700000000004</v>
      </c>
      <c r="F50" s="53">
        <f>F51+F52</f>
        <v>64203</v>
      </c>
      <c r="G50" s="60">
        <f t="shared" si="3"/>
        <v>99.0944548284681</v>
      </c>
      <c r="H50" s="19">
        <f t="shared" si="4"/>
        <v>24.73981062213092</v>
      </c>
      <c r="I50" s="5" t="s">
        <v>95</v>
      </c>
    </row>
    <row r="51" spans="1:9" s="7" customFormat="1" ht="16.5" customHeight="1">
      <c r="A51" s="72"/>
      <c r="B51" s="73"/>
      <c r="C51" s="4" t="s">
        <v>54</v>
      </c>
      <c r="D51" s="54">
        <v>255157</v>
      </c>
      <c r="E51" s="54">
        <v>64052.3</v>
      </c>
      <c r="F51" s="54">
        <v>63561.9</v>
      </c>
      <c r="G51" s="17">
        <f t="shared" si="3"/>
        <v>99.23437565864145</v>
      </c>
      <c r="H51" s="17">
        <f t="shared" si="4"/>
        <v>24.910897996135713</v>
      </c>
      <c r="I51" s="13">
        <f>G51-95</f>
        <v>4.234375658641454</v>
      </c>
    </row>
    <row r="52" spans="1:9" s="7" customFormat="1" ht="16.5" customHeight="1">
      <c r="A52" s="76"/>
      <c r="B52" s="77"/>
      <c r="C52" s="4" t="s">
        <v>55</v>
      </c>
      <c r="D52" s="54">
        <v>4355.9</v>
      </c>
      <c r="E52" s="54">
        <v>737.4</v>
      </c>
      <c r="F52" s="57">
        <v>641.1</v>
      </c>
      <c r="G52" s="31">
        <f t="shared" si="3"/>
        <v>86.9406021155411</v>
      </c>
      <c r="H52" s="17">
        <f t="shared" si="4"/>
        <v>14.717968732064557</v>
      </c>
      <c r="I52" s="13">
        <f>G52-95</f>
        <v>-8.059397884458903</v>
      </c>
    </row>
    <row r="53" spans="1:9" s="7" customFormat="1" ht="27.75" customHeight="1">
      <c r="A53" s="2" t="s">
        <v>21</v>
      </c>
      <c r="B53" s="3" t="s">
        <v>22</v>
      </c>
      <c r="C53" s="3" t="s">
        <v>67</v>
      </c>
      <c r="D53" s="53">
        <f>D54+D55</f>
        <v>289395.4</v>
      </c>
      <c r="E53" s="53">
        <f>E54+E55</f>
        <v>62357.9</v>
      </c>
      <c r="F53" s="53">
        <f>F54+F55</f>
        <v>60629.4</v>
      </c>
      <c r="G53" s="60">
        <f t="shared" si="3"/>
        <v>97.22809780316528</v>
      </c>
      <c r="H53" s="19">
        <f t="shared" si="4"/>
        <v>20.950367559401425</v>
      </c>
      <c r="I53" s="5" t="s">
        <v>95</v>
      </c>
    </row>
    <row r="54" spans="1:9" s="7" customFormat="1" ht="16.5" customHeight="1">
      <c r="A54" s="72"/>
      <c r="B54" s="73"/>
      <c r="C54" s="4" t="s">
        <v>54</v>
      </c>
      <c r="D54" s="54">
        <v>285265.4</v>
      </c>
      <c r="E54" s="54">
        <v>61694.5</v>
      </c>
      <c r="F54" s="54">
        <v>60095.5</v>
      </c>
      <c r="G54" s="17">
        <f t="shared" si="3"/>
        <v>97.40819684088532</v>
      </c>
      <c r="H54" s="17">
        <f t="shared" si="4"/>
        <v>21.066522613678348</v>
      </c>
      <c r="I54" s="13">
        <f>G54-95</f>
        <v>2.4081968408853243</v>
      </c>
    </row>
    <row r="55" spans="1:9" s="7" customFormat="1" ht="16.5" customHeight="1">
      <c r="A55" s="76"/>
      <c r="B55" s="77"/>
      <c r="C55" s="4" t="s">
        <v>55</v>
      </c>
      <c r="D55" s="54">
        <v>4130</v>
      </c>
      <c r="E55" s="54">
        <v>663.4</v>
      </c>
      <c r="F55" s="54">
        <v>533.9</v>
      </c>
      <c r="G55" s="17">
        <f>F55/E55*100</f>
        <v>80.4793488091649</v>
      </c>
      <c r="H55" s="17">
        <f>F55/D55*100</f>
        <v>12.927360774818403</v>
      </c>
      <c r="I55" s="13">
        <f>G55-95</f>
        <v>-14.520651190835096</v>
      </c>
    </row>
    <row r="56" spans="1:9" s="7" customFormat="1" ht="20.25" customHeight="1">
      <c r="A56" s="2" t="s">
        <v>23</v>
      </c>
      <c r="B56" s="3" t="s">
        <v>24</v>
      </c>
      <c r="C56" s="3" t="s">
        <v>66</v>
      </c>
      <c r="D56" s="53">
        <f>D57+D58+D59</f>
        <v>251581.7</v>
      </c>
      <c r="E56" s="53">
        <f>E57+E58+E59</f>
        <v>55137.1</v>
      </c>
      <c r="F56" s="53">
        <f>F57+F58+F59</f>
        <v>53898.3</v>
      </c>
      <c r="G56" s="19">
        <f t="shared" si="3"/>
        <v>97.7532369312133</v>
      </c>
      <c r="H56" s="19">
        <f t="shared" si="4"/>
        <v>21.423776053663683</v>
      </c>
      <c r="I56" s="5" t="s">
        <v>95</v>
      </c>
    </row>
    <row r="57" spans="1:9" s="7" customFormat="1" ht="16.5" customHeight="1">
      <c r="A57" s="72"/>
      <c r="B57" s="73"/>
      <c r="C57" s="4" t="s">
        <v>54</v>
      </c>
      <c r="D57" s="54">
        <v>247071.7</v>
      </c>
      <c r="E57" s="54">
        <v>54373.9</v>
      </c>
      <c r="F57" s="54">
        <v>53241.4</v>
      </c>
      <c r="G57" s="17">
        <f t="shared" si="3"/>
        <v>97.91719924449046</v>
      </c>
      <c r="H57" s="17">
        <f t="shared" si="4"/>
        <v>21.548967364534263</v>
      </c>
      <c r="I57" s="13">
        <f>G57-95</f>
        <v>2.9171992444904618</v>
      </c>
    </row>
    <row r="58" spans="1:9" s="7" customFormat="1" ht="16.5" customHeight="1">
      <c r="A58" s="76"/>
      <c r="B58" s="77"/>
      <c r="C58" s="4" t="s">
        <v>55</v>
      </c>
      <c r="D58" s="54">
        <v>3895</v>
      </c>
      <c r="E58" s="54">
        <v>748.2</v>
      </c>
      <c r="F58" s="57">
        <v>641.9</v>
      </c>
      <c r="G58" s="17">
        <f t="shared" si="3"/>
        <v>85.79256883186312</v>
      </c>
      <c r="H58" s="17">
        <f t="shared" si="4"/>
        <v>16.480102695763797</v>
      </c>
      <c r="I58" s="13">
        <f>G58-95</f>
        <v>-9.207431168136878</v>
      </c>
    </row>
    <row r="59" spans="1:9" s="7" customFormat="1" ht="28.5" customHeight="1">
      <c r="A59" s="74"/>
      <c r="B59" s="75"/>
      <c r="C59" s="46" t="s">
        <v>109</v>
      </c>
      <c r="D59" s="54">
        <f>15+600</f>
        <v>615</v>
      </c>
      <c r="E59" s="54">
        <v>15</v>
      </c>
      <c r="F59" s="57">
        <v>15</v>
      </c>
      <c r="G59" s="17">
        <f>F59/E59*100</f>
        <v>100</v>
      </c>
      <c r="H59" s="17">
        <f>F59/D59*100</f>
        <v>2.4390243902439024</v>
      </c>
      <c r="I59" s="13">
        <f>G59-95</f>
        <v>5</v>
      </c>
    </row>
    <row r="60" spans="1:9" s="7" customFormat="1" ht="27.75" customHeight="1">
      <c r="A60" s="2" t="s">
        <v>25</v>
      </c>
      <c r="B60" s="3" t="s">
        <v>26</v>
      </c>
      <c r="C60" s="3" t="s">
        <v>97</v>
      </c>
      <c r="D60" s="53">
        <f>D61+D62</f>
        <v>271729.5</v>
      </c>
      <c r="E60" s="53">
        <f>E61+E62</f>
        <v>50967.9</v>
      </c>
      <c r="F60" s="53">
        <f>F61+F62</f>
        <v>49167.6</v>
      </c>
      <c r="G60" s="19">
        <f t="shared" si="3"/>
        <v>96.46777677714796</v>
      </c>
      <c r="H60" s="19">
        <f t="shared" si="4"/>
        <v>18.09431806263214</v>
      </c>
      <c r="I60" s="5" t="s">
        <v>95</v>
      </c>
    </row>
    <row r="61" spans="1:9" s="7" customFormat="1" ht="16.5" customHeight="1">
      <c r="A61" s="72"/>
      <c r="B61" s="73"/>
      <c r="C61" s="4" t="s">
        <v>54</v>
      </c>
      <c r="D61" s="54">
        <v>267729.5</v>
      </c>
      <c r="E61" s="54">
        <v>50099.4</v>
      </c>
      <c r="F61" s="54">
        <v>48408</v>
      </c>
      <c r="G61" s="17">
        <f t="shared" si="3"/>
        <v>96.62391166361274</v>
      </c>
      <c r="H61" s="17">
        <f t="shared" si="4"/>
        <v>18.080936168782298</v>
      </c>
      <c r="I61" s="13">
        <f>G61-95</f>
        <v>1.6239116636127449</v>
      </c>
    </row>
    <row r="62" spans="1:9" s="7" customFormat="1" ht="16.5" customHeight="1">
      <c r="A62" s="76"/>
      <c r="B62" s="77"/>
      <c r="C62" s="4" t="s">
        <v>55</v>
      </c>
      <c r="D62" s="54">
        <v>4000</v>
      </c>
      <c r="E62" s="54">
        <v>868.5</v>
      </c>
      <c r="F62" s="57">
        <v>759.6</v>
      </c>
      <c r="G62" s="17">
        <f>F62/E62*100</f>
        <v>87.46113989637307</v>
      </c>
      <c r="H62" s="17">
        <f>F62/D62*100</f>
        <v>18.990000000000002</v>
      </c>
      <c r="I62" s="13">
        <f>G62-95</f>
        <v>-7.538860103626931</v>
      </c>
    </row>
    <row r="63" spans="1:9" s="7" customFormat="1" ht="27" customHeight="1">
      <c r="A63" s="2" t="s">
        <v>27</v>
      </c>
      <c r="B63" s="3" t="s">
        <v>28</v>
      </c>
      <c r="C63" s="3" t="s">
        <v>65</v>
      </c>
      <c r="D63" s="53">
        <f>D64+D65</f>
        <v>55523.7</v>
      </c>
      <c r="E63" s="53">
        <f>E64+E65</f>
        <v>7854.3</v>
      </c>
      <c r="F63" s="53">
        <f>F64+F65</f>
        <v>7545.2</v>
      </c>
      <c r="G63" s="19">
        <f t="shared" si="3"/>
        <v>96.06457609207695</v>
      </c>
      <c r="H63" s="19">
        <f t="shared" si="4"/>
        <v>13.589152019768136</v>
      </c>
      <c r="I63" s="5" t="s">
        <v>95</v>
      </c>
    </row>
    <row r="64" spans="1:9" s="7" customFormat="1" ht="16.5" customHeight="1">
      <c r="A64" s="72"/>
      <c r="B64" s="73"/>
      <c r="C64" s="4" t="s">
        <v>54</v>
      </c>
      <c r="D64" s="54">
        <v>54623.7</v>
      </c>
      <c r="E64" s="54">
        <v>7765.3</v>
      </c>
      <c r="F64" s="54">
        <v>7456.2</v>
      </c>
      <c r="G64" s="17">
        <f t="shared" si="3"/>
        <v>96.01947123742805</v>
      </c>
      <c r="H64" s="17">
        <f t="shared" si="4"/>
        <v>13.650118904431594</v>
      </c>
      <c r="I64" s="13">
        <f>G64-95</f>
        <v>1.01947123742805</v>
      </c>
    </row>
    <row r="65" spans="1:9" s="7" customFormat="1" ht="16.5" customHeight="1">
      <c r="A65" s="76"/>
      <c r="B65" s="77"/>
      <c r="C65" s="4" t="s">
        <v>55</v>
      </c>
      <c r="D65" s="54">
        <v>900</v>
      </c>
      <c r="E65" s="54">
        <v>89</v>
      </c>
      <c r="F65" s="57">
        <v>89</v>
      </c>
      <c r="G65" s="17">
        <f t="shared" si="3"/>
        <v>100</v>
      </c>
      <c r="H65" s="17">
        <f t="shared" si="4"/>
        <v>9.88888888888889</v>
      </c>
      <c r="I65" s="13">
        <f>G65-95</f>
        <v>5</v>
      </c>
    </row>
    <row r="66" spans="1:9" s="7" customFormat="1" ht="42" customHeight="1">
      <c r="A66" s="2" t="s">
        <v>29</v>
      </c>
      <c r="B66" s="3" t="s">
        <v>30</v>
      </c>
      <c r="C66" s="3" t="s">
        <v>69</v>
      </c>
      <c r="D66" s="53">
        <f>D67+D68+D69</f>
        <v>327268.3</v>
      </c>
      <c r="E66" s="53">
        <f>E67+E68+E69</f>
        <v>18063.5</v>
      </c>
      <c r="F66" s="53">
        <f>F67+F68+F69</f>
        <v>13944</v>
      </c>
      <c r="G66" s="19">
        <f t="shared" si="3"/>
        <v>77.19434218174771</v>
      </c>
      <c r="H66" s="19">
        <f t="shared" si="4"/>
        <v>4.260724304798234</v>
      </c>
      <c r="I66" s="5" t="s">
        <v>95</v>
      </c>
    </row>
    <row r="67" spans="1:9" s="7" customFormat="1" ht="16.5" customHeight="1">
      <c r="A67" s="72"/>
      <c r="B67" s="73"/>
      <c r="C67" s="4" t="s">
        <v>54</v>
      </c>
      <c r="D67" s="54">
        <v>327148.3</v>
      </c>
      <c r="E67" s="54">
        <v>18063.5</v>
      </c>
      <c r="F67" s="54">
        <v>13944</v>
      </c>
      <c r="G67" s="17">
        <f aca="true" t="shared" si="5" ref="G67:G97">F67/E67*100</f>
        <v>77.19434218174771</v>
      </c>
      <c r="H67" s="17">
        <f aca="true" t="shared" si="6" ref="H67:H97">F67/D67*100</f>
        <v>4.262287164567262</v>
      </c>
      <c r="I67" s="13">
        <f>G67-95</f>
        <v>-17.805657818252286</v>
      </c>
    </row>
    <row r="68" spans="1:9" s="7" customFormat="1" ht="16.5" customHeight="1">
      <c r="A68" s="76"/>
      <c r="B68" s="77"/>
      <c r="C68" s="46" t="s">
        <v>55</v>
      </c>
      <c r="D68" s="54">
        <v>120</v>
      </c>
      <c r="E68" s="54">
        <v>0</v>
      </c>
      <c r="F68" s="54">
        <v>0</v>
      </c>
      <c r="G68" s="17">
        <v>0</v>
      </c>
      <c r="H68" s="17">
        <f t="shared" si="6"/>
        <v>0</v>
      </c>
      <c r="I68" s="13">
        <f>G68-95</f>
        <v>-95</v>
      </c>
    </row>
    <row r="69" spans="1:9" s="7" customFormat="1" ht="27.75" customHeight="1" hidden="1">
      <c r="A69" s="74"/>
      <c r="B69" s="75"/>
      <c r="C69" s="4" t="s">
        <v>109</v>
      </c>
      <c r="D69" s="54">
        <v>0</v>
      </c>
      <c r="E69" s="54">
        <v>0</v>
      </c>
      <c r="F69" s="54">
        <v>0</v>
      </c>
      <c r="G69" s="17" t="e">
        <f t="shared" si="5"/>
        <v>#DIV/0!</v>
      </c>
      <c r="H69" s="17" t="e">
        <f>F69/D69*100</f>
        <v>#DIV/0!</v>
      </c>
      <c r="I69" s="13" t="e">
        <f>G69-95</f>
        <v>#DIV/0!</v>
      </c>
    </row>
    <row r="70" spans="1:9" s="7" customFormat="1" ht="42" customHeight="1">
      <c r="A70" s="2" t="s">
        <v>101</v>
      </c>
      <c r="B70" s="3" t="s">
        <v>102</v>
      </c>
      <c r="C70" s="3" t="s">
        <v>103</v>
      </c>
      <c r="D70" s="53">
        <f>D71+D73+D72</f>
        <v>622829.7</v>
      </c>
      <c r="E70" s="53">
        <f>E71+E73+E72</f>
        <v>87646.4</v>
      </c>
      <c r="F70" s="53">
        <f>F71+F73+F72</f>
        <v>86127.4</v>
      </c>
      <c r="G70" s="60">
        <f t="shared" si="5"/>
        <v>98.26689972434693</v>
      </c>
      <c r="H70" s="19">
        <f t="shared" si="6"/>
        <v>13.828402852336682</v>
      </c>
      <c r="I70" s="5" t="s">
        <v>95</v>
      </c>
    </row>
    <row r="71" spans="1:9" s="7" customFormat="1" ht="16.5" customHeight="1">
      <c r="A71" s="72"/>
      <c r="B71" s="73"/>
      <c r="C71" s="4" t="s">
        <v>54</v>
      </c>
      <c r="D71" s="54">
        <v>321642.7</v>
      </c>
      <c r="E71" s="54">
        <v>87646.4</v>
      </c>
      <c r="F71" s="54">
        <v>86127.4</v>
      </c>
      <c r="G71" s="17">
        <f t="shared" si="5"/>
        <v>98.26689972434693</v>
      </c>
      <c r="H71" s="17">
        <f t="shared" si="6"/>
        <v>26.777352633838724</v>
      </c>
      <c r="I71" s="13">
        <f>G71-95</f>
        <v>3.2668997243469278</v>
      </c>
    </row>
    <row r="72" spans="1:9" s="7" customFormat="1" ht="16.5" customHeight="1">
      <c r="A72" s="76"/>
      <c r="B72" s="77"/>
      <c r="C72" s="4" t="s">
        <v>55</v>
      </c>
      <c r="D72" s="54">
        <v>95</v>
      </c>
      <c r="E72" s="54">
        <v>0</v>
      </c>
      <c r="F72" s="54">
        <v>0</v>
      </c>
      <c r="G72" s="17">
        <v>0</v>
      </c>
      <c r="H72" s="17">
        <f t="shared" si="6"/>
        <v>0</v>
      </c>
      <c r="I72" s="13">
        <f>G72-95</f>
        <v>-95</v>
      </c>
    </row>
    <row r="73" spans="1:9" s="7" customFormat="1" ht="27.75" customHeight="1">
      <c r="A73" s="76"/>
      <c r="B73" s="77"/>
      <c r="C73" s="4" t="s">
        <v>109</v>
      </c>
      <c r="D73" s="54">
        <v>301092</v>
      </c>
      <c r="E73" s="54">
        <v>0</v>
      </c>
      <c r="F73" s="54">
        <v>0</v>
      </c>
      <c r="G73" s="17">
        <v>0</v>
      </c>
      <c r="H73" s="17">
        <f t="shared" si="6"/>
        <v>0</v>
      </c>
      <c r="I73" s="13">
        <f>G73-95</f>
        <v>-95</v>
      </c>
    </row>
    <row r="74" spans="1:9" s="7" customFormat="1" ht="42" customHeight="1">
      <c r="A74" s="2" t="s">
        <v>31</v>
      </c>
      <c r="B74" s="3" t="s">
        <v>32</v>
      </c>
      <c r="C74" s="3" t="s">
        <v>70</v>
      </c>
      <c r="D74" s="53">
        <f>D75+D77+D76</f>
        <v>2827822.7</v>
      </c>
      <c r="E74" s="53">
        <f>E75+E77</f>
        <v>60292.8</v>
      </c>
      <c r="F74" s="53">
        <f>F75+F77</f>
        <v>59651.2</v>
      </c>
      <c r="G74" s="19">
        <f t="shared" si="5"/>
        <v>98.93585967146988</v>
      </c>
      <c r="H74" s="19">
        <f t="shared" si="6"/>
        <v>2.109439180893484</v>
      </c>
      <c r="I74" s="5" t="s">
        <v>95</v>
      </c>
    </row>
    <row r="75" spans="1:9" s="7" customFormat="1" ht="16.5" customHeight="1">
      <c r="A75" s="78"/>
      <c r="B75" s="78"/>
      <c r="C75" s="4" t="s">
        <v>54</v>
      </c>
      <c r="D75" s="54">
        <v>1478782.1</v>
      </c>
      <c r="E75" s="54">
        <v>60292.8</v>
      </c>
      <c r="F75" s="54">
        <v>59651.2</v>
      </c>
      <c r="G75" s="17">
        <f t="shared" si="5"/>
        <v>98.93585967146988</v>
      </c>
      <c r="H75" s="17">
        <f t="shared" si="6"/>
        <v>4.033805927188325</v>
      </c>
      <c r="I75" s="13">
        <f>G75-95</f>
        <v>3.935859671469885</v>
      </c>
    </row>
    <row r="76" spans="1:9" s="7" customFormat="1" ht="16.5" customHeight="1">
      <c r="A76" s="78"/>
      <c r="B76" s="78"/>
      <c r="C76" s="4" t="s">
        <v>55</v>
      </c>
      <c r="D76" s="54">
        <v>25</v>
      </c>
      <c r="E76" s="54">
        <v>0</v>
      </c>
      <c r="F76" s="54">
        <v>0</v>
      </c>
      <c r="G76" s="17">
        <v>0</v>
      </c>
      <c r="H76" s="17">
        <f>F76/D76*100</f>
        <v>0</v>
      </c>
      <c r="I76" s="13">
        <f>G76-95</f>
        <v>-95</v>
      </c>
    </row>
    <row r="77" spans="1:9" s="7" customFormat="1" ht="27" customHeight="1">
      <c r="A77" s="78"/>
      <c r="B77" s="78"/>
      <c r="C77" s="4" t="s">
        <v>109</v>
      </c>
      <c r="D77" s="54">
        <f>798660.1+40475.5+509880</f>
        <v>1349015.6</v>
      </c>
      <c r="E77" s="54">
        <v>0</v>
      </c>
      <c r="F77" s="54">
        <v>0</v>
      </c>
      <c r="G77" s="17">
        <v>0</v>
      </c>
      <c r="H77" s="17">
        <f t="shared" si="6"/>
        <v>0</v>
      </c>
      <c r="I77" s="13">
        <f>G77-95</f>
        <v>-95</v>
      </c>
    </row>
    <row r="78" spans="1:9" s="7" customFormat="1" ht="27.75" customHeight="1">
      <c r="A78" s="2" t="s">
        <v>33</v>
      </c>
      <c r="B78" s="3" t="s">
        <v>104</v>
      </c>
      <c r="C78" s="3" t="s">
        <v>71</v>
      </c>
      <c r="D78" s="53">
        <f>D79+D80</f>
        <v>1111487.4</v>
      </c>
      <c r="E78" s="53">
        <f>E79+E80</f>
        <v>291583</v>
      </c>
      <c r="F78" s="53">
        <f>F79+F80</f>
        <v>210373.2</v>
      </c>
      <c r="G78" s="19">
        <f t="shared" si="5"/>
        <v>72.1486506414983</v>
      </c>
      <c r="H78" s="19">
        <f t="shared" si="6"/>
        <v>18.927178121857256</v>
      </c>
      <c r="I78" s="5" t="s">
        <v>95</v>
      </c>
    </row>
    <row r="79" spans="1:9" s="7" customFormat="1" ht="16.5" customHeight="1">
      <c r="A79" s="78"/>
      <c r="B79" s="78"/>
      <c r="C79" s="4" t="s">
        <v>54</v>
      </c>
      <c r="D79" s="54">
        <v>1111461.7</v>
      </c>
      <c r="E79" s="54">
        <v>291583</v>
      </c>
      <c r="F79" s="54">
        <v>210373.2</v>
      </c>
      <c r="G79" s="17">
        <f t="shared" si="5"/>
        <v>72.1486506414983</v>
      </c>
      <c r="H79" s="31">
        <f t="shared" si="6"/>
        <v>18.927615769396283</v>
      </c>
      <c r="I79" s="13">
        <f>G79-95</f>
        <v>-22.851349358501693</v>
      </c>
    </row>
    <row r="80" spans="1:9" s="7" customFormat="1" ht="16.5" customHeight="1">
      <c r="A80" s="78"/>
      <c r="B80" s="78"/>
      <c r="C80" s="4" t="s">
        <v>55</v>
      </c>
      <c r="D80" s="54">
        <v>25.7</v>
      </c>
      <c r="E80" s="54">
        <v>0</v>
      </c>
      <c r="F80" s="54">
        <v>0</v>
      </c>
      <c r="G80" s="17">
        <v>0</v>
      </c>
      <c r="H80" s="17">
        <f t="shared" si="6"/>
        <v>0</v>
      </c>
      <c r="I80" s="13">
        <f>G80-95</f>
        <v>-95</v>
      </c>
    </row>
    <row r="81" spans="1:9" s="7" customFormat="1" ht="54.75" customHeight="1">
      <c r="A81" s="2" t="s">
        <v>34</v>
      </c>
      <c r="B81" s="3" t="s">
        <v>96</v>
      </c>
      <c r="C81" s="3" t="s">
        <v>72</v>
      </c>
      <c r="D81" s="53">
        <f>D82+D83</f>
        <v>22251.3</v>
      </c>
      <c r="E81" s="53">
        <f>E82+E83</f>
        <v>5246.3</v>
      </c>
      <c r="F81" s="53">
        <f>F82+F83</f>
        <v>2593.3</v>
      </c>
      <c r="G81" s="19">
        <f t="shared" si="5"/>
        <v>49.431027581343045</v>
      </c>
      <c r="H81" s="19">
        <f t="shared" si="6"/>
        <v>11.65459995595763</v>
      </c>
      <c r="I81" s="5" t="s">
        <v>95</v>
      </c>
    </row>
    <row r="82" spans="1:9" s="7" customFormat="1" ht="18" customHeight="1">
      <c r="A82" s="72"/>
      <c r="B82" s="73"/>
      <c r="C82" s="4" t="s">
        <v>54</v>
      </c>
      <c r="D82" s="54">
        <v>22251.3</v>
      </c>
      <c r="E82" s="54">
        <v>5246.3</v>
      </c>
      <c r="F82" s="54">
        <v>2593.3</v>
      </c>
      <c r="G82" s="17">
        <f t="shared" si="5"/>
        <v>49.431027581343045</v>
      </c>
      <c r="H82" s="17">
        <f t="shared" si="6"/>
        <v>11.65459995595763</v>
      </c>
      <c r="I82" s="13">
        <f>G82-95</f>
        <v>-45.568972418656955</v>
      </c>
    </row>
    <row r="83" spans="1:9" s="7" customFormat="1" ht="25.5" customHeight="1" hidden="1">
      <c r="A83" s="74"/>
      <c r="B83" s="75"/>
      <c r="C83" s="4" t="s">
        <v>109</v>
      </c>
      <c r="D83" s="54">
        <v>0</v>
      </c>
      <c r="E83" s="54">
        <v>0</v>
      </c>
      <c r="F83" s="54">
        <v>0</v>
      </c>
      <c r="G83" s="17" t="e">
        <f>F83/E83*100</f>
        <v>#DIV/0!</v>
      </c>
      <c r="H83" s="17" t="e">
        <f>F83/D83*100</f>
        <v>#DIV/0!</v>
      </c>
      <c r="I83" s="13" t="e">
        <f>G83-95</f>
        <v>#DIV/0!</v>
      </c>
    </row>
    <row r="84" spans="1:9" s="7" customFormat="1" ht="42" customHeight="1">
      <c r="A84" s="2" t="s">
        <v>35</v>
      </c>
      <c r="B84" s="3" t="s">
        <v>36</v>
      </c>
      <c r="C84" s="3" t="s">
        <v>73</v>
      </c>
      <c r="D84" s="53">
        <f>D85+D86</f>
        <v>1003880.4</v>
      </c>
      <c r="E84" s="53">
        <f>E85+E86</f>
        <v>226321.7</v>
      </c>
      <c r="F84" s="53">
        <f>F85+F86</f>
        <v>221030.8</v>
      </c>
      <c r="G84" s="19">
        <f t="shared" si="5"/>
        <v>97.66222151919148</v>
      </c>
      <c r="H84" s="19">
        <f t="shared" si="6"/>
        <v>22.017642739115136</v>
      </c>
      <c r="I84" s="5" t="s">
        <v>95</v>
      </c>
    </row>
    <row r="85" spans="1:9" s="7" customFormat="1" ht="17.25" customHeight="1">
      <c r="A85" s="72"/>
      <c r="B85" s="73"/>
      <c r="C85" s="4" t="s">
        <v>54</v>
      </c>
      <c r="D85" s="54">
        <v>947772.8</v>
      </c>
      <c r="E85" s="54">
        <v>226321.7</v>
      </c>
      <c r="F85" s="54">
        <v>221030.8</v>
      </c>
      <c r="G85" s="17">
        <f t="shared" si="5"/>
        <v>97.66222151919148</v>
      </c>
      <c r="H85" s="17">
        <f t="shared" si="6"/>
        <v>23.32107441783516</v>
      </c>
      <c r="I85" s="13">
        <f>G85-95</f>
        <v>2.662221519191476</v>
      </c>
    </row>
    <row r="86" spans="1:9" s="14" customFormat="1" ht="17.25" customHeight="1">
      <c r="A86" s="74"/>
      <c r="B86" s="75"/>
      <c r="C86" s="4" t="s">
        <v>55</v>
      </c>
      <c r="D86" s="54">
        <v>56107.6</v>
      </c>
      <c r="E86" s="54">
        <v>0</v>
      </c>
      <c r="F86" s="54">
        <v>0</v>
      </c>
      <c r="G86" s="17">
        <v>0</v>
      </c>
      <c r="H86" s="17">
        <f t="shared" si="6"/>
        <v>0</v>
      </c>
      <c r="I86" s="13">
        <f>G86-95</f>
        <v>-95</v>
      </c>
    </row>
    <row r="87" spans="1:9" s="7" customFormat="1" ht="42" customHeight="1">
      <c r="A87" s="2" t="s">
        <v>37</v>
      </c>
      <c r="B87" s="3" t="s">
        <v>38</v>
      </c>
      <c r="C87" s="3" t="s">
        <v>74</v>
      </c>
      <c r="D87" s="53">
        <f>D88+D89</f>
        <v>1326061.5999999999</v>
      </c>
      <c r="E87" s="53">
        <f>E88+E89</f>
        <v>378575.8</v>
      </c>
      <c r="F87" s="53">
        <f>F88+F89</f>
        <v>291163.60000000003</v>
      </c>
      <c r="G87" s="19">
        <f t="shared" si="5"/>
        <v>76.9102515269069</v>
      </c>
      <c r="H87" s="19">
        <f t="shared" si="6"/>
        <v>21.957019191265328</v>
      </c>
      <c r="I87" s="5" t="s">
        <v>95</v>
      </c>
    </row>
    <row r="88" spans="1:9" s="7" customFormat="1" ht="16.5" customHeight="1">
      <c r="A88" s="78"/>
      <c r="B88" s="78"/>
      <c r="C88" s="4" t="s">
        <v>54</v>
      </c>
      <c r="D88" s="54">
        <v>1139098.2</v>
      </c>
      <c r="E88" s="54">
        <v>332026.7</v>
      </c>
      <c r="F88" s="54">
        <v>251500.7</v>
      </c>
      <c r="G88" s="17">
        <f t="shared" si="5"/>
        <v>75.74713117951056</v>
      </c>
      <c r="H88" s="17">
        <f t="shared" si="6"/>
        <v>22.07893050836179</v>
      </c>
      <c r="I88" s="13">
        <f>G88-95</f>
        <v>-19.25286882048944</v>
      </c>
    </row>
    <row r="89" spans="1:9" s="7" customFormat="1" ht="16.5" customHeight="1">
      <c r="A89" s="78"/>
      <c r="B89" s="78"/>
      <c r="C89" s="4" t="s">
        <v>55</v>
      </c>
      <c r="D89" s="54">
        <v>186963.4</v>
      </c>
      <c r="E89" s="54">
        <v>46549.1</v>
      </c>
      <c r="F89" s="54">
        <v>39662.9</v>
      </c>
      <c r="G89" s="17">
        <f t="shared" si="5"/>
        <v>85.20658831212634</v>
      </c>
      <c r="H89" s="17">
        <f t="shared" si="6"/>
        <v>21.21425904749272</v>
      </c>
      <c r="I89" s="13">
        <f>G89-95</f>
        <v>-9.793411687873657</v>
      </c>
    </row>
    <row r="90" spans="1:9" s="7" customFormat="1" ht="40.5" customHeight="1">
      <c r="A90" s="2" t="s">
        <v>39</v>
      </c>
      <c r="B90" s="3" t="s">
        <v>40</v>
      </c>
      <c r="C90" s="3" t="s">
        <v>75</v>
      </c>
      <c r="D90" s="53">
        <f>D91+D92</f>
        <v>14097.9</v>
      </c>
      <c r="E90" s="53">
        <f>E91+E92</f>
        <v>2523.9</v>
      </c>
      <c r="F90" s="53">
        <f>F91+F92</f>
        <v>2184.2</v>
      </c>
      <c r="G90" s="19">
        <f t="shared" si="5"/>
        <v>86.54067118348586</v>
      </c>
      <c r="H90" s="19">
        <f>F90/D90*100</f>
        <v>15.493087622979306</v>
      </c>
      <c r="I90" s="5" t="s">
        <v>95</v>
      </c>
    </row>
    <row r="91" spans="1:9" s="7" customFormat="1" ht="16.5" customHeight="1">
      <c r="A91" s="78"/>
      <c r="B91" s="78"/>
      <c r="C91" s="4" t="s">
        <v>54</v>
      </c>
      <c r="D91" s="54">
        <v>14067.9</v>
      </c>
      <c r="E91" s="54">
        <v>2523.9</v>
      </c>
      <c r="F91" s="54">
        <v>2184.2</v>
      </c>
      <c r="G91" s="17">
        <f t="shared" si="5"/>
        <v>86.54067118348586</v>
      </c>
      <c r="H91" s="17">
        <f t="shared" si="6"/>
        <v>15.526126856176118</v>
      </c>
      <c r="I91" s="13">
        <f>G91-95</f>
        <v>-8.459328816514144</v>
      </c>
    </row>
    <row r="92" spans="1:9" s="7" customFormat="1" ht="16.5" customHeight="1">
      <c r="A92" s="78"/>
      <c r="B92" s="78"/>
      <c r="C92" s="4" t="s">
        <v>55</v>
      </c>
      <c r="D92" s="54">
        <v>30</v>
      </c>
      <c r="E92" s="54">
        <v>0</v>
      </c>
      <c r="F92" s="54">
        <v>0</v>
      </c>
      <c r="G92" s="17">
        <v>0</v>
      </c>
      <c r="H92" s="17">
        <f t="shared" si="6"/>
        <v>0</v>
      </c>
      <c r="I92" s="13">
        <f>G92-95</f>
        <v>-95</v>
      </c>
    </row>
    <row r="93" spans="1:9" s="7" customFormat="1" ht="20.25" customHeight="1">
      <c r="A93" s="2" t="s">
        <v>41</v>
      </c>
      <c r="B93" s="3" t="s">
        <v>42</v>
      </c>
      <c r="C93" s="3" t="s">
        <v>76</v>
      </c>
      <c r="D93" s="53">
        <f>D94+D95+D96</f>
        <v>433962.1</v>
      </c>
      <c r="E93" s="53">
        <f>E94+E95+E96</f>
        <v>75467.8</v>
      </c>
      <c r="F93" s="53">
        <f>F94+F95+F96</f>
        <v>62562.4</v>
      </c>
      <c r="G93" s="19">
        <f t="shared" si="5"/>
        <v>82.89946175719976</v>
      </c>
      <c r="H93" s="19">
        <f t="shared" si="6"/>
        <v>14.416558496698215</v>
      </c>
      <c r="I93" s="5" t="s">
        <v>95</v>
      </c>
    </row>
    <row r="94" spans="1:9" s="7" customFormat="1" ht="16.5" customHeight="1">
      <c r="A94" s="78"/>
      <c r="B94" s="78"/>
      <c r="C94" s="4" t="s">
        <v>54</v>
      </c>
      <c r="D94" s="54">
        <v>412397.3</v>
      </c>
      <c r="E94" s="54">
        <v>75226.8</v>
      </c>
      <c r="F94" s="54">
        <v>62356.8</v>
      </c>
      <c r="G94" s="17">
        <f t="shared" si="5"/>
        <v>82.89173539217407</v>
      </c>
      <c r="H94" s="17">
        <f t="shared" si="6"/>
        <v>15.120564562377107</v>
      </c>
      <c r="I94" s="13">
        <f>G94-95</f>
        <v>-12.10826460782593</v>
      </c>
    </row>
    <row r="95" spans="1:9" s="7" customFormat="1" ht="16.5" customHeight="1">
      <c r="A95" s="78"/>
      <c r="B95" s="78"/>
      <c r="C95" s="4" t="s">
        <v>55</v>
      </c>
      <c r="D95" s="54">
        <v>20764.8</v>
      </c>
      <c r="E95" s="54">
        <v>241</v>
      </c>
      <c r="F95" s="54">
        <v>205.6</v>
      </c>
      <c r="G95" s="17">
        <f>F95/E95*100</f>
        <v>85.31120331950207</v>
      </c>
      <c r="H95" s="17">
        <f>F95/D95*100</f>
        <v>0.9901371551856988</v>
      </c>
      <c r="I95" s="13">
        <f>G95-95</f>
        <v>-9.68879668049793</v>
      </c>
    </row>
    <row r="96" spans="1:9" s="7" customFormat="1" ht="27.75" customHeight="1">
      <c r="A96" s="78"/>
      <c r="B96" s="78"/>
      <c r="C96" s="4" t="s">
        <v>109</v>
      </c>
      <c r="D96" s="54">
        <v>800</v>
      </c>
      <c r="E96" s="54">
        <v>0</v>
      </c>
      <c r="F96" s="54">
        <v>0</v>
      </c>
      <c r="G96" s="17">
        <v>0</v>
      </c>
      <c r="H96" s="17">
        <f>F96/D96*100</f>
        <v>0</v>
      </c>
      <c r="I96" s="13">
        <f>G96-95</f>
        <v>-95</v>
      </c>
    </row>
    <row r="97" spans="1:9" s="7" customFormat="1" ht="42" customHeight="1">
      <c r="A97" s="2" t="s">
        <v>43</v>
      </c>
      <c r="B97" s="3" t="s">
        <v>44</v>
      </c>
      <c r="C97" s="3" t="s">
        <v>77</v>
      </c>
      <c r="D97" s="53">
        <f>D98+D99+D100</f>
        <v>484091.722</v>
      </c>
      <c r="E97" s="53">
        <f>E98+E99+E100</f>
        <v>114981.7</v>
      </c>
      <c r="F97" s="53">
        <f>F98+F99+F100</f>
        <v>109950.8</v>
      </c>
      <c r="G97" s="19">
        <f t="shared" si="5"/>
        <v>95.62460808980909</v>
      </c>
      <c r="H97" s="19">
        <f t="shared" si="6"/>
        <v>22.712803174105918</v>
      </c>
      <c r="I97" s="5" t="s">
        <v>95</v>
      </c>
    </row>
    <row r="98" spans="1:9" s="7" customFormat="1" ht="16.5" customHeight="1">
      <c r="A98" s="72"/>
      <c r="B98" s="73"/>
      <c r="C98" s="4" t="s">
        <v>54</v>
      </c>
      <c r="D98" s="54">
        <v>475482.254</v>
      </c>
      <c r="E98" s="54">
        <v>114981.7</v>
      </c>
      <c r="F98" s="54">
        <v>109950.8</v>
      </c>
      <c r="G98" s="17">
        <f aca="true" t="shared" si="7" ref="G98:G113">F98/E98*100</f>
        <v>95.62460808980909</v>
      </c>
      <c r="H98" s="17">
        <f aca="true" t="shared" si="8" ref="H98:H113">F98/D98*100</f>
        <v>23.124059641561303</v>
      </c>
      <c r="I98" s="13">
        <f>G98-95</f>
        <v>0.6246080898090867</v>
      </c>
    </row>
    <row r="99" spans="1:9" s="7" customFormat="1" ht="16.5" customHeight="1">
      <c r="A99" s="76"/>
      <c r="B99" s="77"/>
      <c r="C99" s="46" t="s">
        <v>55</v>
      </c>
      <c r="D99" s="54">
        <v>3000</v>
      </c>
      <c r="E99" s="54">
        <v>0</v>
      </c>
      <c r="F99" s="54">
        <v>0</v>
      </c>
      <c r="G99" s="17">
        <v>0</v>
      </c>
      <c r="H99" s="17">
        <f t="shared" si="8"/>
        <v>0</v>
      </c>
      <c r="I99" s="13">
        <f>G99-95</f>
        <v>-95</v>
      </c>
    </row>
    <row r="100" spans="1:9" s="7" customFormat="1" ht="27.75" customHeight="1">
      <c r="A100" s="74"/>
      <c r="B100" s="75"/>
      <c r="C100" s="4" t="s">
        <v>109</v>
      </c>
      <c r="D100" s="54">
        <f>219.9+3545.37+1844.198</f>
        <v>5609.468</v>
      </c>
      <c r="E100" s="54">
        <v>0</v>
      </c>
      <c r="F100" s="54">
        <v>0</v>
      </c>
      <c r="G100" s="17">
        <v>0</v>
      </c>
      <c r="H100" s="17">
        <f>F100/D100*100</f>
        <v>0</v>
      </c>
      <c r="I100" s="13">
        <f>G100-95</f>
        <v>-95</v>
      </c>
    </row>
    <row r="101" spans="1:9" s="7" customFormat="1" ht="27.75" customHeight="1">
      <c r="A101" s="2" t="s">
        <v>45</v>
      </c>
      <c r="B101" s="3" t="s">
        <v>46</v>
      </c>
      <c r="C101" s="3" t="s">
        <v>78</v>
      </c>
      <c r="D101" s="53">
        <f>D102</f>
        <v>22965</v>
      </c>
      <c r="E101" s="53">
        <f>E102</f>
        <v>5405.8</v>
      </c>
      <c r="F101" s="53">
        <f>F102</f>
        <v>5089.4</v>
      </c>
      <c r="G101" s="19">
        <f t="shared" si="7"/>
        <v>94.14702726700949</v>
      </c>
      <c r="H101" s="19">
        <f t="shared" si="8"/>
        <v>22.16155018506423</v>
      </c>
      <c r="I101" s="5" t="s">
        <v>95</v>
      </c>
    </row>
    <row r="102" spans="1:9" s="7" customFormat="1" ht="18" customHeight="1">
      <c r="A102" s="78"/>
      <c r="B102" s="78"/>
      <c r="C102" s="4" t="s">
        <v>54</v>
      </c>
      <c r="D102" s="54">
        <v>22965</v>
      </c>
      <c r="E102" s="54">
        <v>5405.8</v>
      </c>
      <c r="F102" s="54">
        <v>5089.4</v>
      </c>
      <c r="G102" s="17">
        <f t="shared" si="7"/>
        <v>94.14702726700949</v>
      </c>
      <c r="H102" s="17">
        <f t="shared" si="8"/>
        <v>22.16155018506423</v>
      </c>
      <c r="I102" s="13">
        <f>G102-95</f>
        <v>-0.8529727329905086</v>
      </c>
    </row>
    <row r="103" spans="1:9" s="7" customFormat="1" ht="27.75" customHeight="1">
      <c r="A103" s="2" t="s">
        <v>47</v>
      </c>
      <c r="B103" s="3" t="s">
        <v>48</v>
      </c>
      <c r="C103" s="3" t="s">
        <v>79</v>
      </c>
      <c r="D103" s="53">
        <f>D104</f>
        <v>36060.3</v>
      </c>
      <c r="E103" s="53">
        <f>E104</f>
        <v>32447.7</v>
      </c>
      <c r="F103" s="53">
        <f>F104</f>
        <v>32144.3</v>
      </c>
      <c r="G103" s="60">
        <f t="shared" si="7"/>
        <v>99.06495683823506</v>
      </c>
      <c r="H103" s="19">
        <f t="shared" si="8"/>
        <v>89.1404120320685</v>
      </c>
      <c r="I103" s="5" t="s">
        <v>95</v>
      </c>
    </row>
    <row r="104" spans="1:9" s="7" customFormat="1" ht="18" customHeight="1">
      <c r="A104" s="78"/>
      <c r="B104" s="78"/>
      <c r="C104" s="4" t="s">
        <v>54</v>
      </c>
      <c r="D104" s="54">
        <v>36060.3</v>
      </c>
      <c r="E104" s="54">
        <v>32447.7</v>
      </c>
      <c r="F104" s="54">
        <v>32144.3</v>
      </c>
      <c r="G104" s="17">
        <f t="shared" si="7"/>
        <v>99.06495683823506</v>
      </c>
      <c r="H104" s="17">
        <f t="shared" si="8"/>
        <v>89.1404120320685</v>
      </c>
      <c r="I104" s="13">
        <f>G104-95</f>
        <v>4.064956838235062</v>
      </c>
    </row>
    <row r="105" spans="1:9" s="7" customFormat="1" ht="20.25" customHeight="1">
      <c r="A105" s="2" t="s">
        <v>49</v>
      </c>
      <c r="B105" s="3" t="s">
        <v>50</v>
      </c>
      <c r="C105" s="3" t="s">
        <v>80</v>
      </c>
      <c r="D105" s="53">
        <f>D106+D107</f>
        <v>147708</v>
      </c>
      <c r="E105" s="53">
        <f>E106</f>
        <v>39271.9</v>
      </c>
      <c r="F105" s="53">
        <f>F106</f>
        <v>22348</v>
      </c>
      <c r="G105" s="19">
        <f t="shared" si="7"/>
        <v>56.9058283403655</v>
      </c>
      <c r="H105" s="19">
        <f t="shared" si="8"/>
        <v>15.12985078668725</v>
      </c>
      <c r="I105" s="5" t="s">
        <v>95</v>
      </c>
    </row>
    <row r="106" spans="1:9" s="7" customFormat="1" ht="16.5" customHeight="1">
      <c r="A106" s="72"/>
      <c r="B106" s="73"/>
      <c r="C106" s="4" t="s">
        <v>54</v>
      </c>
      <c r="D106" s="54">
        <v>147558</v>
      </c>
      <c r="E106" s="54">
        <v>39271.9</v>
      </c>
      <c r="F106" s="54">
        <v>22348</v>
      </c>
      <c r="G106" s="17">
        <f t="shared" si="7"/>
        <v>56.9058283403655</v>
      </c>
      <c r="H106" s="17">
        <f t="shared" si="8"/>
        <v>15.14523102779924</v>
      </c>
      <c r="I106" s="13">
        <f>G106-95</f>
        <v>-38.0941716596345</v>
      </c>
    </row>
    <row r="107" spans="1:9" s="7" customFormat="1" ht="16.5" customHeight="1">
      <c r="A107" s="85"/>
      <c r="B107" s="86"/>
      <c r="C107" s="4" t="s">
        <v>55</v>
      </c>
      <c r="D107" s="54">
        <v>150</v>
      </c>
      <c r="E107" s="54">
        <v>0</v>
      </c>
      <c r="F107" s="54">
        <v>0</v>
      </c>
      <c r="G107" s="17">
        <v>0</v>
      </c>
      <c r="H107" s="17">
        <f>F107/D107*100</f>
        <v>0</v>
      </c>
      <c r="I107" s="13">
        <f>G107-95</f>
        <v>-95</v>
      </c>
    </row>
    <row r="108" spans="1:9" ht="28.5" customHeight="1">
      <c r="A108" s="2" t="s">
        <v>51</v>
      </c>
      <c r="B108" s="3" t="s">
        <v>52</v>
      </c>
      <c r="C108" s="3" t="s">
        <v>82</v>
      </c>
      <c r="D108" s="53">
        <f>D109+D110+D111</f>
        <v>627575.47</v>
      </c>
      <c r="E108" s="53">
        <f>E109+E110+E111</f>
        <v>296260.1</v>
      </c>
      <c r="F108" s="53">
        <f>F109+F110+F111</f>
        <v>136414.3</v>
      </c>
      <c r="G108" s="19">
        <f t="shared" si="7"/>
        <v>46.04545127744168</v>
      </c>
      <c r="H108" s="19">
        <f t="shared" si="8"/>
        <v>21.736716382493405</v>
      </c>
      <c r="I108" s="5" t="s">
        <v>95</v>
      </c>
    </row>
    <row r="109" spans="1:9" s="7" customFormat="1" ht="16.5" customHeight="1">
      <c r="A109" s="78"/>
      <c r="B109" s="78"/>
      <c r="C109" s="4" t="s">
        <v>54</v>
      </c>
      <c r="D109" s="54">
        <v>332606.4</v>
      </c>
      <c r="E109" s="54">
        <v>155746.6</v>
      </c>
      <c r="F109" s="54">
        <v>93505.7</v>
      </c>
      <c r="G109" s="17">
        <f t="shared" si="7"/>
        <v>60.03707304043876</v>
      </c>
      <c r="H109" s="17">
        <f t="shared" si="8"/>
        <v>28.113018871555084</v>
      </c>
      <c r="I109" s="13">
        <f>G109-95</f>
        <v>-34.96292695956124</v>
      </c>
    </row>
    <row r="110" spans="1:9" s="7" customFormat="1" ht="16.5" customHeight="1">
      <c r="A110" s="78"/>
      <c r="B110" s="78"/>
      <c r="C110" s="4" t="s">
        <v>55</v>
      </c>
      <c r="D110" s="54">
        <f>142585.8+19562.4+38992.9</f>
        <v>201141.09999999998</v>
      </c>
      <c r="E110" s="54">
        <v>52667.7</v>
      </c>
      <c r="F110" s="54">
        <v>42626.6</v>
      </c>
      <c r="G110" s="17">
        <f t="shared" si="7"/>
        <v>80.93499431340271</v>
      </c>
      <c r="H110" s="17">
        <f t="shared" si="8"/>
        <v>21.19238683690206</v>
      </c>
      <c r="I110" s="13">
        <f>G110-95</f>
        <v>-14.065005686597289</v>
      </c>
    </row>
    <row r="111" spans="1:9" s="7" customFormat="1" ht="27" customHeight="1">
      <c r="A111" s="78"/>
      <c r="B111" s="78"/>
      <c r="C111" s="4" t="s">
        <v>109</v>
      </c>
      <c r="D111" s="54">
        <v>93827.97</v>
      </c>
      <c r="E111" s="54">
        <v>87845.8</v>
      </c>
      <c r="F111" s="54">
        <v>282</v>
      </c>
      <c r="G111" s="31">
        <f>F111/E111*100</f>
        <v>0.3210170548848095</v>
      </c>
      <c r="H111" s="17">
        <f>F111/D111*100</f>
        <v>0.30055003854394374</v>
      </c>
      <c r="I111" s="13">
        <f>G111-95</f>
        <v>-94.6789829451152</v>
      </c>
    </row>
    <row r="112" spans="1:9" s="7" customFormat="1" ht="28.5" customHeight="1">
      <c r="A112" s="2" t="s">
        <v>53</v>
      </c>
      <c r="B112" s="3" t="s">
        <v>99</v>
      </c>
      <c r="C112" s="3" t="s">
        <v>81</v>
      </c>
      <c r="D112" s="53">
        <f>D113+D114</f>
        <v>54300</v>
      </c>
      <c r="E112" s="53">
        <f>E113</f>
        <v>10784.1</v>
      </c>
      <c r="F112" s="53">
        <f>F113</f>
        <v>10385.7</v>
      </c>
      <c r="G112" s="19">
        <f t="shared" si="7"/>
        <v>96.30567223968622</v>
      </c>
      <c r="H112" s="19">
        <f t="shared" si="8"/>
        <v>19.126519337016575</v>
      </c>
      <c r="I112" s="5" t="s">
        <v>95</v>
      </c>
    </row>
    <row r="113" spans="1:9" s="7" customFormat="1" ht="16.5" customHeight="1">
      <c r="A113" s="72"/>
      <c r="B113" s="73"/>
      <c r="C113" s="4" t="s">
        <v>54</v>
      </c>
      <c r="D113" s="54">
        <v>54265</v>
      </c>
      <c r="E113" s="54">
        <v>10784.1</v>
      </c>
      <c r="F113" s="54">
        <v>10385.7</v>
      </c>
      <c r="G113" s="17">
        <f t="shared" si="7"/>
        <v>96.30567223968622</v>
      </c>
      <c r="H113" s="17">
        <f t="shared" si="8"/>
        <v>19.13885561595872</v>
      </c>
      <c r="I113" s="13">
        <f>G113-95</f>
        <v>1.305672239686217</v>
      </c>
    </row>
    <row r="114" spans="1:9" s="7" customFormat="1" ht="16.5" customHeight="1">
      <c r="A114" s="85"/>
      <c r="B114" s="86"/>
      <c r="C114" s="4" t="s">
        <v>55</v>
      </c>
      <c r="D114" s="54">
        <v>35</v>
      </c>
      <c r="E114" s="54">
        <v>0</v>
      </c>
      <c r="F114" s="54">
        <v>0</v>
      </c>
      <c r="G114" s="17">
        <v>0</v>
      </c>
      <c r="H114" s="17">
        <f>F114/D114*100</f>
        <v>0</v>
      </c>
      <c r="I114" s="13">
        <f>G114-95</f>
        <v>-95</v>
      </c>
    </row>
    <row r="115" spans="1:10" s="49" customFormat="1" ht="18" customHeight="1">
      <c r="A115" s="88" t="s">
        <v>116</v>
      </c>
      <c r="B115" s="89"/>
      <c r="C115" s="90"/>
      <c r="D115" s="53">
        <f>242847.1</f>
        <v>242847.1</v>
      </c>
      <c r="E115" s="18" t="s">
        <v>95</v>
      </c>
      <c r="F115" s="18" t="s">
        <v>95</v>
      </c>
      <c r="G115" s="18" t="s">
        <v>95</v>
      </c>
      <c r="H115" s="18" t="s">
        <v>95</v>
      </c>
      <c r="I115" s="18" t="s">
        <v>95</v>
      </c>
      <c r="J115" s="50"/>
    </row>
    <row r="116" spans="1:9" ht="29.25" customHeight="1">
      <c r="A116" s="99" t="s">
        <v>90</v>
      </c>
      <c r="B116" s="100"/>
      <c r="C116" s="101"/>
      <c r="D116" s="58">
        <f>D118+D119+D120</f>
        <v>22799009.291999996</v>
      </c>
      <c r="E116" s="58">
        <f>E118+E119+E120</f>
        <v>4805875.199999998</v>
      </c>
      <c r="F116" s="58">
        <f>F118+F119+F120</f>
        <v>3964381.3</v>
      </c>
      <c r="G116" s="63">
        <f>F116/E116*100</f>
        <v>82.49030894518445</v>
      </c>
      <c r="H116" s="63">
        <f>F116/D116*100</f>
        <v>17.388392842977925</v>
      </c>
      <c r="I116" s="32" t="s">
        <v>95</v>
      </c>
    </row>
    <row r="117" spans="1:9" ht="15.75" customHeight="1">
      <c r="A117" s="87"/>
      <c r="B117" s="87"/>
      <c r="C117" s="33" t="s">
        <v>88</v>
      </c>
      <c r="D117" s="64"/>
      <c r="E117" s="65"/>
      <c r="F117" s="65"/>
      <c r="G117" s="65"/>
      <c r="H117" s="65"/>
      <c r="I117" s="51"/>
    </row>
    <row r="118" spans="1:9" ht="20.25" customHeight="1">
      <c r="A118" s="87"/>
      <c r="B118" s="87"/>
      <c r="C118" s="34" t="s">
        <v>54</v>
      </c>
      <c r="D118" s="58">
        <f>D7+D10+D17+D23+D26+D30+D34+D38+D42+D45+D48+D51+D54+D57+D61+D64+D67+D71+D75+D79+D82+D85+D88+D91+D94+D98+D102+D104+D106+D109+D113+D20</f>
        <v>17618835.253999997</v>
      </c>
      <c r="E118" s="58">
        <f>E7+E10+E17+E23+E26+E30+E34+E38+E42+E45+E48+E51+E54+E57+E61+E64+E67+E71+E75+E79+E82+E85+E88+E91+E94+E98+E102+E104+E106+E109+E113+E20</f>
        <v>4070770.999999999</v>
      </c>
      <c r="F118" s="58">
        <f>F7+F10+F17+F23+F26+F30+F34+F38+F42+F45+F48+F51+F54+F57+F61+F64+F67+F71+F75+F79+F82+F85+F88+F91+F94+F98+F102+F104+F106+F109+F113+F20</f>
        <v>3366876.6</v>
      </c>
      <c r="G118" s="63">
        <f>F118/E118*100</f>
        <v>82.70857289687878</v>
      </c>
      <c r="H118" s="63">
        <f>F118/D118*100</f>
        <v>19.109529951678386</v>
      </c>
      <c r="I118" s="1">
        <f>G118-95</f>
        <v>-12.291427103121222</v>
      </c>
    </row>
    <row r="119" spans="1:9" ht="18.75" customHeight="1">
      <c r="A119" s="87"/>
      <c r="B119" s="87"/>
      <c r="C119" s="34" t="s">
        <v>55</v>
      </c>
      <c r="D119" s="58">
        <f>(D27+D39+D43+D46+D49+D52+D55+D58+D62+D65+D80+D89+D92+D95+D110+D72+D114+D107+D86+D76+D68+D35+D31+D24+D21+D18+D8+D99)</f>
        <v>2804618.3</v>
      </c>
      <c r="E119" s="58">
        <f>(E27+E39+E43+E46+E49+E52+E55+E58+E62+E65+E80+E89+E92+E95+E110+E72+E114+E107+E86+E76+E68+E35+E31+E24+E21+E18+E8+E99)</f>
        <v>632243.3999999999</v>
      </c>
      <c r="F119" s="58">
        <f>(F27+F39+F43+F46+F49+F52+F55+F58+F62+F65+F80+F89+F92+F95+F110+F72+F114+F107+F86+F76+F68+F35+F31+F24+F21+F18+F8+F99)</f>
        <v>597207.7</v>
      </c>
      <c r="G119" s="63">
        <f>F119/E119*100</f>
        <v>94.45851075709135</v>
      </c>
      <c r="H119" s="63">
        <f>F119/D119*100</f>
        <v>21.293724711130924</v>
      </c>
      <c r="I119" s="1">
        <f>G119-95</f>
        <v>-0.5414892429086535</v>
      </c>
    </row>
    <row r="120" spans="1:9" ht="30" customHeight="1">
      <c r="A120" s="87"/>
      <c r="B120" s="87"/>
      <c r="C120" s="35" t="s">
        <v>109</v>
      </c>
      <c r="D120" s="58">
        <f>(D32+D40+D77+D83+D111+D73+D28+D69+D59+D36+D96+D100)+D115</f>
        <v>2375555.738</v>
      </c>
      <c r="E120" s="58">
        <f>(E32+E40+E77+E83+E111+E73+E28+E69+E59+E36+E96+E100)</f>
        <v>102860.8</v>
      </c>
      <c r="F120" s="58">
        <f>(F32+F40+F77+F83+F111+F73+F28+F69+F59+F36+F96+F100)</f>
        <v>297</v>
      </c>
      <c r="G120" s="63">
        <f>F120/E120*100</f>
        <v>0.28873973369835737</v>
      </c>
      <c r="H120" s="66">
        <f>F120/D120*100</f>
        <v>0.012502337674048715</v>
      </c>
      <c r="I120" s="1">
        <f>G120-95</f>
        <v>-94.71126026630164</v>
      </c>
    </row>
    <row r="121" spans="1:9" ht="26.25" customHeight="1">
      <c r="A121" s="96" t="s">
        <v>89</v>
      </c>
      <c r="B121" s="97"/>
      <c r="C121" s="98"/>
      <c r="D121" s="67">
        <f>D123+D124+D125</f>
        <v>23027157.091999993</v>
      </c>
      <c r="E121" s="67">
        <f>E123+E124+E125</f>
        <v>4815130.199999998</v>
      </c>
      <c r="F121" s="67">
        <f>F123+F124+F125</f>
        <v>3964381.3</v>
      </c>
      <c r="G121" s="68">
        <f>F121/E121*100</f>
        <v>82.331757093505</v>
      </c>
      <c r="H121" s="68">
        <f>F121/D121*100</f>
        <v>17.216112628064234</v>
      </c>
      <c r="I121" s="36" t="s">
        <v>95</v>
      </c>
    </row>
    <row r="122" spans="1:9" ht="14.25" customHeight="1">
      <c r="A122" s="95"/>
      <c r="B122" s="95"/>
      <c r="C122" s="37" t="s">
        <v>88</v>
      </c>
      <c r="D122" s="69"/>
      <c r="E122" s="70"/>
      <c r="F122" s="70"/>
      <c r="G122" s="70"/>
      <c r="H122" s="70"/>
      <c r="I122" s="52"/>
    </row>
    <row r="123" spans="1:9" ht="27" customHeight="1">
      <c r="A123" s="95"/>
      <c r="B123" s="95"/>
      <c r="C123" s="38" t="s">
        <v>100</v>
      </c>
      <c r="D123" s="59">
        <f>D118+D14+D15+D12+D13</f>
        <v>17846983.053999994</v>
      </c>
      <c r="E123" s="59">
        <f>E118+E14+E15+E12+E13</f>
        <v>4080025.999999999</v>
      </c>
      <c r="F123" s="59">
        <f>F118+F14+F15+F12+F13</f>
        <v>3366876.6</v>
      </c>
      <c r="G123" s="68">
        <f>F123/E123*100</f>
        <v>82.52095942525858</v>
      </c>
      <c r="H123" s="68">
        <f>F123/D123*100</f>
        <v>18.865242320300133</v>
      </c>
      <c r="I123" s="39">
        <f>G123-95</f>
        <v>-12.479040574741418</v>
      </c>
    </row>
    <row r="124" spans="1:9" ht="18.75" customHeight="1">
      <c r="A124" s="95"/>
      <c r="B124" s="95"/>
      <c r="C124" s="38" t="s">
        <v>55</v>
      </c>
      <c r="D124" s="59">
        <f aca="true" t="shared" si="9" ref="D124:F125">D119</f>
        <v>2804618.3</v>
      </c>
      <c r="E124" s="59">
        <f t="shared" si="9"/>
        <v>632243.3999999999</v>
      </c>
      <c r="F124" s="59">
        <f t="shared" si="9"/>
        <v>597207.7</v>
      </c>
      <c r="G124" s="68">
        <f>F124/E124*100</f>
        <v>94.45851075709135</v>
      </c>
      <c r="H124" s="68">
        <f>F124/D124*100</f>
        <v>21.293724711130924</v>
      </c>
      <c r="I124" s="26">
        <f>G124-95</f>
        <v>-0.5414892429086535</v>
      </c>
    </row>
    <row r="125" spans="1:9" ht="27" customHeight="1">
      <c r="A125" s="95"/>
      <c r="B125" s="95"/>
      <c r="C125" s="40" t="s">
        <v>109</v>
      </c>
      <c r="D125" s="59">
        <f t="shared" si="9"/>
        <v>2375555.738</v>
      </c>
      <c r="E125" s="59">
        <f t="shared" si="9"/>
        <v>102860.8</v>
      </c>
      <c r="F125" s="59">
        <f t="shared" si="9"/>
        <v>297</v>
      </c>
      <c r="G125" s="68">
        <f>F125/E125*100</f>
        <v>0.28873973369835737</v>
      </c>
      <c r="H125" s="71">
        <f>F125/D125*100</f>
        <v>0.012502337674048715</v>
      </c>
      <c r="I125" s="26">
        <f>G125-95</f>
        <v>-94.71126026630164</v>
      </c>
    </row>
    <row r="126" spans="1:9" ht="10.5" customHeight="1">
      <c r="A126" s="22"/>
      <c r="B126" s="6"/>
      <c r="C126" s="6"/>
      <c r="D126" s="42"/>
      <c r="E126" s="43"/>
      <c r="F126" s="44"/>
      <c r="G126" s="6"/>
      <c r="H126" s="6"/>
      <c r="I126" s="6"/>
    </row>
    <row r="127" spans="1:9" s="45" customFormat="1" ht="24.75" customHeight="1" hidden="1">
      <c r="A127" s="93" t="s">
        <v>110</v>
      </c>
      <c r="B127" s="94"/>
      <c r="C127" s="94"/>
      <c r="D127" s="94"/>
      <c r="E127" s="94"/>
      <c r="F127" s="94"/>
      <c r="G127" s="94"/>
      <c r="H127" s="94"/>
      <c r="I127" s="94"/>
    </row>
    <row r="128" spans="1:18" ht="17.25" customHeight="1">
      <c r="A128" s="91" t="s">
        <v>125</v>
      </c>
      <c r="B128" s="92"/>
      <c r="C128" s="92"/>
      <c r="D128" s="92"/>
      <c r="E128" s="92"/>
      <c r="F128" s="92"/>
      <c r="G128" s="92"/>
      <c r="H128" s="92"/>
      <c r="I128" s="92"/>
      <c r="J128" s="48"/>
      <c r="K128" s="48"/>
      <c r="L128" s="48"/>
      <c r="M128" s="48"/>
      <c r="N128" s="48"/>
      <c r="O128" s="48"/>
      <c r="P128" s="48"/>
      <c r="Q128" s="48"/>
      <c r="R128" s="48"/>
    </row>
  </sheetData>
  <sheetProtection password="CE2E" sheet="1" objects="1" scenarios="1"/>
  <mergeCells count="40">
    <mergeCell ref="A104:B104"/>
    <mergeCell ref="A115:C115"/>
    <mergeCell ref="A128:I128"/>
    <mergeCell ref="A127:I127"/>
    <mergeCell ref="A122:B125"/>
    <mergeCell ref="A106:B107"/>
    <mergeCell ref="A109:B111"/>
    <mergeCell ref="A121:C121"/>
    <mergeCell ref="A116:C116"/>
    <mergeCell ref="A113:B114"/>
    <mergeCell ref="A117:B120"/>
    <mergeCell ref="A20:B21"/>
    <mergeCell ref="A102:B102"/>
    <mergeCell ref="A61:B62"/>
    <mergeCell ref="A57:B59"/>
    <mergeCell ref="A67:B69"/>
    <mergeCell ref="A54:B55"/>
    <mergeCell ref="A91:B92"/>
    <mergeCell ref="A94:B96"/>
    <mergeCell ref="A98:B100"/>
    <mergeCell ref="A64:B65"/>
    <mergeCell ref="A3:I3"/>
    <mergeCell ref="A23:B24"/>
    <mergeCell ref="A7:B8"/>
    <mergeCell ref="A10:B15"/>
    <mergeCell ref="A30:B32"/>
    <mergeCell ref="A45:B46"/>
    <mergeCell ref="A17:B18"/>
    <mergeCell ref="A38:B40"/>
    <mergeCell ref="A42:B43"/>
    <mergeCell ref="A82:B83"/>
    <mergeCell ref="A71:B73"/>
    <mergeCell ref="A88:B89"/>
    <mergeCell ref="A51:B52"/>
    <mergeCell ref="A85:B86"/>
    <mergeCell ref="A26:B28"/>
    <mergeCell ref="A34:B36"/>
    <mergeCell ref="A48:B49"/>
    <mergeCell ref="A75:B77"/>
    <mergeCell ref="A79:B80"/>
  </mergeCells>
  <printOptions/>
  <pageMargins left="0.61" right="0.2755905511811024" top="0.27" bottom="0.1968503937007874" header="0.35433070866141736" footer="0.2755905511811024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Dep_Fin</cp:lastModifiedBy>
  <cp:lastPrinted>2011-04-22T08:30:19Z</cp:lastPrinted>
  <dcterms:created xsi:type="dcterms:W3CDTF">2002-03-11T10:22:12Z</dcterms:created>
  <dcterms:modified xsi:type="dcterms:W3CDTF">2011-04-22T09:05:17Z</dcterms:modified>
  <cp:category/>
  <cp:version/>
  <cp:contentType/>
  <cp:contentStatus/>
</cp:coreProperties>
</file>