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356" windowWidth="15480" windowHeight="9315" tabRatio="607" activeTab="0"/>
  </bookViews>
  <sheets>
    <sheet name="По ГРБС и источникам" sheetId="1" r:id="rId1"/>
  </sheets>
  <definedNames>
    <definedName name="_xlnm.Print_Titles" localSheetId="0">'По ГРБС и источникам'!$5:$5</definedName>
    <definedName name="_xlnm.Print_Area" localSheetId="0">'По ГРБС и источникам'!$A$1:$I$130</definedName>
  </definedNames>
  <calcPr fullCalcOnLoad="1"/>
</workbook>
</file>

<file path=xl/sharedStrings.xml><?xml version="1.0" encoding="utf-8"?>
<sst xmlns="http://schemas.openxmlformats.org/spreadsheetml/2006/main" count="240" uniqueCount="128">
  <si>
    <t>Департамент финансов администрации города Перми</t>
  </si>
  <si>
    <t>КВСР</t>
  </si>
  <si>
    <t>Департамент имущественных отношений администрации города Перми</t>
  </si>
  <si>
    <t>904</t>
  </si>
  <si>
    <t>Департамент планирования и развития территорий администрации города Перми</t>
  </si>
  <si>
    <t>915</t>
  </si>
  <si>
    <t>Управление  по экологии и природопользованию администрации города Перми</t>
  </si>
  <si>
    <t>920</t>
  </si>
  <si>
    <t>Управление здравоохранения администрации города Перми</t>
  </si>
  <si>
    <t>925</t>
  </si>
  <si>
    <t>Комитет по культуре администрации города Перми</t>
  </si>
  <si>
    <t>930</t>
  </si>
  <si>
    <t>Департамент образования администрации города Перми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</si>
  <si>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</si>
  <si>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</si>
  <si>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</si>
  <si>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</si>
  <si>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</si>
  <si>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</si>
  <si>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</si>
  <si>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</si>
  <si>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</si>
  <si>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</si>
  <si>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</si>
  <si>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</si>
  <si>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</si>
  <si>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</si>
  <si>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</si>
  <si>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</si>
  <si>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942</t>
  </si>
  <si>
    <t>Управление жилищно-коммунального хозяйства администрации города Перми</t>
  </si>
  <si>
    <t>944</t>
  </si>
  <si>
    <t>Управление внешнего благоустройства администрации города Перми</t>
  </si>
  <si>
    <t>945</t>
  </si>
  <si>
    <t>951</t>
  </si>
  <si>
    <t>955</t>
  </si>
  <si>
    <t>Комитет социальной защиты населения администрации города Перми</t>
  </si>
  <si>
    <t>964</t>
  </si>
  <si>
    <t>Департамент общественной безопасности администрации города Перми</t>
  </si>
  <si>
    <t>965</t>
  </si>
  <si>
    <t>Управление по развитию потребительского рынка администрации города Перми</t>
  </si>
  <si>
    <t>975</t>
  </si>
  <si>
    <t>Администрация города Перми</t>
  </si>
  <si>
    <t>976</t>
  </si>
  <si>
    <t>Комитет по физической культуре и спорту администрации города Перми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</si>
  <si>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</si>
  <si>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</si>
  <si>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</si>
  <si>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</si>
  <si>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</si>
  <si>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</si>
  <si>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</si>
  <si>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Управление жилищных отношений администрации города Перми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</si>
  <si>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</si>
  <si>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</si>
  <si>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</si>
  <si>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</si>
  <si>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904 в т.ч.:</t>
  </si>
  <si>
    <t>Итого по КВСР 915 в т.ч.:</t>
  </si>
  <si>
    <t>Итого по КВСР 920 в т.ч.:</t>
  </si>
  <si>
    <t>Итого по КВСР 925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</si>
  <si>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</si>
  <si>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</si>
  <si>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</si>
  <si>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</si>
  <si>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</si>
  <si>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</si>
  <si>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</si>
  <si>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</si>
  <si>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942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</si>
  <si>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</si>
  <si>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</si>
  <si>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</si>
  <si>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</si>
  <si>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</si>
  <si>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965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</si>
  <si>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</si>
  <si>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</si>
  <si>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</si>
  <si>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</si>
  <si>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985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</si>
  <si>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</si>
  <si>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</si>
  <si>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</si>
  <si>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</si>
  <si>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</si>
  <si>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</si>
  <si>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</si>
  <si>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</si>
  <si>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</si>
  <si>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</si>
  <si>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с учетом зарезервированных средств</t>
  </si>
  <si>
    <t>расходы местного бюджета без учета зарезервированных средств</t>
  </si>
  <si>
    <t>Итого по КВСР 926 в т.ч.:</t>
  </si>
  <si>
    <t>926</t>
  </si>
  <si>
    <t>х</t>
  </si>
  <si>
    <t>Департамент промышленной политики, инвестиций и предпринимательства администрации города Перми</t>
  </si>
  <si>
    <t>Итого по КВСР 937 в т.ч.:</t>
  </si>
  <si>
    <t>Источники финансирования</t>
  </si>
  <si>
    <t>Департамент земельных отношений администрации города Перми</t>
  </si>
  <si>
    <t>расходы  местного бюджета с учетом зарезервированных средств</t>
  </si>
  <si>
    <t>943</t>
  </si>
  <si>
    <t>Управление развития коммунальной инфраструктуры администрации города</t>
  </si>
  <si>
    <t>Итого по КВСР 943 в т. ч.:</t>
  </si>
  <si>
    <t>Департамент дорог и транспорта администрации города Перми</t>
  </si>
  <si>
    <t>905</t>
  </si>
  <si>
    <t>Архитектурно-планировочное управление администрации г.Перми</t>
  </si>
  <si>
    <t>Комитет по молодежной политике администарции города Перми</t>
  </si>
  <si>
    <t>Итого по КВСР 905 в т.ч.:</t>
  </si>
  <si>
    <t>расходы, переданные из краевого бюджета на выполнение полномочий городского округа</t>
  </si>
  <si>
    <t xml:space="preserve">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</t>
  </si>
  <si>
    <t>Ассигнования 2011 года*</t>
  </si>
  <si>
    <t>резерв на мероприятия по развитию микрорайонов города Перми</t>
  </si>
  <si>
    <t>резервный фонд администрации города</t>
  </si>
  <si>
    <t>средства на исполнение решений судов, вступивших в законную силу</t>
  </si>
  <si>
    <t>Отклонение от установленного уровня выполнения плана (95%)**</t>
  </si>
  <si>
    <t>к пояснительной записке</t>
  </si>
  <si>
    <t>%  выполнения годовых  ассигнований</t>
  </si>
  <si>
    <t xml:space="preserve">Нераспределенные МБТ </t>
  </si>
  <si>
    <t>Приложение 2</t>
  </si>
  <si>
    <t>средства на повышение ФОТ муниципальных служащих и работников муниц.учреждений города Перми</t>
  </si>
  <si>
    <t>Оперативный анализ исполнения бюджета города Перми по расходам на 1 июня 2011 года</t>
  </si>
  <si>
    <t>Кассовый план января-мая 2011*</t>
  </si>
  <si>
    <t>Кассовый расход на 01.06.2011</t>
  </si>
  <si>
    <t xml:space="preserve">%  выполнения кассового плана января-мая 2011 </t>
  </si>
  <si>
    <t>** -   расчётный уровень установлен исходя из 95,0 % исполнения кассового плана по расходам за январь-май 2011 года.</t>
  </si>
  <si>
    <t>расходы местного бюджета ***</t>
  </si>
  <si>
    <r>
      <rPr>
        <sz val="10"/>
        <rFont val="Times New Roman"/>
        <family val="1"/>
      </rPr>
      <t>*** - по Управлению по развитию потребительского рынка сумма расходов на 01.06.2011 отражена с минусом , т.к. в мае 2011 года зачислен возврат по дебиторской задолженности прошлых лет в сумме 5 293,7 т.р. как восстановление кассового расхода. Зачисление указанной суммы в доход бюджета произведено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03.06.2011. Расчет процента выполнения кассового плана отчетного периода и годовых ассигнований по УРПР произведен в сопоставимых условиях - без учета указанного восстановления кассовых расходов (сумма расходов местного бюджета, принятая для расчета, составляет 4 403,1 т.р.).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</si>
</sst>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#,##0.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color indexed="10"/>
      <name val="Arial"/>
      <family val="2"/>
    </font>
    <font>
      <sz val="10"/>
      <color indexed="56"/>
      <name val="Arial"/>
      <family val="2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1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166" fontId="4" fillId="0" borderId="10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/>
    </xf>
    <xf numFmtId="171" fontId="3" fillId="0" borderId="10" xfId="0" applyNumberFormat="1" applyFont="1" applyFill="1" applyBorder="1" applyAlignment="1">
      <alignment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/>
    </xf>
    <xf numFmtId="49" fontId="3" fillId="0" borderId="0" xfId="0" applyNumberFormat="1" applyFont="1" applyFill="1" applyAlignment="1">
      <alignment/>
    </xf>
    <xf numFmtId="49" fontId="3" fillId="0" borderId="11" xfId="0" applyNumberFormat="1" applyFont="1" applyBorder="1" applyAlignment="1">
      <alignment horizontal="left"/>
    </xf>
    <xf numFmtId="49" fontId="3" fillId="33" borderId="1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right"/>
    </xf>
    <xf numFmtId="171" fontId="8" fillId="0" borderId="10" xfId="0" applyNumberFormat="1" applyFont="1" applyFill="1" applyBorder="1" applyAlignment="1">
      <alignment vertical="center" wrapText="1"/>
    </xf>
    <xf numFmtId="166" fontId="8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vertical="center" wrapText="1"/>
    </xf>
    <xf numFmtId="49" fontId="4" fillId="33" borderId="12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/>
    </xf>
    <xf numFmtId="49" fontId="7" fillId="33" borderId="1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171" fontId="3" fillId="0" borderId="11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171" fontId="4" fillId="0" borderId="10" xfId="0" applyNumberFormat="1" applyFont="1" applyFill="1" applyBorder="1" applyAlignment="1">
      <alignment horizontal="right" vertical="center" wrapText="1" indent="1"/>
    </xf>
    <xf numFmtId="171" fontId="3" fillId="0" borderId="10" xfId="0" applyNumberFormat="1" applyFont="1" applyFill="1" applyBorder="1" applyAlignment="1">
      <alignment horizontal="right" vertical="center" wrapText="1" indent="1"/>
    </xf>
    <xf numFmtId="171" fontId="3" fillId="0" borderId="10" xfId="60" applyNumberFormat="1" applyFont="1" applyFill="1" applyBorder="1" applyAlignment="1">
      <alignment horizontal="right" vertical="center" wrapText="1" indent="1"/>
    </xf>
    <xf numFmtId="171" fontId="8" fillId="0" borderId="10" xfId="0" applyNumberFormat="1" applyFont="1" applyFill="1" applyBorder="1" applyAlignment="1">
      <alignment horizontal="right" vertical="center" wrapText="1" indent="1"/>
    </xf>
    <xf numFmtId="171" fontId="3" fillId="0" borderId="10" xfId="0" applyNumberFormat="1" applyFont="1" applyFill="1" applyBorder="1" applyAlignment="1">
      <alignment horizontal="right" vertical="center" indent="1"/>
    </xf>
    <xf numFmtId="0" fontId="3" fillId="0" borderId="0" xfId="0" applyNumberFormat="1" applyFont="1" applyAlignment="1">
      <alignment/>
    </xf>
    <xf numFmtId="171" fontId="7" fillId="34" borderId="10" xfId="0" applyNumberFormat="1" applyFont="1" applyFill="1" applyBorder="1" applyAlignment="1">
      <alignment horizontal="right" vertical="center" wrapText="1"/>
    </xf>
    <xf numFmtId="171" fontId="4" fillId="34" borderId="10" xfId="0" applyNumberFormat="1" applyFont="1" applyFill="1" applyBorder="1" applyAlignment="1">
      <alignment horizontal="right" vertical="center" wrapText="1"/>
    </xf>
    <xf numFmtId="171" fontId="4" fillId="34" borderId="10" xfId="0" applyNumberFormat="1" applyFont="1" applyFill="1" applyBorder="1" applyAlignment="1">
      <alignment vertical="center" wrapText="1"/>
    </xf>
    <xf numFmtId="171" fontId="0" fillId="34" borderId="13" xfId="0" applyNumberFormat="1" applyFont="1" applyFill="1" applyBorder="1" applyAlignment="1">
      <alignment horizontal="left" vertical="center" wrapText="1"/>
    </xf>
    <xf numFmtId="171" fontId="7" fillId="34" borderId="10" xfId="0" applyNumberFormat="1" applyFont="1" applyFill="1" applyBorder="1" applyAlignment="1">
      <alignment horizontal="right" vertical="center"/>
    </xf>
    <xf numFmtId="171" fontId="7" fillId="34" borderId="10" xfId="0" applyNumberFormat="1" applyFont="1" applyFill="1" applyBorder="1" applyAlignment="1">
      <alignment vertical="center" wrapText="1"/>
    </xf>
    <xf numFmtId="0" fontId="0" fillId="34" borderId="13" xfId="0" applyFont="1" applyFill="1" applyBorder="1" applyAlignment="1">
      <alignment horizontal="left"/>
    </xf>
    <xf numFmtId="49" fontId="49" fillId="0" borderId="10" xfId="0" applyNumberFormat="1" applyFont="1" applyFill="1" applyBorder="1" applyAlignment="1">
      <alignment horizontal="left" vertical="center" wrapText="1"/>
    </xf>
    <xf numFmtId="0" fontId="50" fillId="0" borderId="0" xfId="0" applyFont="1" applyFill="1" applyAlignment="1">
      <alignment/>
    </xf>
    <xf numFmtId="171" fontId="3" fillId="34" borderId="10" xfId="0" applyNumberFormat="1" applyFont="1" applyFill="1" applyBorder="1" applyAlignment="1">
      <alignment horizontal="right" vertical="center" wrapText="1" indent="1"/>
    </xf>
    <xf numFmtId="171" fontId="3" fillId="34" borderId="10" xfId="0" applyNumberFormat="1" applyFont="1" applyFill="1" applyBorder="1" applyAlignment="1">
      <alignment vertical="center" wrapText="1"/>
    </xf>
    <xf numFmtId="166" fontId="3" fillId="34" borderId="10" xfId="0" applyNumberFormat="1" applyFont="1" applyFill="1" applyBorder="1" applyAlignment="1">
      <alignment vertical="center"/>
    </xf>
    <xf numFmtId="171" fontId="4" fillId="34" borderId="10" xfId="0" applyNumberFormat="1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left" vertical="center" wrapText="1"/>
    </xf>
    <xf numFmtId="166" fontId="4" fillId="34" borderId="10" xfId="0" applyNumberFormat="1" applyFont="1" applyFill="1" applyBorder="1" applyAlignment="1">
      <alignment vertical="center"/>
    </xf>
    <xf numFmtId="171" fontId="7" fillId="34" borderId="10" xfId="0" applyNumberFormat="1" applyFont="1" applyFill="1" applyBorder="1" applyAlignment="1">
      <alignment horizontal="center" vertical="center"/>
    </xf>
    <xf numFmtId="171" fontId="0" fillId="34" borderId="13" xfId="0" applyNumberFormat="1" applyFont="1" applyFill="1" applyBorder="1" applyAlignment="1">
      <alignment horizontal="left"/>
    </xf>
    <xf numFmtId="171" fontId="7" fillId="34" borderId="10" xfId="0" applyNumberFormat="1" applyFont="1" applyFill="1" applyBorder="1" applyAlignment="1">
      <alignment vertical="center"/>
    </xf>
    <xf numFmtId="166" fontId="7" fillId="34" borderId="10" xfId="0" applyNumberFormat="1" applyFont="1" applyFill="1" applyBorder="1" applyAlignment="1">
      <alignment vertical="center"/>
    </xf>
    <xf numFmtId="171" fontId="0" fillId="34" borderId="14" xfId="0" applyNumberFormat="1" applyFont="1" applyFill="1" applyBorder="1" applyAlignment="1">
      <alignment horizontal="left" vertical="center" wrapText="1"/>
    </xf>
    <xf numFmtId="171" fontId="0" fillId="34" borderId="14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7" fillId="33" borderId="10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49" fillId="0" borderId="0" xfId="0" applyNumberFormat="1" applyFont="1" applyAlignment="1">
      <alignment wrapText="1"/>
    </xf>
    <xf numFmtId="0" fontId="50" fillId="0" borderId="0" xfId="0" applyFont="1" applyAlignment="1">
      <alignment wrapText="1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0"/>
  <sheetViews>
    <sheetView tabSelected="1" zoomScale="86" zoomScaleNormal="86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5" sqref="D5"/>
    </sheetView>
  </sheetViews>
  <sheetFormatPr defaultColWidth="9.140625" defaultRowHeight="12.75"/>
  <cols>
    <col min="1" max="1" width="5.8515625" style="19" customWidth="1"/>
    <col min="2" max="2" width="30.00390625" style="0" customWidth="1"/>
    <col min="3" max="3" width="47.57421875" style="0" customWidth="1"/>
    <col min="4" max="4" width="12.7109375" style="13" customWidth="1"/>
    <col min="5" max="5" width="12.421875" style="6" customWidth="1"/>
    <col min="6" max="6" width="12.28125" style="34" customWidth="1"/>
    <col min="7" max="7" width="12.57421875" style="0" customWidth="1"/>
    <col min="8" max="8" width="12.28125" style="0" customWidth="1"/>
    <col min="9" max="9" width="14.140625" style="0" customWidth="1"/>
  </cols>
  <sheetData>
    <row r="1" ht="15">
      <c r="I1" s="23" t="s">
        <v>119</v>
      </c>
    </row>
    <row r="2" ht="15">
      <c r="I2" s="23" t="s">
        <v>116</v>
      </c>
    </row>
    <row r="3" spans="1:9" s="6" customFormat="1" ht="21.75" customHeight="1">
      <c r="A3" s="93" t="s">
        <v>121</v>
      </c>
      <c r="B3" s="93"/>
      <c r="C3" s="93"/>
      <c r="D3" s="93"/>
      <c r="E3" s="93"/>
      <c r="F3" s="93"/>
      <c r="G3" s="93"/>
      <c r="H3" s="93"/>
      <c r="I3" s="93"/>
    </row>
    <row r="4" spans="1:9" s="6" customFormat="1" ht="15" customHeight="1">
      <c r="A4" s="20"/>
      <c r="B4" s="7"/>
      <c r="C4" s="7"/>
      <c r="D4" s="8"/>
      <c r="E4" s="8"/>
      <c r="F4" s="15"/>
      <c r="G4" s="9"/>
      <c r="H4" s="9"/>
      <c r="I4" s="10" t="s">
        <v>83</v>
      </c>
    </row>
    <row r="5" spans="1:9" s="6" customFormat="1" ht="65.25" customHeight="1">
      <c r="A5" s="1" t="s">
        <v>1</v>
      </c>
      <c r="B5" s="1" t="s">
        <v>87</v>
      </c>
      <c r="C5" s="1" t="s">
        <v>98</v>
      </c>
      <c r="D5" s="17" t="s">
        <v>111</v>
      </c>
      <c r="E5" s="17" t="s">
        <v>122</v>
      </c>
      <c r="F5" s="11" t="s">
        <v>123</v>
      </c>
      <c r="G5" s="11" t="s">
        <v>124</v>
      </c>
      <c r="H5" s="11" t="s">
        <v>117</v>
      </c>
      <c r="I5" s="26" t="s">
        <v>115</v>
      </c>
    </row>
    <row r="6" spans="1:9" s="6" customFormat="1" ht="42" customHeight="1">
      <c r="A6" s="1" t="s">
        <v>84</v>
      </c>
      <c r="B6" s="2" t="s">
        <v>2</v>
      </c>
      <c r="C6" s="2" t="s">
        <v>56</v>
      </c>
      <c r="D6" s="43">
        <f>D7+D8+D9</f>
        <v>146595.80000000002</v>
      </c>
      <c r="E6" s="43">
        <f>E7+E8+E9</f>
        <v>51125.5</v>
      </c>
      <c r="F6" s="43">
        <f>F7+F8+F9</f>
        <v>40169.5</v>
      </c>
      <c r="G6" s="18">
        <f aca="true" t="shared" si="0" ref="G6:G39">F6/E6*100</f>
        <v>78.57038072977282</v>
      </c>
      <c r="H6" s="18">
        <f aca="true" t="shared" si="1" ref="H6:H39">F6/D6*100</f>
        <v>27.40153537823048</v>
      </c>
      <c r="I6" s="4" t="s">
        <v>95</v>
      </c>
    </row>
    <row r="7" spans="1:9" s="6" customFormat="1" ht="17.25" customHeight="1">
      <c r="A7" s="71"/>
      <c r="B7" s="72"/>
      <c r="C7" s="3" t="s">
        <v>54</v>
      </c>
      <c r="D7" s="45">
        <v>141465.6</v>
      </c>
      <c r="E7" s="45">
        <v>46095.3</v>
      </c>
      <c r="F7" s="44">
        <v>35139.3</v>
      </c>
      <c r="G7" s="16">
        <f t="shared" si="0"/>
        <v>76.2318501018542</v>
      </c>
      <c r="H7" s="16">
        <f t="shared" si="1"/>
        <v>24.83946627307275</v>
      </c>
      <c r="I7" s="12">
        <f>G7-95</f>
        <v>-18.768149898145793</v>
      </c>
    </row>
    <row r="8" spans="1:9" s="6" customFormat="1" ht="16.5" customHeight="1">
      <c r="A8" s="75"/>
      <c r="B8" s="76"/>
      <c r="C8" s="3" t="s">
        <v>55</v>
      </c>
      <c r="D8" s="45">
        <v>100</v>
      </c>
      <c r="E8" s="45">
        <v>0</v>
      </c>
      <c r="F8" s="45">
        <v>0</v>
      </c>
      <c r="G8" s="16">
        <v>0</v>
      </c>
      <c r="H8" s="16">
        <f t="shared" si="1"/>
        <v>0</v>
      </c>
      <c r="I8" s="12">
        <f>G8-95</f>
        <v>-95</v>
      </c>
    </row>
    <row r="9" spans="1:9" s="6" customFormat="1" ht="28.5" customHeight="1">
      <c r="A9" s="81"/>
      <c r="B9" s="82"/>
      <c r="C9" s="39" t="s">
        <v>109</v>
      </c>
      <c r="D9" s="45">
        <v>5030.2</v>
      </c>
      <c r="E9" s="45">
        <v>5030.2</v>
      </c>
      <c r="F9" s="45">
        <v>5030.2</v>
      </c>
      <c r="G9" s="16">
        <f t="shared" si="0"/>
        <v>100</v>
      </c>
      <c r="H9" s="16">
        <f>F9/D9*100</f>
        <v>100</v>
      </c>
      <c r="I9" s="12">
        <f>G9-95</f>
        <v>5</v>
      </c>
    </row>
    <row r="10" spans="1:9" s="6" customFormat="1" ht="27" customHeight="1">
      <c r="A10" s="1" t="s">
        <v>85</v>
      </c>
      <c r="B10" s="2" t="s">
        <v>0</v>
      </c>
      <c r="C10" s="2" t="s">
        <v>86</v>
      </c>
      <c r="D10" s="43">
        <f>D12</f>
        <v>379607.99999999994</v>
      </c>
      <c r="E10" s="43">
        <f>E12</f>
        <v>53346.9</v>
      </c>
      <c r="F10" s="43">
        <f>F12</f>
        <v>30695.9</v>
      </c>
      <c r="G10" s="18">
        <f t="shared" si="0"/>
        <v>57.54017571780179</v>
      </c>
      <c r="H10" s="18">
        <f t="shared" si="1"/>
        <v>8.086209985037197</v>
      </c>
      <c r="I10" s="4" t="s">
        <v>95</v>
      </c>
    </row>
    <row r="11" spans="1:9" s="6" customFormat="1" ht="26.25" customHeight="1">
      <c r="A11" s="70"/>
      <c r="B11" s="70"/>
      <c r="C11" s="3" t="s">
        <v>92</v>
      </c>
      <c r="D11" s="44">
        <v>92530</v>
      </c>
      <c r="E11" s="44">
        <v>34117.8</v>
      </c>
      <c r="F11" s="44">
        <v>30695.9</v>
      </c>
      <c r="G11" s="16">
        <f t="shared" si="0"/>
        <v>89.97033806400178</v>
      </c>
      <c r="H11" s="16">
        <f t="shared" si="1"/>
        <v>33.17399762239274</v>
      </c>
      <c r="I11" s="12">
        <f aca="true" t="shared" si="2" ref="I11:I16">G11-95</f>
        <v>-5.02966193599822</v>
      </c>
    </row>
    <row r="12" spans="1:9" s="6" customFormat="1" ht="26.25" customHeight="1">
      <c r="A12" s="70"/>
      <c r="B12" s="70"/>
      <c r="C12" s="14" t="s">
        <v>91</v>
      </c>
      <c r="D12" s="46">
        <f>D15+D16+D11+D13+D14</f>
        <v>379607.99999999994</v>
      </c>
      <c r="E12" s="46">
        <f>E15+E16+E11+E13+E14</f>
        <v>53346.9</v>
      </c>
      <c r="F12" s="46">
        <f>F15+F16+F11+F13+F14</f>
        <v>30695.9</v>
      </c>
      <c r="G12" s="24">
        <f t="shared" si="0"/>
        <v>57.54017571780179</v>
      </c>
      <c r="H12" s="24">
        <f t="shared" si="1"/>
        <v>8.086209985037197</v>
      </c>
      <c r="I12" s="25">
        <f t="shared" si="2"/>
        <v>-37.45982428219821</v>
      </c>
    </row>
    <row r="13" spans="1:9" s="6" customFormat="1" ht="26.25" customHeight="1" hidden="1">
      <c r="A13" s="70"/>
      <c r="B13" s="70"/>
      <c r="C13" s="22" t="s">
        <v>120</v>
      </c>
      <c r="D13" s="58">
        <f>30832+171962.4</f>
        <v>202794.4</v>
      </c>
      <c r="E13" s="58">
        <v>0</v>
      </c>
      <c r="F13" s="58">
        <v>0</v>
      </c>
      <c r="G13" s="59">
        <v>0</v>
      </c>
      <c r="H13" s="59">
        <f>F13/D13*100</f>
        <v>0</v>
      </c>
      <c r="I13" s="60">
        <f t="shared" si="2"/>
        <v>-95</v>
      </c>
    </row>
    <row r="14" spans="1:9" s="6" customFormat="1" ht="26.25" customHeight="1" hidden="1">
      <c r="A14" s="70"/>
      <c r="B14" s="70"/>
      <c r="C14" s="22" t="s">
        <v>112</v>
      </c>
      <c r="D14" s="58">
        <v>35163.8</v>
      </c>
      <c r="E14" s="58">
        <v>6865.9</v>
      </c>
      <c r="F14" s="58">
        <v>0</v>
      </c>
      <c r="G14" s="59">
        <v>0</v>
      </c>
      <c r="H14" s="59">
        <f>F14/D14*100</f>
        <v>0</v>
      </c>
      <c r="I14" s="60">
        <f t="shared" si="2"/>
        <v>-95</v>
      </c>
    </row>
    <row r="15" spans="1:9" s="6" customFormat="1" ht="26.25" customHeight="1" hidden="1">
      <c r="A15" s="70"/>
      <c r="B15" s="70"/>
      <c r="C15" s="22" t="s">
        <v>114</v>
      </c>
      <c r="D15" s="58">
        <v>19728.2</v>
      </c>
      <c r="E15" s="58">
        <v>8220.1</v>
      </c>
      <c r="F15" s="58">
        <v>0</v>
      </c>
      <c r="G15" s="59">
        <f t="shared" si="0"/>
        <v>0</v>
      </c>
      <c r="H15" s="59">
        <f t="shared" si="1"/>
        <v>0</v>
      </c>
      <c r="I15" s="60">
        <f t="shared" si="2"/>
        <v>-95</v>
      </c>
    </row>
    <row r="16" spans="1:9" s="6" customFormat="1" ht="16.5" customHeight="1" hidden="1">
      <c r="A16" s="70"/>
      <c r="B16" s="70"/>
      <c r="C16" s="22" t="s">
        <v>113</v>
      </c>
      <c r="D16" s="58">
        <v>29391.6</v>
      </c>
      <c r="E16" s="58">
        <v>4143.1</v>
      </c>
      <c r="F16" s="58">
        <v>0</v>
      </c>
      <c r="G16" s="59">
        <f t="shared" si="0"/>
        <v>0</v>
      </c>
      <c r="H16" s="59">
        <f t="shared" si="1"/>
        <v>0</v>
      </c>
      <c r="I16" s="60">
        <f t="shared" si="2"/>
        <v>-95</v>
      </c>
    </row>
    <row r="17" spans="1:9" s="6" customFormat="1" ht="41.25" customHeight="1">
      <c r="A17" s="1" t="s">
        <v>3</v>
      </c>
      <c r="B17" s="2" t="s">
        <v>4</v>
      </c>
      <c r="C17" s="2" t="s">
        <v>57</v>
      </c>
      <c r="D17" s="43">
        <f>D18+D19</f>
        <v>114906.3</v>
      </c>
      <c r="E17" s="43">
        <f>E18+E19</f>
        <v>47820.8</v>
      </c>
      <c r="F17" s="43">
        <f>F18+F19</f>
        <v>43178.2</v>
      </c>
      <c r="G17" s="18">
        <f t="shared" si="0"/>
        <v>90.29167224304068</v>
      </c>
      <c r="H17" s="18">
        <f t="shared" si="1"/>
        <v>37.57687785613147</v>
      </c>
      <c r="I17" s="4" t="s">
        <v>95</v>
      </c>
    </row>
    <row r="18" spans="1:9" s="6" customFormat="1" ht="17.25" customHeight="1">
      <c r="A18" s="71"/>
      <c r="B18" s="72"/>
      <c r="C18" s="3" t="s">
        <v>54</v>
      </c>
      <c r="D18" s="44">
        <v>114886.3</v>
      </c>
      <c r="E18" s="44">
        <v>47818.8</v>
      </c>
      <c r="F18" s="44">
        <v>43178.2</v>
      </c>
      <c r="G18" s="16">
        <f t="shared" si="0"/>
        <v>90.2954486519946</v>
      </c>
      <c r="H18" s="16">
        <f t="shared" si="1"/>
        <v>37.583419432952404</v>
      </c>
      <c r="I18" s="12">
        <f>G18-95</f>
        <v>-4.7045513480053955</v>
      </c>
    </row>
    <row r="19" spans="1:9" s="6" customFormat="1" ht="16.5" customHeight="1">
      <c r="A19" s="81"/>
      <c r="B19" s="82"/>
      <c r="C19" s="39" t="s">
        <v>55</v>
      </c>
      <c r="D19" s="45">
        <v>20</v>
      </c>
      <c r="E19" s="45">
        <v>2</v>
      </c>
      <c r="F19" s="45">
        <v>0</v>
      </c>
      <c r="G19" s="16">
        <f>F19/E19*100</f>
        <v>0</v>
      </c>
      <c r="H19" s="16">
        <f>F19/D19*100</f>
        <v>0</v>
      </c>
      <c r="I19" s="12">
        <f>G19-95</f>
        <v>-95</v>
      </c>
    </row>
    <row r="20" spans="1:9" s="6" customFormat="1" ht="27.75" customHeight="1">
      <c r="A20" s="1" t="s">
        <v>105</v>
      </c>
      <c r="B20" s="2" t="s">
        <v>106</v>
      </c>
      <c r="C20" s="2" t="s">
        <v>108</v>
      </c>
      <c r="D20" s="43">
        <f>D21+D22</f>
        <v>157907.9</v>
      </c>
      <c r="E20" s="43">
        <f>E21+E22</f>
        <v>52078.3</v>
      </c>
      <c r="F20" s="43">
        <f>F21+F22</f>
        <v>16137.8</v>
      </c>
      <c r="G20" s="18">
        <f t="shared" si="0"/>
        <v>30.987570638826533</v>
      </c>
      <c r="H20" s="18">
        <f t="shared" si="1"/>
        <v>10.219754679784861</v>
      </c>
      <c r="I20" s="4" t="s">
        <v>95</v>
      </c>
    </row>
    <row r="21" spans="1:9" s="6" customFormat="1" ht="16.5" customHeight="1">
      <c r="A21" s="71"/>
      <c r="B21" s="72"/>
      <c r="C21" s="3" t="s">
        <v>54</v>
      </c>
      <c r="D21" s="44">
        <v>157892.9</v>
      </c>
      <c r="E21" s="44">
        <v>52078.3</v>
      </c>
      <c r="F21" s="44">
        <v>16137.8</v>
      </c>
      <c r="G21" s="16">
        <f t="shared" si="0"/>
        <v>30.987570638826533</v>
      </c>
      <c r="H21" s="16">
        <f t="shared" si="1"/>
        <v>10.220725567774105</v>
      </c>
      <c r="I21" s="12">
        <f>G21-95</f>
        <v>-64.01242936117347</v>
      </c>
    </row>
    <row r="22" spans="1:9" s="6" customFormat="1" ht="16.5" customHeight="1">
      <c r="A22" s="81"/>
      <c r="B22" s="82"/>
      <c r="C22" s="39" t="s">
        <v>55</v>
      </c>
      <c r="D22" s="45">
        <v>15</v>
      </c>
      <c r="E22" s="45">
        <v>0</v>
      </c>
      <c r="F22" s="45">
        <v>0</v>
      </c>
      <c r="G22" s="16">
        <v>0</v>
      </c>
      <c r="H22" s="16">
        <f t="shared" si="1"/>
        <v>0</v>
      </c>
      <c r="I22" s="12">
        <f>G22-95</f>
        <v>-95</v>
      </c>
    </row>
    <row r="23" spans="1:9" s="6" customFormat="1" ht="42" customHeight="1">
      <c r="A23" s="1" t="s">
        <v>5</v>
      </c>
      <c r="B23" s="2" t="s">
        <v>6</v>
      </c>
      <c r="C23" s="2" t="s">
        <v>58</v>
      </c>
      <c r="D23" s="43">
        <f>D24+D25</f>
        <v>55443.8</v>
      </c>
      <c r="E23" s="43">
        <f>E24+E25</f>
        <v>22024.1</v>
      </c>
      <c r="F23" s="43">
        <f>F24+F25</f>
        <v>16884.8</v>
      </c>
      <c r="G23" s="18">
        <f t="shared" si="0"/>
        <v>76.66510776830836</v>
      </c>
      <c r="H23" s="18">
        <f t="shared" si="1"/>
        <v>30.45390106738715</v>
      </c>
      <c r="I23" s="4" t="s">
        <v>95</v>
      </c>
    </row>
    <row r="24" spans="1:9" s="6" customFormat="1" ht="15.75" customHeight="1">
      <c r="A24" s="70"/>
      <c r="B24" s="70"/>
      <c r="C24" s="3" t="s">
        <v>54</v>
      </c>
      <c r="D24" s="44">
        <v>55418.8</v>
      </c>
      <c r="E24" s="44">
        <v>22024.1</v>
      </c>
      <c r="F24" s="44">
        <v>16884.8</v>
      </c>
      <c r="G24" s="16">
        <f t="shared" si="0"/>
        <v>76.66510776830836</v>
      </c>
      <c r="H24" s="16">
        <f t="shared" si="1"/>
        <v>30.467639140508275</v>
      </c>
      <c r="I24" s="12">
        <f>G24-95</f>
        <v>-18.33489223169164</v>
      </c>
    </row>
    <row r="25" spans="1:9" s="6" customFormat="1" ht="15.75" customHeight="1">
      <c r="A25" s="70"/>
      <c r="B25" s="70"/>
      <c r="C25" s="39" t="s">
        <v>55</v>
      </c>
      <c r="D25" s="45">
        <v>25</v>
      </c>
      <c r="E25" s="45">
        <v>0</v>
      </c>
      <c r="F25" s="45">
        <v>0</v>
      </c>
      <c r="G25" s="16">
        <v>0</v>
      </c>
      <c r="H25" s="16">
        <f>F25/D25*100</f>
        <v>0</v>
      </c>
      <c r="I25" s="12">
        <f>G25-95</f>
        <v>-95</v>
      </c>
    </row>
    <row r="26" spans="1:9" s="6" customFormat="1" ht="27" customHeight="1">
      <c r="A26" s="1" t="s">
        <v>7</v>
      </c>
      <c r="B26" s="2" t="s">
        <v>8</v>
      </c>
      <c r="C26" s="2" t="s">
        <v>59</v>
      </c>
      <c r="D26" s="43">
        <f>D27+D28+D29</f>
        <v>3517171.9</v>
      </c>
      <c r="E26" s="43">
        <f>E27+E28+E29</f>
        <v>1625896.7</v>
      </c>
      <c r="F26" s="43">
        <f>F27+F28+F29</f>
        <v>998257.4</v>
      </c>
      <c r="G26" s="18">
        <f t="shared" si="0"/>
        <v>61.39734461605095</v>
      </c>
      <c r="H26" s="18">
        <f t="shared" si="1"/>
        <v>28.382388702696048</v>
      </c>
      <c r="I26" s="4" t="s">
        <v>95</v>
      </c>
    </row>
    <row r="27" spans="1:9" s="6" customFormat="1" ht="16.5" customHeight="1">
      <c r="A27" s="71"/>
      <c r="B27" s="72"/>
      <c r="C27" s="3" t="s">
        <v>54</v>
      </c>
      <c r="D27" s="44">
        <v>3279381.4</v>
      </c>
      <c r="E27" s="44">
        <v>1488013.5</v>
      </c>
      <c r="F27" s="44">
        <v>950099.9</v>
      </c>
      <c r="G27" s="16">
        <f t="shared" si="0"/>
        <v>63.8502204449086</v>
      </c>
      <c r="H27" s="16">
        <f t="shared" si="1"/>
        <v>28.97192440013229</v>
      </c>
      <c r="I27" s="12">
        <f>G27-95</f>
        <v>-31.1497795550914</v>
      </c>
    </row>
    <row r="28" spans="1:9" s="6" customFormat="1" ht="16.5" customHeight="1">
      <c r="A28" s="75"/>
      <c r="B28" s="76"/>
      <c r="C28" s="3" t="s">
        <v>55</v>
      </c>
      <c r="D28" s="44">
        <v>100808</v>
      </c>
      <c r="E28" s="44">
        <v>41704.4</v>
      </c>
      <c r="F28" s="47">
        <v>33609.6</v>
      </c>
      <c r="G28" s="16">
        <f t="shared" si="0"/>
        <v>80.59005764379778</v>
      </c>
      <c r="H28" s="16">
        <f t="shared" si="1"/>
        <v>33.34021109435759</v>
      </c>
      <c r="I28" s="12">
        <f>G28-95</f>
        <v>-14.409942356202222</v>
      </c>
    </row>
    <row r="29" spans="1:9" s="6" customFormat="1" ht="26.25" customHeight="1">
      <c r="A29" s="73"/>
      <c r="B29" s="74"/>
      <c r="C29" s="39" t="s">
        <v>109</v>
      </c>
      <c r="D29" s="44">
        <v>136982.5</v>
      </c>
      <c r="E29" s="44">
        <v>96178.8</v>
      </c>
      <c r="F29" s="47">
        <v>14547.9</v>
      </c>
      <c r="G29" s="16">
        <f>F29/E29*100</f>
        <v>15.12589052888994</v>
      </c>
      <c r="H29" s="16">
        <f>F29/D29*100</f>
        <v>10.620261712262515</v>
      </c>
      <c r="I29" s="12">
        <f>G29-95</f>
        <v>-79.87410947111006</v>
      </c>
    </row>
    <row r="30" spans="1:9" s="6" customFormat="1" ht="27.75" customHeight="1">
      <c r="A30" s="1" t="s">
        <v>9</v>
      </c>
      <c r="B30" s="2" t="s">
        <v>10</v>
      </c>
      <c r="C30" s="2" t="s">
        <v>60</v>
      </c>
      <c r="D30" s="43">
        <f>D31+D32+D33</f>
        <v>719281.1</v>
      </c>
      <c r="E30" s="43">
        <f>E31+E32+E33</f>
        <v>264471.60000000003</v>
      </c>
      <c r="F30" s="43">
        <f>F31+F32+F33</f>
        <v>234714.3</v>
      </c>
      <c r="G30" s="18">
        <f t="shared" si="0"/>
        <v>88.74839491272407</v>
      </c>
      <c r="H30" s="18">
        <f t="shared" si="1"/>
        <v>32.63179026947879</v>
      </c>
      <c r="I30" s="4" t="s">
        <v>95</v>
      </c>
    </row>
    <row r="31" spans="1:9" s="6" customFormat="1" ht="16.5" customHeight="1">
      <c r="A31" s="70"/>
      <c r="B31" s="70"/>
      <c r="C31" s="3" t="s">
        <v>54</v>
      </c>
      <c r="D31" s="44">
        <v>715571.5</v>
      </c>
      <c r="E31" s="44">
        <v>263848.2</v>
      </c>
      <c r="F31" s="44">
        <v>234714.3</v>
      </c>
      <c r="G31" s="27">
        <f t="shared" si="0"/>
        <v>88.95808271574336</v>
      </c>
      <c r="H31" s="16">
        <f t="shared" si="1"/>
        <v>32.80095699730914</v>
      </c>
      <c r="I31" s="12">
        <f>G31-95</f>
        <v>-6.041917284256641</v>
      </c>
    </row>
    <row r="32" spans="1:9" s="6" customFormat="1" ht="16.5" customHeight="1">
      <c r="A32" s="70"/>
      <c r="B32" s="70"/>
      <c r="C32" s="39" t="s">
        <v>55</v>
      </c>
      <c r="D32" s="44">
        <v>300</v>
      </c>
      <c r="E32" s="44">
        <v>0</v>
      </c>
      <c r="F32" s="47">
        <v>0</v>
      </c>
      <c r="G32" s="16">
        <v>0</v>
      </c>
      <c r="H32" s="16">
        <f>F32/D32*100</f>
        <v>0</v>
      </c>
      <c r="I32" s="12">
        <f>G32-95</f>
        <v>-95</v>
      </c>
    </row>
    <row r="33" spans="1:9" s="6" customFormat="1" ht="28.5" customHeight="1">
      <c r="A33" s="70"/>
      <c r="B33" s="70"/>
      <c r="C33" s="39" t="s">
        <v>109</v>
      </c>
      <c r="D33" s="44">
        <v>3409.6</v>
      </c>
      <c r="E33" s="44">
        <v>623.4</v>
      </c>
      <c r="F33" s="44">
        <v>0</v>
      </c>
      <c r="G33" s="16">
        <f>F33/E33*100</f>
        <v>0</v>
      </c>
      <c r="H33" s="16">
        <f>F33/D33*100</f>
        <v>0</v>
      </c>
      <c r="I33" s="12">
        <f>G33-95</f>
        <v>-95</v>
      </c>
    </row>
    <row r="34" spans="1:9" s="6" customFormat="1" ht="41.25" customHeight="1">
      <c r="A34" s="1" t="s">
        <v>94</v>
      </c>
      <c r="B34" s="2" t="s">
        <v>107</v>
      </c>
      <c r="C34" s="2" t="s">
        <v>93</v>
      </c>
      <c r="D34" s="43">
        <f>D35+D36+D37</f>
        <v>20340.7</v>
      </c>
      <c r="E34" s="43">
        <f>E35+E36+E37</f>
        <v>8737.699999999999</v>
      </c>
      <c r="F34" s="43">
        <f>F35+F36+F37</f>
        <v>7122.9</v>
      </c>
      <c r="G34" s="18">
        <f t="shared" si="0"/>
        <v>81.5191640820811</v>
      </c>
      <c r="H34" s="18">
        <f t="shared" si="1"/>
        <v>35.01796889979204</v>
      </c>
      <c r="I34" s="4" t="s">
        <v>95</v>
      </c>
    </row>
    <row r="35" spans="1:9" s="6" customFormat="1" ht="16.5" customHeight="1">
      <c r="A35" s="71"/>
      <c r="B35" s="96"/>
      <c r="C35" s="3" t="s">
        <v>54</v>
      </c>
      <c r="D35" s="44">
        <v>20311.3</v>
      </c>
      <c r="E35" s="44">
        <v>8714.3</v>
      </c>
      <c r="F35" s="44">
        <v>7122.9</v>
      </c>
      <c r="G35" s="16">
        <f t="shared" si="0"/>
        <v>81.73806272448734</v>
      </c>
      <c r="H35" s="16">
        <f t="shared" si="1"/>
        <v>35.06865636369903</v>
      </c>
      <c r="I35" s="12">
        <f>G35-95</f>
        <v>-13.261937275512665</v>
      </c>
    </row>
    <row r="36" spans="1:9" s="6" customFormat="1" ht="16.5" customHeight="1">
      <c r="A36" s="97"/>
      <c r="B36" s="98"/>
      <c r="C36" s="39" t="s">
        <v>55</v>
      </c>
      <c r="D36" s="44">
        <v>15</v>
      </c>
      <c r="E36" s="44">
        <v>9</v>
      </c>
      <c r="F36" s="44">
        <v>0</v>
      </c>
      <c r="G36" s="16">
        <f>F36/E36*100</f>
        <v>0</v>
      </c>
      <c r="H36" s="16">
        <f>F36/D36*100</f>
        <v>0</v>
      </c>
      <c r="I36" s="12">
        <f>G36-95</f>
        <v>-95</v>
      </c>
    </row>
    <row r="37" spans="1:9" s="6" customFormat="1" ht="27" customHeight="1">
      <c r="A37" s="99"/>
      <c r="B37" s="100"/>
      <c r="C37" s="3" t="s">
        <v>109</v>
      </c>
      <c r="D37" s="44">
        <v>14.4</v>
      </c>
      <c r="E37" s="44">
        <v>14.4</v>
      </c>
      <c r="F37" s="44">
        <v>0</v>
      </c>
      <c r="G37" s="16">
        <f>F37/E37*100</f>
        <v>0</v>
      </c>
      <c r="H37" s="16">
        <f>F37/D37*100</f>
        <v>0</v>
      </c>
      <c r="I37" s="12">
        <f>G37-95</f>
        <v>-95</v>
      </c>
    </row>
    <row r="38" spans="1:9" s="6" customFormat="1" ht="27" customHeight="1">
      <c r="A38" s="1" t="s">
        <v>11</v>
      </c>
      <c r="B38" s="2" t="s">
        <v>12</v>
      </c>
      <c r="C38" s="2" t="s">
        <v>61</v>
      </c>
      <c r="D38" s="43">
        <f>D39+D40+D41</f>
        <v>6844869.799999999</v>
      </c>
      <c r="E38" s="43">
        <f>E39+E40+E41</f>
        <v>3298340.3</v>
      </c>
      <c r="F38" s="43">
        <f>F39+F40+F41</f>
        <v>2753460.3000000003</v>
      </c>
      <c r="G38" s="18">
        <f t="shared" si="0"/>
        <v>83.48017637840464</v>
      </c>
      <c r="H38" s="18">
        <f t="shared" si="1"/>
        <v>40.22662783154766</v>
      </c>
      <c r="I38" s="4" t="s">
        <v>95</v>
      </c>
    </row>
    <row r="39" spans="1:9" s="6" customFormat="1" ht="17.25" customHeight="1">
      <c r="A39" s="70"/>
      <c r="B39" s="70"/>
      <c r="C39" s="3" t="s">
        <v>54</v>
      </c>
      <c r="D39" s="44">
        <v>4309263.8</v>
      </c>
      <c r="E39" s="44">
        <v>1954802.6</v>
      </c>
      <c r="F39" s="44">
        <v>1781540.8</v>
      </c>
      <c r="G39" s="16">
        <f t="shared" si="0"/>
        <v>91.13660888316805</v>
      </c>
      <c r="H39" s="16">
        <f t="shared" si="1"/>
        <v>41.34211509631878</v>
      </c>
      <c r="I39" s="12">
        <f>G39-95</f>
        <v>-3.8633911168319486</v>
      </c>
    </row>
    <row r="40" spans="1:9" s="6" customFormat="1" ht="16.5" customHeight="1">
      <c r="A40" s="70"/>
      <c r="B40" s="70"/>
      <c r="C40" s="3" t="s">
        <v>55</v>
      </c>
      <c r="D40" s="44">
        <v>2250244.9</v>
      </c>
      <c r="E40" s="44">
        <v>1233386.4</v>
      </c>
      <c r="F40" s="47">
        <v>944461.8</v>
      </c>
      <c r="G40" s="16">
        <f>F40/E40*100</f>
        <v>76.5746890025705</v>
      </c>
      <c r="H40" s="16">
        <f>F40/D40*100</f>
        <v>41.97151163413369</v>
      </c>
      <c r="I40" s="12">
        <f>G40-95</f>
        <v>-18.425310997429506</v>
      </c>
    </row>
    <row r="41" spans="1:9" s="6" customFormat="1" ht="27" customHeight="1">
      <c r="A41" s="70"/>
      <c r="B41" s="70"/>
      <c r="C41" s="3" t="s">
        <v>109</v>
      </c>
      <c r="D41" s="44">
        <v>285361.1</v>
      </c>
      <c r="E41" s="44">
        <v>110151.3</v>
      </c>
      <c r="F41" s="44">
        <v>27457.7</v>
      </c>
      <c r="G41" s="16">
        <f>F41/E41*100</f>
        <v>24.92725914265197</v>
      </c>
      <c r="H41" s="16">
        <f>F41/D41*100</f>
        <v>9.622089345744742</v>
      </c>
      <c r="I41" s="12">
        <f>G41-95</f>
        <v>-70.07274085734804</v>
      </c>
    </row>
    <row r="42" spans="1:9" s="6" customFormat="1" ht="27.75" customHeight="1">
      <c r="A42" s="1" t="s">
        <v>13</v>
      </c>
      <c r="B42" s="2" t="s">
        <v>14</v>
      </c>
      <c r="C42" s="2" t="s">
        <v>62</v>
      </c>
      <c r="D42" s="43">
        <f>D43+D44</f>
        <v>263603.8</v>
      </c>
      <c r="E42" s="43">
        <f>E43+E44</f>
        <v>135088.30000000002</v>
      </c>
      <c r="F42" s="43">
        <f>F43+F44</f>
        <v>124469.09999999999</v>
      </c>
      <c r="G42" s="18">
        <f aca="true" t="shared" si="3" ref="G42:G67">F42/E42*100</f>
        <v>92.13906755803424</v>
      </c>
      <c r="H42" s="18">
        <f aca="true" t="shared" si="4" ref="H42:H67">F42/D42*100</f>
        <v>47.21824950930146</v>
      </c>
      <c r="I42" s="4" t="s">
        <v>95</v>
      </c>
    </row>
    <row r="43" spans="1:9" s="6" customFormat="1" ht="18" customHeight="1">
      <c r="A43" s="71"/>
      <c r="B43" s="72"/>
      <c r="C43" s="3" t="s">
        <v>54</v>
      </c>
      <c r="D43" s="44">
        <v>260536.4</v>
      </c>
      <c r="E43" s="44">
        <v>133961.6</v>
      </c>
      <c r="F43" s="44">
        <v>123391.2</v>
      </c>
      <c r="G43" s="16">
        <f t="shared" si="3"/>
        <v>92.1093805986193</v>
      </c>
      <c r="H43" s="16">
        <f t="shared" si="4"/>
        <v>47.36044560376209</v>
      </c>
      <c r="I43" s="12">
        <f>G43-95</f>
        <v>-2.890619401380704</v>
      </c>
    </row>
    <row r="44" spans="1:9" s="6" customFormat="1" ht="18" customHeight="1">
      <c r="A44" s="75"/>
      <c r="B44" s="76"/>
      <c r="C44" s="3" t="s">
        <v>55</v>
      </c>
      <c r="D44" s="44">
        <v>3067.4</v>
      </c>
      <c r="E44" s="44">
        <v>1126.7</v>
      </c>
      <c r="F44" s="44">
        <v>1077.9</v>
      </c>
      <c r="G44" s="16">
        <f>F44/E44*100</f>
        <v>95.6687671962368</v>
      </c>
      <c r="H44" s="16">
        <f>F44/D44*100</f>
        <v>35.140509878072635</v>
      </c>
      <c r="I44" s="12">
        <f>G44-95</f>
        <v>0.6687671962368</v>
      </c>
    </row>
    <row r="45" spans="1:9" s="6" customFormat="1" ht="27.75" customHeight="1">
      <c r="A45" s="1" t="s">
        <v>15</v>
      </c>
      <c r="B45" s="2" t="s">
        <v>16</v>
      </c>
      <c r="C45" s="2" t="s">
        <v>63</v>
      </c>
      <c r="D45" s="43">
        <f>D46+D47</f>
        <v>382538.5</v>
      </c>
      <c r="E45" s="43">
        <f>E46+E47</f>
        <v>129182.9</v>
      </c>
      <c r="F45" s="43">
        <f>F46+F47</f>
        <v>123412.8</v>
      </c>
      <c r="G45" s="18">
        <f t="shared" si="3"/>
        <v>95.53338715882676</v>
      </c>
      <c r="H45" s="18">
        <f t="shared" si="4"/>
        <v>32.261537074046146</v>
      </c>
      <c r="I45" s="4" t="s">
        <v>95</v>
      </c>
    </row>
    <row r="46" spans="1:9" s="6" customFormat="1" ht="18" customHeight="1">
      <c r="A46" s="71"/>
      <c r="B46" s="72"/>
      <c r="C46" s="3" t="s">
        <v>54</v>
      </c>
      <c r="D46" s="44">
        <v>377239</v>
      </c>
      <c r="E46" s="44">
        <v>127216.2</v>
      </c>
      <c r="F46" s="44">
        <v>121517.3</v>
      </c>
      <c r="G46" s="16">
        <f t="shared" si="3"/>
        <v>95.52030323182112</v>
      </c>
      <c r="H46" s="16">
        <f t="shared" si="4"/>
        <v>32.212284519893224</v>
      </c>
      <c r="I46" s="12">
        <f>G46-95</f>
        <v>0.5203032318211172</v>
      </c>
    </row>
    <row r="47" spans="1:9" s="6" customFormat="1" ht="18" customHeight="1">
      <c r="A47" s="75"/>
      <c r="B47" s="76"/>
      <c r="C47" s="3" t="s">
        <v>55</v>
      </c>
      <c r="D47" s="44">
        <v>5299.5</v>
      </c>
      <c r="E47" s="44">
        <v>1966.7</v>
      </c>
      <c r="F47" s="47">
        <v>1895.5</v>
      </c>
      <c r="G47" s="16">
        <f>F47/E47*100</f>
        <v>96.37972237758682</v>
      </c>
      <c r="H47" s="16">
        <f>F47/D47*100</f>
        <v>35.76752523823002</v>
      </c>
      <c r="I47" s="12">
        <f>G47-95</f>
        <v>1.3797223775868162</v>
      </c>
    </row>
    <row r="48" spans="1:9" s="6" customFormat="1" ht="27" customHeight="1">
      <c r="A48" s="1" t="s">
        <v>17</v>
      </c>
      <c r="B48" s="2" t="s">
        <v>18</v>
      </c>
      <c r="C48" s="2" t="s">
        <v>64</v>
      </c>
      <c r="D48" s="43">
        <f>D49+D50</f>
        <v>285915.8</v>
      </c>
      <c r="E48" s="43">
        <f>E49+E50</f>
        <v>95451.7</v>
      </c>
      <c r="F48" s="43">
        <f>F49+F50</f>
        <v>90773.90000000001</v>
      </c>
      <c r="G48" s="18">
        <f t="shared" si="3"/>
        <v>95.09930153155996</v>
      </c>
      <c r="H48" s="18">
        <f t="shared" si="4"/>
        <v>31.74847280213266</v>
      </c>
      <c r="I48" s="4" t="s">
        <v>95</v>
      </c>
    </row>
    <row r="49" spans="1:9" s="6" customFormat="1" ht="16.5" customHeight="1">
      <c r="A49" s="71"/>
      <c r="B49" s="72"/>
      <c r="C49" s="3" t="s">
        <v>54</v>
      </c>
      <c r="D49" s="44">
        <v>280594.1</v>
      </c>
      <c r="E49" s="44">
        <v>93330.3</v>
      </c>
      <c r="F49" s="44">
        <v>88838.3</v>
      </c>
      <c r="G49" s="16">
        <f t="shared" si="3"/>
        <v>95.18698643420197</v>
      </c>
      <c r="H49" s="16">
        <f t="shared" si="4"/>
        <v>31.66078688040839</v>
      </c>
      <c r="I49" s="12">
        <f>G49-95</f>
        <v>0.1869864342019696</v>
      </c>
    </row>
    <row r="50" spans="1:9" s="6" customFormat="1" ht="16.5" customHeight="1">
      <c r="A50" s="75"/>
      <c r="B50" s="76"/>
      <c r="C50" s="3" t="s">
        <v>55</v>
      </c>
      <c r="D50" s="44">
        <v>5321.7</v>
      </c>
      <c r="E50" s="44">
        <v>2121.4</v>
      </c>
      <c r="F50" s="47">
        <v>1935.6</v>
      </c>
      <c r="G50" s="16">
        <f>F50/E50*100</f>
        <v>91.24163288394456</v>
      </c>
      <c r="H50" s="16">
        <f>F50/D50*100</f>
        <v>36.371836067422066</v>
      </c>
      <c r="I50" s="12">
        <f>G50-95</f>
        <v>-3.758367116055439</v>
      </c>
    </row>
    <row r="51" spans="1:9" s="6" customFormat="1" ht="27" customHeight="1">
      <c r="A51" s="1" t="s">
        <v>19</v>
      </c>
      <c r="B51" s="2" t="s">
        <v>20</v>
      </c>
      <c r="C51" s="2" t="s">
        <v>68</v>
      </c>
      <c r="D51" s="43">
        <f>D52+D53</f>
        <v>262498.5</v>
      </c>
      <c r="E51" s="43">
        <f>E52+E53</f>
        <v>105290.4</v>
      </c>
      <c r="F51" s="43">
        <f>F52+F53</f>
        <v>101390</v>
      </c>
      <c r="G51" s="18">
        <f t="shared" si="3"/>
        <v>96.29557870423136</v>
      </c>
      <c r="H51" s="18">
        <f t="shared" si="4"/>
        <v>38.6249826189483</v>
      </c>
      <c r="I51" s="4" t="s">
        <v>95</v>
      </c>
    </row>
    <row r="52" spans="1:9" s="6" customFormat="1" ht="16.5" customHeight="1">
      <c r="A52" s="71"/>
      <c r="B52" s="72"/>
      <c r="C52" s="3" t="s">
        <v>54</v>
      </c>
      <c r="D52" s="44">
        <v>258231.3</v>
      </c>
      <c r="E52" s="44">
        <v>103579</v>
      </c>
      <c r="F52" s="44">
        <v>99889.2</v>
      </c>
      <c r="G52" s="16">
        <f t="shared" si="3"/>
        <v>96.43769489954526</v>
      </c>
      <c r="H52" s="16">
        <f t="shared" si="4"/>
        <v>38.68206526474521</v>
      </c>
      <c r="I52" s="12">
        <f>G52-95</f>
        <v>1.4376948995452636</v>
      </c>
    </row>
    <row r="53" spans="1:9" s="6" customFormat="1" ht="16.5" customHeight="1">
      <c r="A53" s="75"/>
      <c r="B53" s="76"/>
      <c r="C53" s="3" t="s">
        <v>55</v>
      </c>
      <c r="D53" s="44">
        <v>4267.2</v>
      </c>
      <c r="E53" s="44">
        <v>1711.4</v>
      </c>
      <c r="F53" s="47">
        <v>1500.8</v>
      </c>
      <c r="G53" s="16">
        <f>F53/E53*100</f>
        <v>87.69428538039031</v>
      </c>
      <c r="H53" s="16">
        <f>F53/D53*100</f>
        <v>35.170603674540686</v>
      </c>
      <c r="I53" s="12">
        <f>G53-95</f>
        <v>-7.305714619609688</v>
      </c>
    </row>
    <row r="54" spans="1:9" s="6" customFormat="1" ht="27" customHeight="1">
      <c r="A54" s="1" t="s">
        <v>21</v>
      </c>
      <c r="B54" s="2" t="s">
        <v>22</v>
      </c>
      <c r="C54" s="2" t="s">
        <v>67</v>
      </c>
      <c r="D54" s="43">
        <f>D55+D56</f>
        <v>292039.3</v>
      </c>
      <c r="E54" s="43">
        <f>E55+E56</f>
        <v>90953.59999999999</v>
      </c>
      <c r="F54" s="43">
        <f>F55+F56</f>
        <v>83403.1</v>
      </c>
      <c r="G54" s="18">
        <f t="shared" si="3"/>
        <v>91.69851440734618</v>
      </c>
      <c r="H54" s="18">
        <f t="shared" si="4"/>
        <v>28.558861769631694</v>
      </c>
      <c r="I54" s="4" t="s">
        <v>95</v>
      </c>
    </row>
    <row r="55" spans="1:9" s="6" customFormat="1" ht="16.5" customHeight="1">
      <c r="A55" s="71"/>
      <c r="B55" s="72"/>
      <c r="C55" s="3" t="s">
        <v>54</v>
      </c>
      <c r="D55" s="44">
        <v>287846.1</v>
      </c>
      <c r="E55" s="44">
        <v>89033.9</v>
      </c>
      <c r="F55" s="44">
        <v>82247.3</v>
      </c>
      <c r="G55" s="27">
        <f t="shared" si="3"/>
        <v>92.37751013939636</v>
      </c>
      <c r="H55" s="16">
        <f t="shared" si="4"/>
        <v>28.573359166582424</v>
      </c>
      <c r="I55" s="12">
        <f>G55-95</f>
        <v>-2.622489860603636</v>
      </c>
    </row>
    <row r="56" spans="1:9" s="6" customFormat="1" ht="16.5" customHeight="1">
      <c r="A56" s="75"/>
      <c r="B56" s="76"/>
      <c r="C56" s="3" t="s">
        <v>55</v>
      </c>
      <c r="D56" s="44">
        <v>4193.2</v>
      </c>
      <c r="E56" s="44">
        <v>1919.7</v>
      </c>
      <c r="F56" s="44">
        <v>1155.8</v>
      </c>
      <c r="G56" s="16">
        <f>F56/E56*100</f>
        <v>60.2073240610512</v>
      </c>
      <c r="H56" s="16">
        <f>F56/D56*100</f>
        <v>27.563674520652487</v>
      </c>
      <c r="I56" s="12">
        <f>G56-95</f>
        <v>-34.7926759389488</v>
      </c>
    </row>
    <row r="57" spans="1:9" s="6" customFormat="1" ht="27" customHeight="1">
      <c r="A57" s="1" t="s">
        <v>23</v>
      </c>
      <c r="B57" s="2" t="s">
        <v>24</v>
      </c>
      <c r="C57" s="2" t="s">
        <v>66</v>
      </c>
      <c r="D57" s="43">
        <f>D58+D59+D60</f>
        <v>251394.19999999998</v>
      </c>
      <c r="E57" s="43">
        <f>E58+E59+E60</f>
        <v>92406.29999999999</v>
      </c>
      <c r="F57" s="43">
        <f>F58+F59+F60</f>
        <v>90055.70000000001</v>
      </c>
      <c r="G57" s="18">
        <f t="shared" si="3"/>
        <v>97.4562340446485</v>
      </c>
      <c r="H57" s="18">
        <f t="shared" si="4"/>
        <v>35.82250505381588</v>
      </c>
      <c r="I57" s="4" t="s">
        <v>95</v>
      </c>
    </row>
    <row r="58" spans="1:9" s="6" customFormat="1" ht="16.5" customHeight="1">
      <c r="A58" s="71"/>
      <c r="B58" s="72"/>
      <c r="C58" s="3" t="s">
        <v>54</v>
      </c>
      <c r="D58" s="44">
        <v>247079.4</v>
      </c>
      <c r="E58" s="44">
        <v>90444.9</v>
      </c>
      <c r="F58" s="44">
        <v>88188.1</v>
      </c>
      <c r="G58" s="16">
        <f t="shared" si="3"/>
        <v>97.50477915283228</v>
      </c>
      <c r="H58" s="16">
        <f t="shared" si="4"/>
        <v>35.69221068207224</v>
      </c>
      <c r="I58" s="12">
        <f>G58-95</f>
        <v>2.5047791528322847</v>
      </c>
    </row>
    <row r="59" spans="1:9" s="6" customFormat="1" ht="16.5" customHeight="1">
      <c r="A59" s="75"/>
      <c r="B59" s="76"/>
      <c r="C59" s="3" t="s">
        <v>55</v>
      </c>
      <c r="D59" s="44">
        <v>3699.8</v>
      </c>
      <c r="E59" s="44">
        <v>1346.4</v>
      </c>
      <c r="F59" s="47">
        <v>1252.6</v>
      </c>
      <c r="G59" s="16">
        <f>F59/E59*100</f>
        <v>93.03327391562685</v>
      </c>
      <c r="H59" s="16">
        <f>F59/D59*100</f>
        <v>33.85588410184334</v>
      </c>
      <c r="I59" s="12">
        <f>G59-95</f>
        <v>-1.9667260843731498</v>
      </c>
    </row>
    <row r="60" spans="1:9" s="6" customFormat="1" ht="28.5" customHeight="1">
      <c r="A60" s="73"/>
      <c r="B60" s="74"/>
      <c r="C60" s="39" t="s">
        <v>109</v>
      </c>
      <c r="D60" s="44">
        <f>15+600</f>
        <v>615</v>
      </c>
      <c r="E60" s="44">
        <v>615</v>
      </c>
      <c r="F60" s="47">
        <v>615</v>
      </c>
      <c r="G60" s="16">
        <f>F60/E60*100</f>
        <v>100</v>
      </c>
      <c r="H60" s="16">
        <f>F60/D60*100</f>
        <v>100</v>
      </c>
      <c r="I60" s="12">
        <f>G60-95</f>
        <v>5</v>
      </c>
    </row>
    <row r="61" spans="1:9" s="6" customFormat="1" ht="27" customHeight="1">
      <c r="A61" s="1" t="s">
        <v>25</v>
      </c>
      <c r="B61" s="2" t="s">
        <v>26</v>
      </c>
      <c r="C61" s="2" t="s">
        <v>97</v>
      </c>
      <c r="D61" s="43">
        <f>D62+D63</f>
        <v>271981.89999999997</v>
      </c>
      <c r="E61" s="43">
        <f>E62+E63</f>
        <v>92425</v>
      </c>
      <c r="F61" s="43">
        <f>F62+F63</f>
        <v>89054.3</v>
      </c>
      <c r="G61" s="18">
        <f t="shared" si="3"/>
        <v>96.35304300784419</v>
      </c>
      <c r="H61" s="18">
        <f t="shared" si="4"/>
        <v>32.74273030668585</v>
      </c>
      <c r="I61" s="4" t="s">
        <v>95</v>
      </c>
    </row>
    <row r="62" spans="1:9" s="6" customFormat="1" ht="16.5" customHeight="1">
      <c r="A62" s="71"/>
      <c r="B62" s="72"/>
      <c r="C62" s="3" t="s">
        <v>54</v>
      </c>
      <c r="D62" s="44">
        <v>268027.1</v>
      </c>
      <c r="E62" s="44">
        <v>90835.6</v>
      </c>
      <c r="F62" s="44">
        <v>87714.1</v>
      </c>
      <c r="G62" s="16">
        <f t="shared" si="3"/>
        <v>96.56357199159801</v>
      </c>
      <c r="H62" s="16">
        <f t="shared" si="4"/>
        <v>32.72583257439267</v>
      </c>
      <c r="I62" s="12">
        <f>G62-95</f>
        <v>1.5635719915980104</v>
      </c>
    </row>
    <row r="63" spans="1:9" s="6" customFormat="1" ht="16.5" customHeight="1">
      <c r="A63" s="75"/>
      <c r="B63" s="76"/>
      <c r="C63" s="3" t="s">
        <v>55</v>
      </c>
      <c r="D63" s="44">
        <v>3954.8</v>
      </c>
      <c r="E63" s="44">
        <v>1589.4</v>
      </c>
      <c r="F63" s="47">
        <v>1340.2</v>
      </c>
      <c r="G63" s="16">
        <f>F63/E63*100</f>
        <v>84.32112746948533</v>
      </c>
      <c r="H63" s="16">
        <f>F63/D63*100</f>
        <v>33.887933650247795</v>
      </c>
      <c r="I63" s="12">
        <f>G63-95</f>
        <v>-10.678872530514667</v>
      </c>
    </row>
    <row r="64" spans="1:9" s="6" customFormat="1" ht="27" customHeight="1">
      <c r="A64" s="1" t="s">
        <v>27</v>
      </c>
      <c r="B64" s="2" t="s">
        <v>28</v>
      </c>
      <c r="C64" s="2" t="s">
        <v>65</v>
      </c>
      <c r="D64" s="43">
        <f>D65+D66</f>
        <v>55523.7</v>
      </c>
      <c r="E64" s="43">
        <f>E65+E66</f>
        <v>13620.6</v>
      </c>
      <c r="F64" s="43">
        <f>F65+F66</f>
        <v>12517.3</v>
      </c>
      <c r="G64" s="18">
        <f t="shared" si="3"/>
        <v>91.89976946683699</v>
      </c>
      <c r="H64" s="18">
        <f t="shared" si="4"/>
        <v>22.544066767884704</v>
      </c>
      <c r="I64" s="4" t="s">
        <v>95</v>
      </c>
    </row>
    <row r="65" spans="1:9" s="6" customFormat="1" ht="16.5" customHeight="1">
      <c r="A65" s="71"/>
      <c r="B65" s="72"/>
      <c r="C65" s="3" t="s">
        <v>54</v>
      </c>
      <c r="D65" s="44">
        <v>54623.7</v>
      </c>
      <c r="E65" s="44">
        <v>13352.1</v>
      </c>
      <c r="F65" s="44">
        <v>12336</v>
      </c>
      <c r="G65" s="27">
        <f t="shared" si="3"/>
        <v>92.38996112970993</v>
      </c>
      <c r="H65" s="16">
        <f t="shared" si="4"/>
        <v>22.58360382031975</v>
      </c>
      <c r="I65" s="12">
        <f>G65-95</f>
        <v>-2.6100388702900688</v>
      </c>
    </row>
    <row r="66" spans="1:9" s="6" customFormat="1" ht="16.5" customHeight="1">
      <c r="A66" s="75"/>
      <c r="B66" s="76"/>
      <c r="C66" s="3" t="s">
        <v>55</v>
      </c>
      <c r="D66" s="44">
        <v>900</v>
      </c>
      <c r="E66" s="44">
        <v>268.5</v>
      </c>
      <c r="F66" s="47">
        <v>181.3</v>
      </c>
      <c r="G66" s="16">
        <f>F66/E66*100</f>
        <v>67.52327746741155</v>
      </c>
      <c r="H66" s="16">
        <f>F66/D66*100</f>
        <v>20.144444444444446</v>
      </c>
      <c r="I66" s="12">
        <f>G66-95</f>
        <v>-27.476722532588454</v>
      </c>
    </row>
    <row r="67" spans="1:9" s="6" customFormat="1" ht="42" customHeight="1">
      <c r="A67" s="1" t="s">
        <v>29</v>
      </c>
      <c r="B67" s="2" t="s">
        <v>30</v>
      </c>
      <c r="C67" s="2" t="s">
        <v>69</v>
      </c>
      <c r="D67" s="43">
        <f>D68+D69+D70</f>
        <v>410378.10000000003</v>
      </c>
      <c r="E67" s="43">
        <f>E68+E69+E70</f>
        <v>34685.9</v>
      </c>
      <c r="F67" s="43">
        <f>F68+F69+F70</f>
        <v>30162.5</v>
      </c>
      <c r="G67" s="18">
        <f t="shared" si="3"/>
        <v>86.95896603519009</v>
      </c>
      <c r="H67" s="18">
        <f t="shared" si="4"/>
        <v>7.349929248173817</v>
      </c>
      <c r="I67" s="4" t="s">
        <v>95</v>
      </c>
    </row>
    <row r="68" spans="1:9" s="6" customFormat="1" ht="16.5" customHeight="1">
      <c r="A68" s="71"/>
      <c r="B68" s="72"/>
      <c r="C68" s="3" t="s">
        <v>54</v>
      </c>
      <c r="D68" s="44">
        <v>336668.4</v>
      </c>
      <c r="E68" s="44">
        <v>34685.9</v>
      </c>
      <c r="F68" s="44">
        <v>30162.5</v>
      </c>
      <c r="G68" s="16">
        <f aca="true" t="shared" si="5" ref="G68:G98">F68/E68*100</f>
        <v>86.95896603519009</v>
      </c>
      <c r="H68" s="16">
        <f aca="true" t="shared" si="6" ref="H68:H98">F68/D68*100</f>
        <v>8.959112289718904</v>
      </c>
      <c r="I68" s="12">
        <f>G68-95</f>
        <v>-8.041033964809913</v>
      </c>
    </row>
    <row r="69" spans="1:9" s="6" customFormat="1" ht="16.5" customHeight="1">
      <c r="A69" s="75"/>
      <c r="B69" s="76"/>
      <c r="C69" s="39" t="s">
        <v>55</v>
      </c>
      <c r="D69" s="44">
        <v>120</v>
      </c>
      <c r="E69" s="44">
        <v>0</v>
      </c>
      <c r="F69" s="44">
        <v>0</v>
      </c>
      <c r="G69" s="16">
        <v>0</v>
      </c>
      <c r="H69" s="16">
        <f>F69/D69*100</f>
        <v>0</v>
      </c>
      <c r="I69" s="12">
        <f>G69-95</f>
        <v>-95</v>
      </c>
    </row>
    <row r="70" spans="1:9" s="6" customFormat="1" ht="27.75" customHeight="1">
      <c r="A70" s="73"/>
      <c r="B70" s="74"/>
      <c r="C70" s="3" t="s">
        <v>109</v>
      </c>
      <c r="D70" s="44">
        <v>73589.7</v>
      </c>
      <c r="E70" s="44">
        <v>0</v>
      </c>
      <c r="F70" s="44">
        <v>0</v>
      </c>
      <c r="G70" s="16">
        <v>0</v>
      </c>
      <c r="H70" s="16">
        <f>F70/D70*100</f>
        <v>0</v>
      </c>
      <c r="I70" s="12">
        <f>G70-95</f>
        <v>-95</v>
      </c>
    </row>
    <row r="71" spans="1:9" s="6" customFormat="1" ht="40.5" customHeight="1">
      <c r="A71" s="1" t="s">
        <v>101</v>
      </c>
      <c r="B71" s="2" t="s">
        <v>102</v>
      </c>
      <c r="C71" s="2" t="s">
        <v>103</v>
      </c>
      <c r="D71" s="43">
        <f>D72+D74+D73</f>
        <v>766738.1000000001</v>
      </c>
      <c r="E71" s="43">
        <f>E72+E74+E73</f>
        <v>200326.9</v>
      </c>
      <c r="F71" s="43">
        <f>F72+F74+F73</f>
        <v>132175.5</v>
      </c>
      <c r="G71" s="18">
        <f t="shared" si="5"/>
        <v>65.97990584389815</v>
      </c>
      <c r="H71" s="18">
        <f t="shared" si="6"/>
        <v>17.238676413758487</v>
      </c>
      <c r="I71" s="4" t="s">
        <v>95</v>
      </c>
    </row>
    <row r="72" spans="1:9" s="6" customFormat="1" ht="16.5" customHeight="1">
      <c r="A72" s="71"/>
      <c r="B72" s="72"/>
      <c r="C72" s="3" t="s">
        <v>54</v>
      </c>
      <c r="D72" s="44">
        <v>357724.4</v>
      </c>
      <c r="E72" s="44">
        <v>175761.9</v>
      </c>
      <c r="F72" s="44">
        <v>132175.5</v>
      </c>
      <c r="G72" s="16">
        <f t="shared" si="5"/>
        <v>75.20145150911546</v>
      </c>
      <c r="H72" s="16">
        <f t="shared" si="6"/>
        <v>36.948975244629665</v>
      </c>
      <c r="I72" s="12">
        <f>G72-95</f>
        <v>-19.798548490884542</v>
      </c>
    </row>
    <row r="73" spans="1:9" s="6" customFormat="1" ht="16.5" customHeight="1">
      <c r="A73" s="75"/>
      <c r="B73" s="76"/>
      <c r="C73" s="3" t="s">
        <v>55</v>
      </c>
      <c r="D73" s="44">
        <v>95</v>
      </c>
      <c r="E73" s="44">
        <v>65</v>
      </c>
      <c r="F73" s="44">
        <v>0</v>
      </c>
      <c r="G73" s="16">
        <f>F73/E73*100</f>
        <v>0</v>
      </c>
      <c r="H73" s="16">
        <f>F73/D73*100</f>
        <v>0</v>
      </c>
      <c r="I73" s="12">
        <f>G73-95</f>
        <v>-95</v>
      </c>
    </row>
    <row r="74" spans="1:9" s="6" customFormat="1" ht="27.75" customHeight="1">
      <c r="A74" s="75"/>
      <c r="B74" s="76"/>
      <c r="C74" s="3" t="s">
        <v>109</v>
      </c>
      <c r="D74" s="44">
        <v>408918.7</v>
      </c>
      <c r="E74" s="44">
        <v>24500</v>
      </c>
      <c r="F74" s="44">
        <v>0</v>
      </c>
      <c r="G74" s="16">
        <f>F74/E74*100</f>
        <v>0</v>
      </c>
      <c r="H74" s="16">
        <f>F74/D74*100</f>
        <v>0</v>
      </c>
      <c r="I74" s="12">
        <f>G74-95</f>
        <v>-95</v>
      </c>
    </row>
    <row r="75" spans="1:9" s="6" customFormat="1" ht="42" customHeight="1">
      <c r="A75" s="1" t="s">
        <v>31</v>
      </c>
      <c r="B75" s="2" t="s">
        <v>32</v>
      </c>
      <c r="C75" s="2" t="s">
        <v>70</v>
      </c>
      <c r="D75" s="43">
        <f>D76+D78+D77</f>
        <v>3125980.9000000004</v>
      </c>
      <c r="E75" s="43">
        <f>E76+E78</f>
        <v>171828.80000000002</v>
      </c>
      <c r="F75" s="43">
        <f>F76+F78</f>
        <v>147268.40000000002</v>
      </c>
      <c r="G75" s="18">
        <f t="shared" si="5"/>
        <v>85.70647062657716</v>
      </c>
      <c r="H75" s="18">
        <f t="shared" si="6"/>
        <v>4.711110039092049</v>
      </c>
      <c r="I75" s="4" t="s">
        <v>95</v>
      </c>
    </row>
    <row r="76" spans="1:9" s="6" customFormat="1" ht="16.5" customHeight="1">
      <c r="A76" s="70"/>
      <c r="B76" s="70"/>
      <c r="C76" s="3" t="s">
        <v>54</v>
      </c>
      <c r="D76" s="44">
        <v>1482957.1</v>
      </c>
      <c r="E76" s="44">
        <v>171086.1</v>
      </c>
      <c r="F76" s="44">
        <v>146525.7</v>
      </c>
      <c r="G76" s="16">
        <f t="shared" si="5"/>
        <v>85.64442114233711</v>
      </c>
      <c r="H76" s="16">
        <f t="shared" si="6"/>
        <v>9.880643209436066</v>
      </c>
      <c r="I76" s="12">
        <f>G76-95</f>
        <v>-9.355578857662891</v>
      </c>
    </row>
    <row r="77" spans="1:9" s="6" customFormat="1" ht="16.5" customHeight="1">
      <c r="A77" s="70"/>
      <c r="B77" s="70"/>
      <c r="C77" s="3" t="s">
        <v>55</v>
      </c>
      <c r="D77" s="44">
        <v>25</v>
      </c>
      <c r="E77" s="44">
        <v>0</v>
      </c>
      <c r="F77" s="44">
        <v>0</v>
      </c>
      <c r="G77" s="16">
        <v>0</v>
      </c>
      <c r="H77" s="16">
        <f>F77/D77*100</f>
        <v>0</v>
      </c>
      <c r="I77" s="12">
        <f>G77-95</f>
        <v>-95</v>
      </c>
    </row>
    <row r="78" spans="1:9" s="6" customFormat="1" ht="27" customHeight="1">
      <c r="A78" s="70"/>
      <c r="B78" s="70"/>
      <c r="C78" s="3" t="s">
        <v>109</v>
      </c>
      <c r="D78" s="44">
        <f>1402471.3+240527.5</f>
        <v>1642998.8</v>
      </c>
      <c r="E78" s="44">
        <v>742.7</v>
      </c>
      <c r="F78" s="44">
        <v>742.7</v>
      </c>
      <c r="G78" s="16">
        <f>F78/E78*100</f>
        <v>100</v>
      </c>
      <c r="H78" s="27">
        <f>F78/D78*100</f>
        <v>0.04520392832910164</v>
      </c>
      <c r="I78" s="12">
        <f>G78-95</f>
        <v>5</v>
      </c>
    </row>
    <row r="79" spans="1:9" s="6" customFormat="1" ht="27.75" customHeight="1">
      <c r="A79" s="1" t="s">
        <v>33</v>
      </c>
      <c r="B79" s="2" t="s">
        <v>104</v>
      </c>
      <c r="C79" s="2" t="s">
        <v>71</v>
      </c>
      <c r="D79" s="43">
        <f>D80+D81</f>
        <v>1126487.4</v>
      </c>
      <c r="E79" s="43">
        <f>E80+E81</f>
        <v>458539.3</v>
      </c>
      <c r="F79" s="43">
        <f>F80+F81</f>
        <v>408216</v>
      </c>
      <c r="G79" s="18">
        <f t="shared" si="5"/>
        <v>89.02530273850027</v>
      </c>
      <c r="H79" s="18">
        <f t="shared" si="6"/>
        <v>36.237955258088114</v>
      </c>
      <c r="I79" s="4" t="s">
        <v>95</v>
      </c>
    </row>
    <row r="80" spans="1:9" s="6" customFormat="1" ht="16.5" customHeight="1">
      <c r="A80" s="70"/>
      <c r="B80" s="70"/>
      <c r="C80" s="3" t="s">
        <v>54</v>
      </c>
      <c r="D80" s="44">
        <v>1126461.7</v>
      </c>
      <c r="E80" s="44">
        <v>458539.3</v>
      </c>
      <c r="F80" s="44">
        <v>408216</v>
      </c>
      <c r="G80" s="27">
        <f t="shared" si="5"/>
        <v>89.02530273850027</v>
      </c>
      <c r="H80" s="16">
        <f t="shared" si="6"/>
        <v>36.23878201984142</v>
      </c>
      <c r="I80" s="12">
        <f>G80-95</f>
        <v>-5.974697261499728</v>
      </c>
    </row>
    <row r="81" spans="1:9" s="6" customFormat="1" ht="16.5" customHeight="1">
      <c r="A81" s="70"/>
      <c r="B81" s="70"/>
      <c r="C81" s="3" t="s">
        <v>55</v>
      </c>
      <c r="D81" s="44">
        <v>25.7</v>
      </c>
      <c r="E81" s="44">
        <v>0</v>
      </c>
      <c r="F81" s="44">
        <v>0</v>
      </c>
      <c r="G81" s="16">
        <v>0</v>
      </c>
      <c r="H81" s="16">
        <f>F81/D81*100</f>
        <v>0</v>
      </c>
      <c r="I81" s="12">
        <f>G81-95</f>
        <v>-95</v>
      </c>
    </row>
    <row r="82" spans="1:9" s="6" customFormat="1" ht="53.25" customHeight="1">
      <c r="A82" s="1" t="s">
        <v>34</v>
      </c>
      <c r="B82" s="2" t="s">
        <v>96</v>
      </c>
      <c r="C82" s="2" t="s">
        <v>72</v>
      </c>
      <c r="D82" s="43">
        <f>D83+D84</f>
        <v>22251.3</v>
      </c>
      <c r="E82" s="43">
        <f>E83+E84</f>
        <v>9996.4</v>
      </c>
      <c r="F82" s="43">
        <f>F83+F84</f>
        <v>4515.9</v>
      </c>
      <c r="G82" s="18">
        <f t="shared" si="5"/>
        <v>45.1752630947141</v>
      </c>
      <c r="H82" s="18">
        <f t="shared" si="6"/>
        <v>20.294994000350542</v>
      </c>
      <c r="I82" s="4" t="s">
        <v>95</v>
      </c>
    </row>
    <row r="83" spans="1:9" s="6" customFormat="1" ht="18" customHeight="1">
      <c r="A83" s="71"/>
      <c r="B83" s="72"/>
      <c r="C83" s="3" t="s">
        <v>54</v>
      </c>
      <c r="D83" s="44">
        <v>22251.3</v>
      </c>
      <c r="E83" s="44">
        <v>9996.4</v>
      </c>
      <c r="F83" s="44">
        <v>4515.9</v>
      </c>
      <c r="G83" s="16">
        <f t="shared" si="5"/>
        <v>45.1752630947141</v>
      </c>
      <c r="H83" s="16">
        <f t="shared" si="6"/>
        <v>20.294994000350542</v>
      </c>
      <c r="I83" s="12">
        <f>G83-95</f>
        <v>-49.8247369052859</v>
      </c>
    </row>
    <row r="84" spans="1:9" s="57" customFormat="1" ht="25.5" customHeight="1" hidden="1">
      <c r="A84" s="73"/>
      <c r="B84" s="74"/>
      <c r="C84" s="56" t="s">
        <v>109</v>
      </c>
      <c r="D84" s="44">
        <v>0</v>
      </c>
      <c r="E84" s="44">
        <v>0</v>
      </c>
      <c r="F84" s="44">
        <v>0</v>
      </c>
      <c r="G84" s="16" t="e">
        <f>F84/E84*100</f>
        <v>#DIV/0!</v>
      </c>
      <c r="H84" s="16" t="e">
        <f>F84/D84*100</f>
        <v>#DIV/0!</v>
      </c>
      <c r="I84" s="12" t="e">
        <f>G84-95</f>
        <v>#DIV/0!</v>
      </c>
    </row>
    <row r="85" spans="1:9" s="6" customFormat="1" ht="40.5" customHeight="1">
      <c r="A85" s="1" t="s">
        <v>35</v>
      </c>
      <c r="B85" s="2" t="s">
        <v>36</v>
      </c>
      <c r="C85" s="2" t="s">
        <v>73</v>
      </c>
      <c r="D85" s="43">
        <f>D86+D87</f>
        <v>1003985.8</v>
      </c>
      <c r="E85" s="43">
        <f>E86+E87</f>
        <v>396871.3</v>
      </c>
      <c r="F85" s="43">
        <f>F86+F87</f>
        <v>386057.69999999995</v>
      </c>
      <c r="G85" s="18">
        <f t="shared" si="5"/>
        <v>97.27528798378717</v>
      </c>
      <c r="H85" s="18">
        <f t="shared" si="6"/>
        <v>38.452506001578904</v>
      </c>
      <c r="I85" s="4" t="s">
        <v>95</v>
      </c>
    </row>
    <row r="86" spans="1:9" s="6" customFormat="1" ht="17.25" customHeight="1">
      <c r="A86" s="71"/>
      <c r="B86" s="72"/>
      <c r="C86" s="3" t="s">
        <v>54</v>
      </c>
      <c r="D86" s="44">
        <v>947780.5</v>
      </c>
      <c r="E86" s="44">
        <v>396624.5</v>
      </c>
      <c r="F86" s="44">
        <v>385956.1</v>
      </c>
      <c r="G86" s="16">
        <f t="shared" si="5"/>
        <v>97.31020146259245</v>
      </c>
      <c r="H86" s="16">
        <f t="shared" si="6"/>
        <v>40.72209757428012</v>
      </c>
      <c r="I86" s="12">
        <f>G86-95</f>
        <v>2.3102014625924454</v>
      </c>
    </row>
    <row r="87" spans="1:9" s="13" customFormat="1" ht="17.25" customHeight="1">
      <c r="A87" s="73"/>
      <c r="B87" s="74"/>
      <c r="C87" s="3" t="s">
        <v>55</v>
      </c>
      <c r="D87" s="44">
        <v>56205.3</v>
      </c>
      <c r="E87" s="44">
        <v>246.8</v>
      </c>
      <c r="F87" s="44">
        <v>101.6</v>
      </c>
      <c r="G87" s="16">
        <f>F87/E87*100</f>
        <v>41.16693679092382</v>
      </c>
      <c r="H87" s="16">
        <f>F87/D87*100</f>
        <v>0.18076587083424514</v>
      </c>
      <c r="I87" s="12">
        <f>G87-95</f>
        <v>-53.83306320907618</v>
      </c>
    </row>
    <row r="88" spans="1:9" s="6" customFormat="1" ht="40.5" customHeight="1">
      <c r="A88" s="1" t="s">
        <v>37</v>
      </c>
      <c r="B88" s="2" t="s">
        <v>38</v>
      </c>
      <c r="C88" s="2" t="s">
        <v>74</v>
      </c>
      <c r="D88" s="43">
        <f>D89+D90</f>
        <v>1334810.5999999999</v>
      </c>
      <c r="E88" s="43">
        <f>E89+E90</f>
        <v>615453.9</v>
      </c>
      <c r="F88" s="43">
        <f>F89+F90</f>
        <v>475098.2</v>
      </c>
      <c r="G88" s="18">
        <f t="shared" si="5"/>
        <v>77.19476633424534</v>
      </c>
      <c r="H88" s="18">
        <f t="shared" si="6"/>
        <v>35.592929813413235</v>
      </c>
      <c r="I88" s="4" t="s">
        <v>95</v>
      </c>
    </row>
    <row r="89" spans="1:9" s="6" customFormat="1" ht="16.5" customHeight="1">
      <c r="A89" s="70"/>
      <c r="B89" s="70"/>
      <c r="C89" s="3" t="s">
        <v>54</v>
      </c>
      <c r="D89" s="44">
        <v>1147847.2</v>
      </c>
      <c r="E89" s="44">
        <v>537938.3</v>
      </c>
      <c r="F89" s="44">
        <v>432530.3</v>
      </c>
      <c r="G89" s="16">
        <f t="shared" si="5"/>
        <v>80.40518773249646</v>
      </c>
      <c r="H89" s="16">
        <f t="shared" si="6"/>
        <v>37.68187089710198</v>
      </c>
      <c r="I89" s="12">
        <f>G89-95</f>
        <v>-14.594812267503542</v>
      </c>
    </row>
    <row r="90" spans="1:9" s="6" customFormat="1" ht="16.5" customHeight="1">
      <c r="A90" s="70"/>
      <c r="B90" s="70"/>
      <c r="C90" s="3" t="s">
        <v>55</v>
      </c>
      <c r="D90" s="44">
        <v>186963.4</v>
      </c>
      <c r="E90" s="44">
        <v>77515.6</v>
      </c>
      <c r="F90" s="44">
        <v>42567.9</v>
      </c>
      <c r="G90" s="16">
        <f>F90/E90*100</f>
        <v>54.915268668500275</v>
      </c>
      <c r="H90" s="16">
        <f>F90/D90*100</f>
        <v>22.76803909214317</v>
      </c>
      <c r="I90" s="12">
        <f>G90-95</f>
        <v>-40.084731331499725</v>
      </c>
    </row>
    <row r="91" spans="1:9" s="6" customFormat="1" ht="41.25" customHeight="1">
      <c r="A91" s="1" t="s">
        <v>39</v>
      </c>
      <c r="B91" s="2" t="s">
        <v>40</v>
      </c>
      <c r="C91" s="2" t="s">
        <v>75</v>
      </c>
      <c r="D91" s="43">
        <f>D92+D93</f>
        <v>14107.7</v>
      </c>
      <c r="E91" s="43">
        <f>E92+E93</f>
        <v>5507.4</v>
      </c>
      <c r="F91" s="43">
        <f>F92+F93</f>
        <v>-890.6</v>
      </c>
      <c r="G91" s="18">
        <f>SUM(F91+5293.7)/E91*100</f>
        <v>79.94879616515959</v>
      </c>
      <c r="H91" s="18">
        <f>SUM(F91+5293.7)/D91*100</f>
        <v>31.210615479489917</v>
      </c>
      <c r="I91" s="4" t="s">
        <v>95</v>
      </c>
    </row>
    <row r="92" spans="1:9" s="6" customFormat="1" ht="16.5" customHeight="1">
      <c r="A92" s="70"/>
      <c r="B92" s="70"/>
      <c r="C92" s="3" t="s">
        <v>126</v>
      </c>
      <c r="D92" s="44">
        <v>14077.7</v>
      </c>
      <c r="E92" s="44">
        <v>5492.4</v>
      </c>
      <c r="F92" s="44">
        <v>-890.6</v>
      </c>
      <c r="G92" s="16">
        <f>SUM(F92+5293.7)/E92*100</f>
        <v>80.16714004806641</v>
      </c>
      <c r="H92" s="16">
        <f>SUM(F92+5293.7)/D92*100</f>
        <v>31.27712623510942</v>
      </c>
      <c r="I92" s="12">
        <f>G92-95</f>
        <v>-14.832859951933585</v>
      </c>
    </row>
    <row r="93" spans="1:9" s="6" customFormat="1" ht="16.5" customHeight="1">
      <c r="A93" s="70"/>
      <c r="B93" s="70"/>
      <c r="C93" s="3" t="s">
        <v>55</v>
      </c>
      <c r="D93" s="44">
        <v>30</v>
      </c>
      <c r="E93" s="44">
        <v>15</v>
      </c>
      <c r="F93" s="44">
        <v>0</v>
      </c>
      <c r="G93" s="16">
        <f>F93/E93*100</f>
        <v>0</v>
      </c>
      <c r="H93" s="16">
        <f>F93/D93*100</f>
        <v>0</v>
      </c>
      <c r="I93" s="12">
        <f>G93-95</f>
        <v>-95</v>
      </c>
    </row>
    <row r="94" spans="1:9" s="6" customFormat="1" ht="21.75" customHeight="1">
      <c r="A94" s="1" t="s">
        <v>41</v>
      </c>
      <c r="B94" s="2" t="s">
        <v>42</v>
      </c>
      <c r="C94" s="2" t="s">
        <v>76</v>
      </c>
      <c r="D94" s="43">
        <f>D95+D96+D97</f>
        <v>436756.1</v>
      </c>
      <c r="E94" s="43">
        <f>E95+E96+E97</f>
        <v>158614.5</v>
      </c>
      <c r="F94" s="43">
        <f>F95+F96+F97</f>
        <v>113597.90000000001</v>
      </c>
      <c r="G94" s="18">
        <f t="shared" si="5"/>
        <v>71.61886208385741</v>
      </c>
      <c r="H94" s="18">
        <f t="shared" si="6"/>
        <v>26.009459284026033</v>
      </c>
      <c r="I94" s="4" t="s">
        <v>95</v>
      </c>
    </row>
    <row r="95" spans="1:9" s="6" customFormat="1" ht="16.5" customHeight="1">
      <c r="A95" s="70"/>
      <c r="B95" s="70"/>
      <c r="C95" s="3" t="s">
        <v>54</v>
      </c>
      <c r="D95" s="44">
        <v>415244.5</v>
      </c>
      <c r="E95" s="44">
        <v>157612.5</v>
      </c>
      <c r="F95" s="44">
        <v>113224.3</v>
      </c>
      <c r="G95" s="16">
        <f t="shared" si="5"/>
        <v>71.83713220715362</v>
      </c>
      <c r="H95" s="16">
        <f t="shared" si="6"/>
        <v>27.266899380967118</v>
      </c>
      <c r="I95" s="12">
        <f>G95-95</f>
        <v>-23.162867792846384</v>
      </c>
    </row>
    <row r="96" spans="1:9" s="6" customFormat="1" ht="16.5" customHeight="1">
      <c r="A96" s="70"/>
      <c r="B96" s="70"/>
      <c r="C96" s="3" t="s">
        <v>55</v>
      </c>
      <c r="D96" s="44">
        <v>20711.6</v>
      </c>
      <c r="E96" s="44">
        <v>1002</v>
      </c>
      <c r="F96" s="44">
        <v>373.6</v>
      </c>
      <c r="G96" s="16">
        <f>F96/E96*100</f>
        <v>37.28542914171657</v>
      </c>
      <c r="H96" s="16">
        <f>F96/D96*100</f>
        <v>1.8038200815002223</v>
      </c>
      <c r="I96" s="12">
        <f>G96-95</f>
        <v>-57.71457085828343</v>
      </c>
    </row>
    <row r="97" spans="1:9" s="6" customFormat="1" ht="27.75" customHeight="1">
      <c r="A97" s="70"/>
      <c r="B97" s="70"/>
      <c r="C97" s="3" t="s">
        <v>109</v>
      </c>
      <c r="D97" s="44">
        <v>800</v>
      </c>
      <c r="E97" s="44">
        <v>0</v>
      </c>
      <c r="F97" s="44">
        <v>0</v>
      </c>
      <c r="G97" s="16">
        <v>0</v>
      </c>
      <c r="H97" s="16">
        <f>F97/D97*100</f>
        <v>0</v>
      </c>
      <c r="I97" s="12">
        <f>G97-95</f>
        <v>-95</v>
      </c>
    </row>
    <row r="98" spans="1:9" s="6" customFormat="1" ht="42" customHeight="1">
      <c r="A98" s="1" t="s">
        <v>43</v>
      </c>
      <c r="B98" s="2" t="s">
        <v>44</v>
      </c>
      <c r="C98" s="2" t="s">
        <v>77</v>
      </c>
      <c r="D98" s="43">
        <f>D99+D100+D101</f>
        <v>484616.4</v>
      </c>
      <c r="E98" s="43">
        <f>E99+E100+E101</f>
        <v>225521.2</v>
      </c>
      <c r="F98" s="43">
        <f>F99+F100+F101</f>
        <v>199711.3</v>
      </c>
      <c r="G98" s="18">
        <f t="shared" si="5"/>
        <v>88.55544401147209</v>
      </c>
      <c r="H98" s="18">
        <f t="shared" si="6"/>
        <v>41.210181908825206</v>
      </c>
      <c r="I98" s="4" t="s">
        <v>95</v>
      </c>
    </row>
    <row r="99" spans="1:9" s="6" customFormat="1" ht="16.5" customHeight="1">
      <c r="A99" s="71"/>
      <c r="B99" s="72"/>
      <c r="C99" s="3" t="s">
        <v>54</v>
      </c>
      <c r="D99" s="44">
        <v>475736.2</v>
      </c>
      <c r="E99" s="44">
        <v>222085.2</v>
      </c>
      <c r="F99" s="44">
        <v>199711.3</v>
      </c>
      <c r="G99" s="16">
        <f aca="true" t="shared" si="7" ref="G99:G114">F99/E99*100</f>
        <v>89.92553308369939</v>
      </c>
      <c r="H99" s="16">
        <f aca="true" t="shared" si="8" ref="H99:H114">F99/D99*100</f>
        <v>41.97942052759491</v>
      </c>
      <c r="I99" s="12">
        <f>G99-95</f>
        <v>-5.074466916300608</v>
      </c>
    </row>
    <row r="100" spans="1:9" s="6" customFormat="1" ht="16.5" customHeight="1">
      <c r="A100" s="75"/>
      <c r="B100" s="76"/>
      <c r="C100" s="39" t="s">
        <v>55</v>
      </c>
      <c r="D100" s="44">
        <v>3000</v>
      </c>
      <c r="E100" s="44">
        <v>80</v>
      </c>
      <c r="F100" s="44">
        <v>0</v>
      </c>
      <c r="G100" s="16">
        <f>F100/E100*100</f>
        <v>0</v>
      </c>
      <c r="H100" s="16">
        <f>F100/D100*100</f>
        <v>0</v>
      </c>
      <c r="I100" s="12">
        <f>G100-95</f>
        <v>-95</v>
      </c>
    </row>
    <row r="101" spans="1:9" s="6" customFormat="1" ht="27.75" customHeight="1">
      <c r="A101" s="73"/>
      <c r="B101" s="74"/>
      <c r="C101" s="3" t="s">
        <v>109</v>
      </c>
      <c r="D101" s="44">
        <v>5880.2</v>
      </c>
      <c r="E101" s="44">
        <v>3356</v>
      </c>
      <c r="F101" s="44">
        <v>0</v>
      </c>
      <c r="G101" s="16">
        <f>F101/E101*100</f>
        <v>0</v>
      </c>
      <c r="H101" s="16">
        <f>F101/D101*100</f>
        <v>0</v>
      </c>
      <c r="I101" s="12">
        <f>G101-95</f>
        <v>-95</v>
      </c>
    </row>
    <row r="102" spans="1:9" s="6" customFormat="1" ht="27" customHeight="1">
      <c r="A102" s="1" t="s">
        <v>45</v>
      </c>
      <c r="B102" s="2" t="s">
        <v>46</v>
      </c>
      <c r="C102" s="2" t="s">
        <v>78</v>
      </c>
      <c r="D102" s="43">
        <f>D103</f>
        <v>22965</v>
      </c>
      <c r="E102" s="43">
        <f>E103</f>
        <v>9238.8</v>
      </c>
      <c r="F102" s="43">
        <f>F103</f>
        <v>8735.7</v>
      </c>
      <c r="G102" s="18">
        <f t="shared" si="7"/>
        <v>94.55448759579168</v>
      </c>
      <c r="H102" s="18">
        <f t="shared" si="8"/>
        <v>38.039190071848466</v>
      </c>
      <c r="I102" s="4" t="s">
        <v>95</v>
      </c>
    </row>
    <row r="103" spans="1:9" s="6" customFormat="1" ht="18" customHeight="1">
      <c r="A103" s="70"/>
      <c r="B103" s="70"/>
      <c r="C103" s="3" t="s">
        <v>54</v>
      </c>
      <c r="D103" s="44">
        <v>22965</v>
      </c>
      <c r="E103" s="44">
        <v>9238.8</v>
      </c>
      <c r="F103" s="44">
        <v>8735.7</v>
      </c>
      <c r="G103" s="16">
        <f t="shared" si="7"/>
        <v>94.55448759579168</v>
      </c>
      <c r="H103" s="16">
        <f t="shared" si="8"/>
        <v>38.039190071848466</v>
      </c>
      <c r="I103" s="12">
        <f>G103-95</f>
        <v>-0.4455124042083156</v>
      </c>
    </row>
    <row r="104" spans="1:9" s="6" customFormat="1" ht="27.75" customHeight="1">
      <c r="A104" s="1" t="s">
        <v>47</v>
      </c>
      <c r="B104" s="2" t="s">
        <v>48</v>
      </c>
      <c r="C104" s="2" t="s">
        <v>79</v>
      </c>
      <c r="D104" s="43">
        <f>D105</f>
        <v>36060.3</v>
      </c>
      <c r="E104" s="43">
        <f>E105</f>
        <v>33875.7</v>
      </c>
      <c r="F104" s="43">
        <f>F105</f>
        <v>32931.3</v>
      </c>
      <c r="G104" s="18">
        <f t="shared" si="7"/>
        <v>97.21216092951586</v>
      </c>
      <c r="H104" s="18">
        <f t="shared" si="8"/>
        <v>91.32286753022022</v>
      </c>
      <c r="I104" s="4" t="s">
        <v>95</v>
      </c>
    </row>
    <row r="105" spans="1:9" s="6" customFormat="1" ht="18" customHeight="1">
      <c r="A105" s="70"/>
      <c r="B105" s="70"/>
      <c r="C105" s="3" t="s">
        <v>54</v>
      </c>
      <c r="D105" s="44">
        <v>36060.3</v>
      </c>
      <c r="E105" s="44">
        <v>33875.7</v>
      </c>
      <c r="F105" s="44">
        <v>32931.3</v>
      </c>
      <c r="G105" s="16">
        <f t="shared" si="7"/>
        <v>97.21216092951586</v>
      </c>
      <c r="H105" s="16">
        <f t="shared" si="8"/>
        <v>91.32286753022022</v>
      </c>
      <c r="I105" s="12">
        <f>G105-95</f>
        <v>2.2121609295158606</v>
      </c>
    </row>
    <row r="106" spans="1:9" s="6" customFormat="1" ht="18" customHeight="1">
      <c r="A106" s="1" t="s">
        <v>49</v>
      </c>
      <c r="B106" s="2" t="s">
        <v>50</v>
      </c>
      <c r="C106" s="2" t="s">
        <v>80</v>
      </c>
      <c r="D106" s="43">
        <f>D107+D108</f>
        <v>147708</v>
      </c>
      <c r="E106" s="43">
        <f>E107+E108</f>
        <v>69503.8</v>
      </c>
      <c r="F106" s="43">
        <f>F107</f>
        <v>39608.8</v>
      </c>
      <c r="G106" s="18">
        <f t="shared" si="7"/>
        <v>56.98796324805263</v>
      </c>
      <c r="H106" s="18">
        <f t="shared" si="8"/>
        <v>26.81560917485851</v>
      </c>
      <c r="I106" s="4" t="s">
        <v>95</v>
      </c>
    </row>
    <row r="107" spans="1:9" s="6" customFormat="1" ht="16.5" customHeight="1">
      <c r="A107" s="71"/>
      <c r="B107" s="72"/>
      <c r="C107" s="3" t="s">
        <v>54</v>
      </c>
      <c r="D107" s="44">
        <v>147558</v>
      </c>
      <c r="E107" s="44">
        <v>69438.8</v>
      </c>
      <c r="F107" s="44">
        <v>39608.8</v>
      </c>
      <c r="G107" s="16">
        <f t="shared" si="7"/>
        <v>57.04130831754005</v>
      </c>
      <c r="H107" s="16">
        <f t="shared" si="8"/>
        <v>26.842868566936396</v>
      </c>
      <c r="I107" s="12">
        <f>G107-95</f>
        <v>-37.95869168245995</v>
      </c>
    </row>
    <row r="108" spans="1:9" s="6" customFormat="1" ht="16.5" customHeight="1">
      <c r="A108" s="81"/>
      <c r="B108" s="82"/>
      <c r="C108" s="3" t="s">
        <v>55</v>
      </c>
      <c r="D108" s="44">
        <v>150</v>
      </c>
      <c r="E108" s="44">
        <v>65</v>
      </c>
      <c r="F108" s="44">
        <v>0</v>
      </c>
      <c r="G108" s="16">
        <f>F108/E108*100</f>
        <v>0</v>
      </c>
      <c r="H108" s="16">
        <f>F108/D108*100</f>
        <v>0</v>
      </c>
      <c r="I108" s="12">
        <f>G108-95</f>
        <v>-95</v>
      </c>
    </row>
    <row r="109" spans="1:9" ht="42" customHeight="1">
      <c r="A109" s="1" t="s">
        <v>51</v>
      </c>
      <c r="B109" s="2" t="s">
        <v>52</v>
      </c>
      <c r="C109" s="2" t="s">
        <v>82</v>
      </c>
      <c r="D109" s="43">
        <f>D110+D111+D112</f>
        <v>674095.7999999999</v>
      </c>
      <c r="E109" s="43">
        <f>E110+E111+E112</f>
        <v>519740.39999999997</v>
      </c>
      <c r="F109" s="43">
        <f>F110+F111+F112</f>
        <v>226706.5</v>
      </c>
      <c r="G109" s="18">
        <f t="shared" si="7"/>
        <v>43.61917988287999</v>
      </c>
      <c r="H109" s="18">
        <f t="shared" si="8"/>
        <v>33.631199007618804</v>
      </c>
      <c r="I109" s="4" t="s">
        <v>95</v>
      </c>
    </row>
    <row r="110" spans="1:9" s="6" customFormat="1" ht="16.5" customHeight="1">
      <c r="A110" s="70"/>
      <c r="B110" s="70"/>
      <c r="C110" s="3" t="s">
        <v>54</v>
      </c>
      <c r="D110" s="44">
        <v>347933.6</v>
      </c>
      <c r="E110" s="44">
        <v>260261.7</v>
      </c>
      <c r="F110" s="44">
        <v>138068.9</v>
      </c>
      <c r="G110" s="16">
        <f t="shared" si="7"/>
        <v>53.05002618518206</v>
      </c>
      <c r="H110" s="16">
        <f t="shared" si="8"/>
        <v>39.68254287599703</v>
      </c>
      <c r="I110" s="12">
        <f>G110-95</f>
        <v>-41.94997381481794</v>
      </c>
    </row>
    <row r="111" spans="1:9" s="6" customFormat="1" ht="16.5" customHeight="1">
      <c r="A111" s="70"/>
      <c r="B111" s="70"/>
      <c r="C111" s="3" t="s">
        <v>55</v>
      </c>
      <c r="D111" s="44">
        <v>212036.6</v>
      </c>
      <c r="E111" s="44">
        <v>152314.4</v>
      </c>
      <c r="F111" s="44">
        <v>68444.3</v>
      </c>
      <c r="G111" s="16">
        <f>F111/E111*100</f>
        <v>44.93619775937141</v>
      </c>
      <c r="H111" s="16">
        <f>F111/D111*100</f>
        <v>32.279474392628444</v>
      </c>
      <c r="I111" s="12">
        <f>G111-95</f>
        <v>-50.06380224062859</v>
      </c>
    </row>
    <row r="112" spans="1:9" s="6" customFormat="1" ht="27" customHeight="1">
      <c r="A112" s="70"/>
      <c r="B112" s="70"/>
      <c r="C112" s="3" t="s">
        <v>109</v>
      </c>
      <c r="D112" s="44">
        <v>114125.6</v>
      </c>
      <c r="E112" s="44">
        <v>107164.3</v>
      </c>
      <c r="F112" s="44">
        <v>20193.3</v>
      </c>
      <c r="G112" s="16">
        <f>F112/E112*100</f>
        <v>18.843308825793663</v>
      </c>
      <c r="H112" s="16">
        <f>F112/D112*100</f>
        <v>17.6939266912945</v>
      </c>
      <c r="I112" s="12">
        <f>G112-95</f>
        <v>-76.15669117420634</v>
      </c>
    </row>
    <row r="113" spans="1:9" s="6" customFormat="1" ht="41.25" customHeight="1">
      <c r="A113" s="1" t="s">
        <v>53</v>
      </c>
      <c r="B113" s="2" t="s">
        <v>99</v>
      </c>
      <c r="C113" s="2" t="s">
        <v>81</v>
      </c>
      <c r="D113" s="43">
        <f>D114+D115</f>
        <v>54300</v>
      </c>
      <c r="E113" s="43">
        <f>E114+E115</f>
        <v>19124.9</v>
      </c>
      <c r="F113" s="43">
        <f>F114+F115</f>
        <v>17779.6</v>
      </c>
      <c r="G113" s="18">
        <f t="shared" si="7"/>
        <v>92.96571485341099</v>
      </c>
      <c r="H113" s="18">
        <f t="shared" si="8"/>
        <v>32.74327808471455</v>
      </c>
      <c r="I113" s="4" t="s">
        <v>95</v>
      </c>
    </row>
    <row r="114" spans="1:9" s="6" customFormat="1" ht="16.5" customHeight="1">
      <c r="A114" s="71"/>
      <c r="B114" s="72"/>
      <c r="C114" s="3" t="s">
        <v>54</v>
      </c>
      <c r="D114" s="44">
        <v>54265</v>
      </c>
      <c r="E114" s="44">
        <v>19110.9</v>
      </c>
      <c r="F114" s="44">
        <v>17779.6</v>
      </c>
      <c r="G114" s="16">
        <f t="shared" si="7"/>
        <v>93.03381839683111</v>
      </c>
      <c r="H114" s="16">
        <f t="shared" si="8"/>
        <v>32.764396940937985</v>
      </c>
      <c r="I114" s="12">
        <f>G114-95</f>
        <v>-1.9661816031688915</v>
      </c>
    </row>
    <row r="115" spans="1:9" s="6" customFormat="1" ht="16.5" customHeight="1">
      <c r="A115" s="81"/>
      <c r="B115" s="82"/>
      <c r="C115" s="3" t="s">
        <v>55</v>
      </c>
      <c r="D115" s="44">
        <v>35</v>
      </c>
      <c r="E115" s="44">
        <v>14</v>
      </c>
      <c r="F115" s="44">
        <v>0</v>
      </c>
      <c r="G115" s="16">
        <f>F115/E115*100</f>
        <v>0</v>
      </c>
      <c r="H115" s="16">
        <f>F115/D115*100</f>
        <v>0</v>
      </c>
      <c r="I115" s="12">
        <f>G115-95</f>
        <v>-95</v>
      </c>
    </row>
    <row r="116" spans="1:10" s="41" customFormat="1" ht="18" customHeight="1">
      <c r="A116" s="87" t="s">
        <v>118</v>
      </c>
      <c r="B116" s="88"/>
      <c r="C116" s="89"/>
      <c r="D116" s="43">
        <v>199000.5</v>
      </c>
      <c r="E116" s="17" t="s">
        <v>95</v>
      </c>
      <c r="F116" s="17" t="s">
        <v>95</v>
      </c>
      <c r="G116" s="17" t="s">
        <v>95</v>
      </c>
      <c r="H116" s="17" t="s">
        <v>95</v>
      </c>
      <c r="I116" s="17" t="s">
        <v>95</v>
      </c>
      <c r="J116" s="42"/>
    </row>
    <row r="117" spans="1:9" ht="29.25" customHeight="1">
      <c r="A117" s="90" t="s">
        <v>90</v>
      </c>
      <c r="B117" s="91"/>
      <c r="C117" s="92"/>
      <c r="D117" s="50">
        <f>D119+D120+D121</f>
        <v>23594785.000000004</v>
      </c>
      <c r="E117" s="50">
        <f>E119+E120+E121</f>
        <v>9087860.8</v>
      </c>
      <c r="F117" s="50">
        <f>F119+F120+F121</f>
        <v>7077371.999999999</v>
      </c>
      <c r="G117" s="51">
        <f>F117/E117*100</f>
        <v>77.87720516141707</v>
      </c>
      <c r="H117" s="51">
        <f>F117/D117*100</f>
        <v>29.995492648057603</v>
      </c>
      <c r="I117" s="61" t="s">
        <v>95</v>
      </c>
    </row>
    <row r="118" spans="1:9" ht="15.75" customHeight="1">
      <c r="A118" s="86"/>
      <c r="B118" s="86"/>
      <c r="C118" s="28" t="s">
        <v>88</v>
      </c>
      <c r="D118" s="62"/>
      <c r="E118" s="52"/>
      <c r="F118" s="52"/>
      <c r="G118" s="52"/>
      <c r="H118" s="52"/>
      <c r="I118" s="68"/>
    </row>
    <row r="119" spans="1:9" ht="20.25" customHeight="1">
      <c r="A119" s="86"/>
      <c r="B119" s="86"/>
      <c r="C119" s="29" t="s">
        <v>54</v>
      </c>
      <c r="D119" s="50">
        <f>D7+D11+D18+D21+D24+D27+D31+D35+D39+D43+D46+D49+D52+D55+D58+D62+D65+D68+D72+D76+D80+D83+D86+D89+D92+D95+D99+D103+D105+D107+D110+D114</f>
        <v>17856429.6</v>
      </c>
      <c r="E119" s="50">
        <f>E7+E11+E18+E21+E24+E27+E31+E35+E39+E43+E46+E49+E52+E55+E58+E62+E65+E68+E72+E76+E80+E83+E86+E89+E92+E95+E99+E103+E105+E107+E110+E114</f>
        <v>7221014.900000002</v>
      </c>
      <c r="F119" s="50">
        <f>F7+F11+F18+F21+F24+F27+F31+F35+F39+F43+F46+F49+F52+F55+F58+F62+F65+F68+F72+F76+F80+F83+F86+F89+F92+F95+F99+F103+F105+F107+F110+F114</f>
        <v>5908886.699999999</v>
      </c>
      <c r="G119" s="51">
        <f>F119/E119*100</f>
        <v>81.82903347838261</v>
      </c>
      <c r="H119" s="51">
        <f>F119/D119*100</f>
        <v>33.09108725744366</v>
      </c>
      <c r="I119" s="63">
        <f>G119-95</f>
        <v>-13.170966521617387</v>
      </c>
    </row>
    <row r="120" spans="1:9" ht="18.75" customHeight="1">
      <c r="A120" s="86"/>
      <c r="B120" s="86"/>
      <c r="C120" s="29" t="s">
        <v>55</v>
      </c>
      <c r="D120" s="50">
        <f>D8+D19+D22+D25+D28+D32+D36+D40+D44+D47+D50+D53+D56+D59+D63+D66+D69+D73+D77+D81+D87+D90+D93+D96+D100+D108+D111+D115</f>
        <v>2861629.1</v>
      </c>
      <c r="E120" s="50">
        <f>E8+E19+E22+E25+E28+E32+E36+E40+E44+E47+E50+E53+E56+E59+E63+E66+E69+E73+E77+E81+E87+E90+E93+E96+E100+E108+E111+E115</f>
        <v>1518469.7999999993</v>
      </c>
      <c r="F120" s="50">
        <f>F8+F19+F22+F25+F28+F32+F36+F40+F44+F47+F50+F53+F56+F59+F63+F66+F69+F73+F77+F81+F87+F90+F93+F96+F100+F108+F111+F115</f>
        <v>1099898.5</v>
      </c>
      <c r="G120" s="51">
        <f>F120/E120*100</f>
        <v>72.43466415993261</v>
      </c>
      <c r="H120" s="51">
        <f>F120/D120*100</f>
        <v>38.436095719043394</v>
      </c>
      <c r="I120" s="63">
        <f>G120-95</f>
        <v>-22.56533584006739</v>
      </c>
    </row>
    <row r="121" spans="1:9" ht="30" customHeight="1">
      <c r="A121" s="86"/>
      <c r="B121" s="86"/>
      <c r="C121" s="30" t="s">
        <v>109</v>
      </c>
      <c r="D121" s="50">
        <f>D9+D29+D33+D37+D41+D60+D70+D74+D78+D84+D97+D101+D112+D116</f>
        <v>2876726.3000000003</v>
      </c>
      <c r="E121" s="50">
        <f>E9+E29+E33+E37+E41+E60+E70+E74+E78+E84+E97+E101+E112</f>
        <v>348376.1</v>
      </c>
      <c r="F121" s="50">
        <f>F9+F29+F33+F37+F41+F60+F70+F74+F78+F84+F97+F101+F112</f>
        <v>68586.8</v>
      </c>
      <c r="G121" s="51">
        <f>F121/E121*100</f>
        <v>19.687573286456793</v>
      </c>
      <c r="H121" s="51">
        <f>F121/D121*100</f>
        <v>2.384196230277451</v>
      </c>
      <c r="I121" s="63">
        <f>G121-95</f>
        <v>-75.3124267135432</v>
      </c>
    </row>
    <row r="122" spans="1:9" ht="26.25" customHeight="1">
      <c r="A122" s="83" t="s">
        <v>89</v>
      </c>
      <c r="B122" s="84"/>
      <c r="C122" s="85"/>
      <c r="D122" s="53">
        <f>D124+D125+D126</f>
        <v>23881863.000000004</v>
      </c>
      <c r="E122" s="53">
        <f>E124+E125+E126</f>
        <v>9107089.9</v>
      </c>
      <c r="F122" s="53">
        <f>F124+F125+F126</f>
        <v>7077371.999999999</v>
      </c>
      <c r="G122" s="54">
        <f>F122/E122*100</f>
        <v>77.71277189214965</v>
      </c>
      <c r="H122" s="54">
        <f>F122/D122*100</f>
        <v>29.63492421005848</v>
      </c>
      <c r="I122" s="64" t="s">
        <v>95</v>
      </c>
    </row>
    <row r="123" spans="1:9" ht="14.25" customHeight="1">
      <c r="A123" s="80"/>
      <c r="B123" s="80"/>
      <c r="C123" s="31" t="s">
        <v>88</v>
      </c>
      <c r="D123" s="55"/>
      <c r="E123" s="65"/>
      <c r="F123" s="65"/>
      <c r="G123" s="65"/>
      <c r="H123" s="65"/>
      <c r="I123" s="69"/>
    </row>
    <row r="124" spans="1:9" ht="27" customHeight="1">
      <c r="A124" s="80"/>
      <c r="B124" s="80"/>
      <c r="C124" s="32" t="s">
        <v>100</v>
      </c>
      <c r="D124" s="49">
        <f>D119+D15+D16+D13+D14</f>
        <v>18143507.6</v>
      </c>
      <c r="E124" s="49">
        <f>E119+E15+E16+E13+E14</f>
        <v>7240244.000000002</v>
      </c>
      <c r="F124" s="49">
        <f>F119+F15+F16+F13+F14</f>
        <v>5908886.699999999</v>
      </c>
      <c r="G124" s="54">
        <f>F124/E124*100</f>
        <v>81.61170673253551</v>
      </c>
      <c r="H124" s="54">
        <f>F124/D124*100</f>
        <v>32.567499241436636</v>
      </c>
      <c r="I124" s="66">
        <f>G124-95</f>
        <v>-13.38829326746449</v>
      </c>
    </row>
    <row r="125" spans="1:9" ht="18.75" customHeight="1">
      <c r="A125" s="80"/>
      <c r="B125" s="80"/>
      <c r="C125" s="32" t="s">
        <v>55</v>
      </c>
      <c r="D125" s="49">
        <f aca="true" t="shared" si="9" ref="D125:F126">D120</f>
        <v>2861629.1</v>
      </c>
      <c r="E125" s="49">
        <f t="shared" si="9"/>
        <v>1518469.7999999993</v>
      </c>
      <c r="F125" s="49">
        <f t="shared" si="9"/>
        <v>1099898.5</v>
      </c>
      <c r="G125" s="54">
        <f>F125/E125*100</f>
        <v>72.43466415993261</v>
      </c>
      <c r="H125" s="54">
        <f>F125/D125*100</f>
        <v>38.436095719043394</v>
      </c>
      <c r="I125" s="67">
        <f>G125-95</f>
        <v>-22.56533584006739</v>
      </c>
    </row>
    <row r="126" spans="1:9" ht="27" customHeight="1">
      <c r="A126" s="80"/>
      <c r="B126" s="80"/>
      <c r="C126" s="33" t="s">
        <v>109</v>
      </c>
      <c r="D126" s="49">
        <f t="shared" si="9"/>
        <v>2876726.3000000003</v>
      </c>
      <c r="E126" s="49">
        <f t="shared" si="9"/>
        <v>348376.1</v>
      </c>
      <c r="F126" s="49">
        <f t="shared" si="9"/>
        <v>68586.8</v>
      </c>
      <c r="G126" s="54">
        <f>F126/E126*100</f>
        <v>19.687573286456793</v>
      </c>
      <c r="H126" s="54">
        <f>F126/D126*100</f>
        <v>2.384196230277451</v>
      </c>
      <c r="I126" s="67">
        <f>G126-95</f>
        <v>-75.3124267135432</v>
      </c>
    </row>
    <row r="127" spans="1:9" ht="10.5" customHeight="1">
      <c r="A127" s="21"/>
      <c r="B127" s="5"/>
      <c r="C127" s="5"/>
      <c r="D127" s="35"/>
      <c r="E127" s="36"/>
      <c r="F127" s="37"/>
      <c r="G127" s="5"/>
      <c r="H127" s="5"/>
      <c r="I127" s="5"/>
    </row>
    <row r="128" spans="1:9" s="38" customFormat="1" ht="24.75" customHeight="1">
      <c r="A128" s="77" t="s">
        <v>110</v>
      </c>
      <c r="B128" s="79"/>
      <c r="C128" s="79"/>
      <c r="D128" s="79"/>
      <c r="E128" s="79"/>
      <c r="F128" s="79"/>
      <c r="G128" s="79"/>
      <c r="H128" s="79"/>
      <c r="I128" s="79"/>
    </row>
    <row r="129" spans="1:18" ht="17.25" customHeight="1">
      <c r="A129" s="77" t="s">
        <v>125</v>
      </c>
      <c r="B129" s="78"/>
      <c r="C129" s="78"/>
      <c r="D129" s="78"/>
      <c r="E129" s="78"/>
      <c r="F129" s="78"/>
      <c r="G129" s="78"/>
      <c r="H129" s="78"/>
      <c r="I129" s="78"/>
      <c r="J129" s="40"/>
      <c r="K129" s="40"/>
      <c r="L129" s="40"/>
      <c r="M129" s="40"/>
      <c r="N129" s="40"/>
      <c r="O129" s="40"/>
      <c r="P129" s="40"/>
      <c r="Q129" s="40"/>
      <c r="R129" s="40"/>
    </row>
    <row r="130" spans="1:9" s="48" customFormat="1" ht="40.5" customHeight="1">
      <c r="A130" s="94" t="s">
        <v>127</v>
      </c>
      <c r="B130" s="95"/>
      <c r="C130" s="95"/>
      <c r="D130" s="95"/>
      <c r="E130" s="95"/>
      <c r="F130" s="95"/>
      <c r="G130" s="95"/>
      <c r="H130" s="95"/>
      <c r="I130" s="95"/>
    </row>
  </sheetData>
  <sheetProtection password="CE2E" sheet="1" objects="1" scenarios="1"/>
  <mergeCells count="41">
    <mergeCell ref="A35:B37"/>
    <mergeCell ref="A49:B50"/>
    <mergeCell ref="A89:B90"/>
    <mergeCell ref="A130:I130"/>
    <mergeCell ref="A52:B53"/>
    <mergeCell ref="A86:B87"/>
    <mergeCell ref="A80:B81"/>
    <mergeCell ref="A99:B101"/>
    <mergeCell ref="A65:B66"/>
    <mergeCell ref="A103:B103"/>
    <mergeCell ref="A62:B63"/>
    <mergeCell ref="A58:B60"/>
    <mergeCell ref="A114:B115"/>
    <mergeCell ref="A18:B19"/>
    <mergeCell ref="A39:B41"/>
    <mergeCell ref="A43:B44"/>
    <mergeCell ref="A7:B9"/>
    <mergeCell ref="A3:I3"/>
    <mergeCell ref="A24:B25"/>
    <mergeCell ref="A11:B16"/>
    <mergeCell ref="A31:B33"/>
    <mergeCell ref="A21:B22"/>
    <mergeCell ref="A27:B29"/>
    <mergeCell ref="A129:I129"/>
    <mergeCell ref="A128:I128"/>
    <mergeCell ref="A123:B126"/>
    <mergeCell ref="A107:B108"/>
    <mergeCell ref="A110:B112"/>
    <mergeCell ref="A122:C122"/>
    <mergeCell ref="A118:B121"/>
    <mergeCell ref="A116:C116"/>
    <mergeCell ref="A117:C117"/>
    <mergeCell ref="A105:B105"/>
    <mergeCell ref="A83:B84"/>
    <mergeCell ref="A46:B47"/>
    <mergeCell ref="A72:B74"/>
    <mergeCell ref="A55:B56"/>
    <mergeCell ref="A92:B93"/>
    <mergeCell ref="A95:B97"/>
    <mergeCell ref="A76:B78"/>
    <mergeCell ref="A68:B70"/>
  </mergeCells>
  <printOptions/>
  <pageMargins left="0.38" right="0.28" top="0.37" bottom="0.4" header="0" footer="0"/>
  <pageSetup fitToHeight="6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Dep_Fin</cp:lastModifiedBy>
  <cp:lastPrinted>2011-06-14T11:01:27Z</cp:lastPrinted>
  <dcterms:created xsi:type="dcterms:W3CDTF">2002-03-11T10:22:12Z</dcterms:created>
  <dcterms:modified xsi:type="dcterms:W3CDTF">2011-06-14T11:02:12Z</dcterms:modified>
  <cp:category/>
  <cp:version/>
  <cp:contentType/>
  <cp:contentStatus/>
</cp:coreProperties>
</file>