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420" windowWidth="15480" windowHeight="8712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источникам'!$A$1:$I$114</definedName>
  </definedNames>
  <calcPr fullCalcOnLoad="1"/>
</workbook>
</file>

<file path=xl/sharedStrings.xml><?xml version="1.0" encoding="utf-8"?>
<sst xmlns="http://schemas.openxmlformats.org/spreadsheetml/2006/main" count="214" uniqueCount="123">
  <si>
    <t>КВСР</t>
  </si>
  <si>
    <t>915</t>
  </si>
  <si>
    <t>920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</si>
  <si>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</si>
  <si>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</si>
  <si>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</si>
  <si>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</si>
  <si>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</si>
  <si>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</si>
  <si>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</si>
  <si>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</si>
  <si>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</si>
  <si>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</si>
  <si>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</si>
  <si>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</si>
  <si>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</si>
  <si>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</si>
  <si>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</si>
  <si>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</si>
  <si>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</si>
  <si>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</si>
  <si>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</si>
  <si>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</si>
  <si>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</si>
  <si>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</si>
  <si>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965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</si>
  <si>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</si>
  <si>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</si>
  <si>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</si>
  <si>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</si>
  <si>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</si>
  <si>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</si>
  <si>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</si>
  <si>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</si>
  <si>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</si>
  <si>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</si>
  <si>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</si>
  <si>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</si>
  <si>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</si>
  <si>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</si>
  <si>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</si>
  <si>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920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</si>
  <si>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</si>
  <si>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</si>
  <si>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</si>
  <si>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</si>
  <si>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</si>
  <si>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</si>
  <si>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</si>
  <si>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</si>
  <si>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</si>
  <si>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</si>
  <si>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</si>
  <si>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</si>
  <si>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</si>
  <si>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965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</si>
  <si>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</si>
  <si>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</si>
  <si>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</si>
  <si>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</si>
  <si>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</si>
  <si>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</si>
  <si>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</si>
  <si>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</si>
  <si>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</si>
  <si>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</si>
  <si>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</si>
  <si>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</si>
  <si>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</si>
  <si>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</si>
  <si>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</si>
  <si>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</si>
  <si>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</si>
  <si>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</si>
  <si>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</si>
  <si>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</si>
  <si>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>резерв на мероприятия по развитию микрорайонов города Перми</t>
  </si>
  <si>
    <t>резервный фонд администрации города</t>
  </si>
  <si>
    <t>средства на исполнение решений судов, вступивших в законную силу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</si>
  <si>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</si>
  <si>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</si>
  <si>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</si>
  <si>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</si>
  <si>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 xml:space="preserve">расходы местного бюджета 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</si>
  <si>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</si>
  <si>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</si>
  <si>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</si>
  <si>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Управление здравоохранения администрации г. Перми</t>
  </si>
  <si>
    <t>Департамент образования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</si>
  <si>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</si>
  <si>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</si>
  <si>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промышленной политики, инвестиций и предпринимательства администрации г.Перми</t>
  </si>
  <si>
    <t>Комитет социальной защиты населения администрации г.Перми</t>
  </si>
  <si>
    <t>Департамент общественной безопасности администрации г.Перми</t>
  </si>
  <si>
    <t>Управление по развитию потребительского рынка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</si>
  <si>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</si>
  <si>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</si>
  <si>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</si>
  <si>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>средства на повышение ФОТ работников муниц.учреждений города Перми и работников, осуществляющих технич.обеспечение ОМСУ</t>
  </si>
  <si>
    <t>Департамент градостроительства и архитектуры администрации города Перми</t>
  </si>
  <si>
    <t>903</t>
  </si>
  <si>
    <t>Итого по КВСР 903 в т.ч.:</t>
  </si>
  <si>
    <t>расходы местного бюджета по зарезервированным средствам</t>
  </si>
  <si>
    <t>функциональные органы администрации города Перми</t>
  </si>
  <si>
    <t>ВЦП "Переход на электронный документооборот а сфере управления финансами города Перми</t>
  </si>
  <si>
    <t>Итого по КВСР 985 в т.ч.: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</si>
  <si>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</si>
  <si>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</si>
  <si>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</si>
  <si>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</si>
  <si>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</si>
  <si>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Оперативный анализ исполнения бюджета города Перми по расходам на 1 февраля 2013 года</t>
  </si>
  <si>
    <t>Кассовый расход на 01.02.2013</t>
  </si>
  <si>
    <t>Ассигнования 2013 года*</t>
  </si>
  <si>
    <t>Кассовый план января 2013 года *</t>
  </si>
  <si>
    <t>%  выполнения кассового плана января 2013 года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</si>
  <si>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</si>
  <si>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Отклонение от установленного уровня выполнения плана (95%)**</t>
  </si>
  <si>
    <t xml:space="preserve"> ** -   расчётный уровень установлен исходя из 95,0 % исполнения кассового плана по расходам за январь 2013 года.</t>
  </si>
  <si>
    <t>средства на повышение ФОТ муниц.служащих города Перми, пенcий и компенсац.выплат депутатам Пермской городской Думы</t>
  </si>
  <si>
    <t>Мероприятия, направленные на создание модели "Публичный бюджетгорода Перми"</t>
  </si>
  <si>
    <t>расходы, переданные из краевого бюджета на выполнение полномочий городского округа***</t>
  </si>
  <si>
    <t xml:space="preserve">*** - по Комитету социальной защиты населения в феврале 2013 года зачислен возврат денежных средств (средства краевого бюджета на выплату на детей в возрасте от 1,5 лет до 5 лет, не посещающих муниципальные дошкольные учреждения) от банка как восстановление кассового расхода. 
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</si>
</sst>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#,##0.00000"/>
    <numFmt numFmtId="178" formatCode="0.000%"/>
    <numFmt numFmtId="179" formatCode="0.0000%"/>
    <numFmt numFmtId="180" formatCode="0.00000%"/>
    <numFmt numFmtId="181" formatCode="_-* #,##0.000&quot;р.&quot;_-;\-* #,##0.000&quot;р.&quot;_-;_-* &quot;-&quot;??&quot;р.&quot;_-;_-@_-"/>
    <numFmt numFmtId="182" formatCode="_-* #,##0.0000&quot;р.&quot;_-;\-* #,##0.0000&quot;р.&quot;_-;_-* &quot;-&quot;??&quot;р.&quot;_-;_-@_-"/>
    <numFmt numFmtId="183" formatCode="#,##0.00_ ;\-#,##0.00\ "/>
    <numFmt numFmtId="184" formatCode="#,##0.000_ ;\-#,##0.000\ "/>
    <numFmt numFmtId="185" formatCode="#,##0.0_ ;\-#,##0.0\ "/>
    <numFmt numFmtId="186" formatCode="0.0%"/>
    <numFmt numFmtId="187" formatCode="_-* #,##0.0&quot;р.&quot;_-;\-* #,##0.0&quot;р.&quot;_-;_-* &quot;-&quot;??&quot;р.&quot;_-;_-@_-"/>
    <numFmt numFmtId="188" formatCode="_-* #,##0.00[$р.-419]_-;\-* #,##0.00[$р.-419]_-;_-* &quot;-&quot;??[$р.-419]_-;_-@_-"/>
    <numFmt numFmtId="189" formatCode="_-* #,##0.0[$р.-419]_-;\-* #,##0.0[$р.-419]_-;_-* &quot;-&quot;??[$р.-419]_-;_-@_-"/>
    <numFmt numFmtId="190" formatCode="_-* #,##0[$р.-419]_-;\-* #,##0[$р.-419]_-;_-* &quot;-&quot;??[$р.-419]_-;_-@_-"/>
    <numFmt numFmtId="191" formatCode="0.000000%"/>
    <numFmt numFmtId="192" formatCode="#,##0.000000"/>
    <numFmt numFmtId="193" formatCode="#,##0.0000000"/>
    <numFmt numFmtId="194" formatCode="#,##0.00000000"/>
    <numFmt numFmtId="195" formatCode="#,##0.000000000"/>
    <numFmt numFmtId="196" formatCode="#,##0.000000000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color indexed="5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9"/>
      <name val="Arial"/>
      <family val="2"/>
    </font>
    <font>
      <sz val="10"/>
      <color indexed="49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8" tint="-0.24997000396251678"/>
      <name val="Arial"/>
      <family val="2"/>
    </font>
    <font>
      <sz val="10"/>
      <color theme="8" tint="-0.24997000396251678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66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1" fontId="4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/>
    </xf>
    <xf numFmtId="49" fontId="3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0" fontId="0" fillId="33" borderId="0" xfId="0" applyFont="1" applyFill="1" applyAlignment="1">
      <alignment/>
    </xf>
    <xf numFmtId="171" fontId="3" fillId="33" borderId="11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171" fontId="3" fillId="0" borderId="1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/>
    </xf>
    <xf numFmtId="0" fontId="0" fillId="33" borderId="0" xfId="0" applyFont="1" applyFill="1" applyBorder="1" applyAlignment="1" applyProtection="1">
      <alignment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171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right"/>
    </xf>
    <xf numFmtId="171" fontId="3" fillId="0" borderId="0" xfId="0" applyNumberFormat="1" applyFont="1" applyFill="1" applyAlignment="1">
      <alignment horizontal="right"/>
    </xf>
    <xf numFmtId="171" fontId="3" fillId="0" borderId="0" xfId="0" applyNumberFormat="1" applyFont="1" applyFill="1" applyBorder="1" applyAlignment="1">
      <alignment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71" fontId="8" fillId="0" borderId="10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 wrapText="1"/>
    </xf>
    <xf numFmtId="171" fontId="3" fillId="0" borderId="0" xfId="0" applyNumberFormat="1" applyFont="1" applyFill="1" applyBorder="1" applyAlignment="1">
      <alignment horizontal="left"/>
    </xf>
    <xf numFmtId="171" fontId="0" fillId="0" borderId="0" xfId="0" applyNumberFormat="1" applyFont="1" applyFill="1" applyBorder="1" applyAlignment="1" applyProtection="1">
      <alignment/>
      <protection/>
    </xf>
    <xf numFmtId="171" fontId="4" fillId="34" borderId="10" xfId="0" applyNumberFormat="1" applyFont="1" applyFill="1" applyBorder="1" applyAlignment="1">
      <alignment horizontal="center" vertical="center"/>
    </xf>
    <xf numFmtId="49" fontId="4" fillId="34" borderId="19" xfId="0" applyNumberFormat="1" applyFont="1" applyFill="1" applyBorder="1" applyAlignment="1">
      <alignment horizontal="left" vertical="center" wrapText="1"/>
    </xf>
    <xf numFmtId="171" fontId="0" fillId="34" borderId="2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171" fontId="4" fillId="34" borderId="10" xfId="0" applyNumberFormat="1" applyFont="1" applyFill="1" applyBorder="1" applyAlignment="1">
      <alignment vertical="center"/>
    </xf>
    <xf numFmtId="49" fontId="4" fillId="34" borderId="10" xfId="0" applyNumberFormat="1" applyFont="1" applyFill="1" applyBorder="1" applyAlignment="1">
      <alignment horizontal="left" vertical="center" wrapText="1"/>
    </xf>
    <xf numFmtId="171" fontId="7" fillId="34" borderId="10" xfId="0" applyNumberFormat="1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left"/>
    </xf>
    <xf numFmtId="171" fontId="13" fillId="34" borderId="20" xfId="0" applyNumberFormat="1" applyFont="1" applyFill="1" applyBorder="1" applyAlignment="1">
      <alignment horizontal="left"/>
    </xf>
    <xf numFmtId="49" fontId="7" fillId="34" borderId="10" xfId="0" applyNumberFormat="1" applyFont="1" applyFill="1" applyBorder="1" applyAlignment="1">
      <alignment horizontal="left" vertical="center" wrapText="1"/>
    </xf>
    <xf numFmtId="171" fontId="7" fillId="34" borderId="10" xfId="0" applyNumberFormat="1" applyFont="1" applyFill="1" applyBorder="1" applyAlignment="1">
      <alignment vertical="center"/>
    </xf>
    <xf numFmtId="49" fontId="7" fillId="34" borderId="10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49" fontId="3" fillId="34" borderId="20" xfId="0" applyNumberFormat="1" applyFont="1" applyFill="1" applyBorder="1" applyAlignment="1">
      <alignment horizontal="left" vertical="center" wrapText="1"/>
    </xf>
    <xf numFmtId="0" fontId="14" fillId="33" borderId="0" xfId="0" applyFont="1" applyFill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0" fontId="16" fillId="33" borderId="0" xfId="0" applyFont="1" applyFill="1" applyAlignment="1">
      <alignment/>
    </xf>
    <xf numFmtId="49" fontId="15" fillId="0" borderId="14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171" fontId="3" fillId="34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55" fillId="0" borderId="0" xfId="0" applyFont="1" applyFill="1" applyAlignment="1">
      <alignment/>
    </xf>
    <xf numFmtId="171" fontId="56" fillId="0" borderId="0" xfId="0" applyNumberFormat="1" applyFont="1" applyFill="1" applyAlignment="1">
      <alignment horizontal="right"/>
    </xf>
    <xf numFmtId="0" fontId="56" fillId="33" borderId="11" xfId="0" applyFont="1" applyFill="1" applyBorder="1" applyAlignment="1">
      <alignment horizontal="left"/>
    </xf>
    <xf numFmtId="0" fontId="55" fillId="33" borderId="0" xfId="0" applyFont="1" applyFill="1" applyBorder="1" applyAlignment="1" applyProtection="1">
      <alignment/>
      <protection/>
    </xf>
    <xf numFmtId="0" fontId="55" fillId="33" borderId="0" xfId="0" applyFont="1" applyFill="1" applyAlignment="1">
      <alignment/>
    </xf>
    <xf numFmtId="171" fontId="57" fillId="0" borderId="10" xfId="0" applyNumberFormat="1" applyFont="1" applyFill="1" applyBorder="1" applyAlignment="1">
      <alignment horizontal="right" vertical="center" wrapText="1" indent="1"/>
    </xf>
    <xf numFmtId="0" fontId="58" fillId="0" borderId="0" xfId="0" applyFont="1" applyFill="1" applyAlignment="1">
      <alignment/>
    </xf>
    <xf numFmtId="49" fontId="57" fillId="0" borderId="20" xfId="0" applyNumberFormat="1" applyFont="1" applyFill="1" applyBorder="1" applyAlignment="1">
      <alignment horizontal="left" vertical="center" wrapText="1"/>
    </xf>
    <xf numFmtId="0" fontId="58" fillId="33" borderId="0" xfId="0" applyFont="1" applyFill="1" applyAlignment="1">
      <alignment/>
    </xf>
    <xf numFmtId="166" fontId="57" fillId="0" borderId="0" xfId="0" applyNumberFormat="1" applyFont="1" applyFill="1" applyAlignment="1">
      <alignment/>
    </xf>
    <xf numFmtId="171" fontId="58" fillId="34" borderId="23" xfId="0" applyNumberFormat="1" applyFont="1" applyFill="1" applyBorder="1" applyAlignment="1">
      <alignment horizontal="left" vertical="center" wrapText="1"/>
    </xf>
    <xf numFmtId="171" fontId="58" fillId="34" borderId="23" xfId="0" applyNumberFormat="1" applyFont="1" applyFill="1" applyBorder="1" applyAlignment="1">
      <alignment horizontal="left"/>
    </xf>
    <xf numFmtId="0" fontId="57" fillId="33" borderId="11" xfId="0" applyFont="1" applyFill="1" applyBorder="1" applyAlignment="1">
      <alignment horizontal="left"/>
    </xf>
    <xf numFmtId="0" fontId="58" fillId="33" borderId="0" xfId="0" applyFont="1" applyFill="1" applyBorder="1" applyAlignment="1" applyProtection="1">
      <alignment/>
      <protection/>
    </xf>
    <xf numFmtId="49" fontId="3" fillId="4" borderId="20" xfId="0" applyNumberFormat="1" applyFont="1" applyFill="1" applyBorder="1" applyAlignment="1">
      <alignment horizontal="left" vertical="center" wrapText="1"/>
    </xf>
    <xf numFmtId="171" fontId="3" fillId="4" borderId="10" xfId="0" applyNumberFormat="1" applyFont="1" applyFill="1" applyBorder="1" applyAlignment="1">
      <alignment vertical="center"/>
    </xf>
    <xf numFmtId="49" fontId="57" fillId="0" borderId="15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171" fontId="4" fillId="0" borderId="10" xfId="0" applyNumberFormat="1" applyFont="1" applyFill="1" applyBorder="1" applyAlignment="1">
      <alignment horizontal="right" vertical="center" wrapText="1" indent="1"/>
    </xf>
    <xf numFmtId="171" fontId="4" fillId="0" borderId="10" xfId="0" applyNumberFormat="1" applyFont="1" applyFill="1" applyBorder="1" applyAlignment="1">
      <alignment vertical="center" wrapText="1"/>
    </xf>
    <xf numFmtId="171" fontId="3" fillId="0" borderId="10" xfId="0" applyNumberFormat="1" applyFont="1" applyFill="1" applyBorder="1" applyAlignment="1">
      <alignment vertical="center" wrapText="1"/>
    </xf>
    <xf numFmtId="171" fontId="3" fillId="35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171" fontId="4" fillId="34" borderId="10" xfId="0" applyNumberFormat="1" applyFont="1" applyFill="1" applyBorder="1" applyAlignment="1">
      <alignment vertical="center" wrapText="1"/>
    </xf>
    <xf numFmtId="171" fontId="7" fillId="34" borderId="10" xfId="0" applyNumberFormat="1" applyFont="1" applyFill="1" applyBorder="1" applyAlignment="1">
      <alignment vertical="center" wrapText="1"/>
    </xf>
    <xf numFmtId="49" fontId="59" fillId="0" borderId="14" xfId="0" applyNumberFormat="1" applyFont="1" applyFill="1" applyBorder="1" applyAlignment="1">
      <alignment horizontal="center" vertical="center" wrapText="1"/>
    </xf>
    <xf numFmtId="171" fontId="3" fillId="36" borderId="10" xfId="0" applyNumberFormat="1" applyFont="1" applyFill="1" applyBorder="1" applyAlignment="1">
      <alignment vertical="center"/>
    </xf>
    <xf numFmtId="171" fontId="3" fillId="0" borderId="10" xfId="60" applyNumberFormat="1" applyFont="1" applyFill="1" applyBorder="1" applyAlignment="1">
      <alignment horizontal="right" vertical="center" wrapText="1" indent="1"/>
    </xf>
    <xf numFmtId="171" fontId="3" fillId="4" borderId="10" xfId="0" applyNumberFormat="1" applyFont="1" applyFill="1" applyBorder="1" applyAlignment="1">
      <alignment horizontal="right" vertical="center" wrapText="1" indent="1"/>
    </xf>
    <xf numFmtId="171" fontId="8" fillId="0" borderId="10" xfId="0" applyNumberFormat="1" applyFont="1" applyFill="1" applyBorder="1" applyAlignment="1">
      <alignment horizontal="right" vertical="center" wrapText="1" indent="1"/>
    </xf>
    <xf numFmtId="171" fontId="3" fillId="35" borderId="10" xfId="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horizontal="right" vertical="center" indent="1"/>
    </xf>
    <xf numFmtId="171" fontId="4" fillId="35" borderId="10" xfId="0" applyNumberFormat="1" applyFont="1" applyFill="1" applyBorder="1" applyAlignment="1">
      <alignment horizontal="right" vertical="center" wrapText="1"/>
    </xf>
    <xf numFmtId="171" fontId="7" fillId="34" borderId="10" xfId="0" applyNumberFormat="1" applyFont="1" applyFill="1" applyBorder="1" applyAlignment="1">
      <alignment horizontal="right" vertical="center" wrapText="1"/>
    </xf>
    <xf numFmtId="171" fontId="4" fillId="0" borderId="10" xfId="0" applyNumberFormat="1" applyFont="1" applyFill="1" applyBorder="1" applyAlignment="1">
      <alignment horizontal="right" vertical="center" indent="1"/>
    </xf>
    <xf numFmtId="171" fontId="7" fillId="34" borderId="10" xfId="0" applyNumberFormat="1" applyFont="1" applyFill="1" applyBorder="1" applyAlignment="1">
      <alignment horizontal="right" vertical="center"/>
    </xf>
    <xf numFmtId="171" fontId="3" fillId="0" borderId="10" xfId="43" applyNumberFormat="1" applyFont="1" applyFill="1" applyBorder="1" applyAlignment="1">
      <alignment horizontal="right" vertical="center" wrapText="1" indent="1"/>
    </xf>
    <xf numFmtId="171" fontId="11" fillId="0" borderId="10" xfId="0" applyNumberFormat="1" applyFont="1" applyFill="1" applyBorder="1" applyAlignment="1">
      <alignment horizontal="right" vertical="center" wrapText="1" indent="1"/>
    </xf>
    <xf numFmtId="171" fontId="4" fillId="0" borderId="10" xfId="43" applyNumberFormat="1" applyFont="1" applyFill="1" applyBorder="1" applyAlignment="1">
      <alignment horizontal="right" vertical="center" wrapText="1" indent="1"/>
    </xf>
    <xf numFmtId="171" fontId="7" fillId="35" borderId="10" xfId="0" applyNumberFormat="1" applyFont="1" applyFill="1" applyBorder="1" applyAlignment="1">
      <alignment horizontal="right" vertical="center" wrapText="1"/>
    </xf>
    <xf numFmtId="171" fontId="3" fillId="37" borderId="10" xfId="0" applyNumberFormat="1" applyFont="1" applyFill="1" applyBorder="1" applyAlignment="1">
      <alignment vertical="center" wrapText="1"/>
    </xf>
    <xf numFmtId="49" fontId="3" fillId="37" borderId="20" xfId="0" applyNumberFormat="1" applyFont="1" applyFill="1" applyBorder="1" applyAlignment="1">
      <alignment horizontal="left" vertical="center" wrapText="1"/>
    </xf>
    <xf numFmtId="171" fontId="3" fillId="37" borderId="10" xfId="0" applyNumberFormat="1" applyFont="1" applyFill="1" applyBorder="1" applyAlignment="1">
      <alignment horizontal="right" vertical="center" indent="1"/>
    </xf>
    <xf numFmtId="166" fontId="4" fillId="0" borderId="10" xfId="0" applyNumberFormat="1" applyFont="1" applyFill="1" applyBorder="1" applyAlignment="1">
      <alignment vertical="center" wrapText="1"/>
    </xf>
    <xf numFmtId="166" fontId="3" fillId="0" borderId="10" xfId="0" applyNumberFormat="1" applyFont="1" applyFill="1" applyBorder="1" applyAlignment="1">
      <alignment vertical="center" wrapText="1"/>
    </xf>
    <xf numFmtId="166" fontId="8" fillId="0" borderId="10" xfId="0" applyNumberFormat="1" applyFont="1" applyFill="1" applyBorder="1" applyAlignment="1">
      <alignment vertical="center" wrapText="1"/>
    </xf>
    <xf numFmtId="166" fontId="3" fillId="37" borderId="10" xfId="0" applyNumberFormat="1" applyFont="1" applyFill="1" applyBorder="1" applyAlignment="1">
      <alignment vertical="center" wrapText="1"/>
    </xf>
    <xf numFmtId="166" fontId="8" fillId="35" borderId="10" xfId="0" applyNumberFormat="1" applyFont="1" applyFill="1" applyBorder="1" applyAlignment="1">
      <alignment vertical="center" wrapText="1"/>
    </xf>
    <xf numFmtId="166" fontId="3" fillId="35" borderId="10" xfId="0" applyNumberFormat="1" applyFont="1" applyFill="1" applyBorder="1" applyAlignment="1">
      <alignment vertical="center" wrapText="1"/>
    </xf>
    <xf numFmtId="166" fontId="4" fillId="34" borderId="10" xfId="0" applyNumberFormat="1" applyFont="1" applyFill="1" applyBorder="1" applyAlignment="1">
      <alignment vertical="center" wrapText="1"/>
    </xf>
    <xf numFmtId="166" fontId="7" fillId="34" borderId="10" xfId="0" applyNumberFormat="1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10" fillId="34" borderId="19" xfId="0" applyNumberFormat="1" applyFont="1" applyFill="1" applyBorder="1" applyAlignment="1">
      <alignment horizontal="center" vertical="center" wrapText="1"/>
    </xf>
    <xf numFmtId="49" fontId="10" fillId="34" borderId="23" xfId="0" applyNumberFormat="1" applyFont="1" applyFill="1" applyBorder="1" applyAlignment="1">
      <alignment horizontal="center" vertical="center" wrapText="1"/>
    </xf>
    <xf numFmtId="49" fontId="10" fillId="34" borderId="2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2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  <xf numFmtId="49" fontId="5" fillId="34" borderId="19" xfId="0" applyNumberFormat="1" applyFont="1" applyFill="1" applyBorder="1" applyAlignment="1">
      <alignment horizontal="center" vertical="center" wrapText="1"/>
    </xf>
    <xf numFmtId="49" fontId="5" fillId="34" borderId="23" xfId="0" applyNumberFormat="1" applyFont="1" applyFill="1" applyBorder="1" applyAlignment="1">
      <alignment horizontal="center" vertical="center" wrapText="1"/>
    </xf>
    <xf numFmtId="49" fontId="5" fillId="34" borderId="2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7"/>
  <sheetViews>
    <sheetView tabSelected="1" zoomScale="84" zoomScaleNormal="84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5" sqref="C5"/>
    </sheetView>
  </sheetViews>
  <sheetFormatPr defaultColWidth="9.140625" defaultRowHeight="12.75"/>
  <cols>
    <col min="1" max="1" width="6.421875" style="30" customWidth="1"/>
    <col min="2" max="2" width="25.57421875" style="11" customWidth="1"/>
    <col min="3" max="3" width="48.421875" style="11" customWidth="1"/>
    <col min="4" max="4" width="14.421875" style="15" customWidth="1"/>
    <col min="5" max="5" width="14.421875" style="85" customWidth="1"/>
    <col min="6" max="6" width="14.421875" style="32" customWidth="1"/>
    <col min="7" max="7" width="12.7109375" style="89" customWidth="1"/>
    <col min="8" max="8" width="12.28125" style="15" customWidth="1"/>
    <col min="9" max="9" width="14.140625" style="15" customWidth="1"/>
    <col min="11" max="11" width="7.7109375" style="0" customWidth="1"/>
  </cols>
  <sheetData>
    <row r="1" spans="1:9" ht="13.5">
      <c r="A1" s="9"/>
      <c r="B1" s="7"/>
      <c r="C1" s="7"/>
      <c r="D1" s="7"/>
      <c r="E1" s="81"/>
      <c r="G1" s="87"/>
      <c r="H1" s="7"/>
      <c r="I1" s="33" t="s">
        <v>82</v>
      </c>
    </row>
    <row r="2" spans="1:9" ht="13.5">
      <c r="A2" s="9"/>
      <c r="B2" s="7"/>
      <c r="C2" s="7"/>
      <c r="D2" s="7"/>
      <c r="E2" s="81"/>
      <c r="G2" s="87"/>
      <c r="H2" s="7"/>
      <c r="I2" s="33" t="s">
        <v>79</v>
      </c>
    </row>
    <row r="3" spans="1:9" s="4" customFormat="1" ht="21" customHeight="1">
      <c r="A3" s="147" t="s">
        <v>111</v>
      </c>
      <c r="B3" s="148"/>
      <c r="C3" s="148"/>
      <c r="D3" s="148"/>
      <c r="E3" s="148"/>
      <c r="F3" s="148"/>
      <c r="G3" s="148"/>
      <c r="H3" s="148"/>
      <c r="I3" s="148"/>
    </row>
    <row r="4" spans="1:9" s="4" customFormat="1" ht="15" customHeight="1">
      <c r="A4" s="9"/>
      <c r="B4" s="5"/>
      <c r="C4" s="5"/>
      <c r="D4" s="34"/>
      <c r="E4" s="82"/>
      <c r="F4" s="35"/>
      <c r="G4" s="90"/>
      <c r="H4" s="36"/>
      <c r="I4" s="37" t="s">
        <v>62</v>
      </c>
    </row>
    <row r="5" spans="1:9" s="4" customFormat="1" ht="82.5" customHeight="1">
      <c r="A5" s="1" t="s">
        <v>0</v>
      </c>
      <c r="B5" s="1" t="s">
        <v>66</v>
      </c>
      <c r="C5" s="1" t="s">
        <v>73</v>
      </c>
      <c r="D5" s="8" t="s">
        <v>113</v>
      </c>
      <c r="E5" s="8" t="s">
        <v>114</v>
      </c>
      <c r="F5" s="6" t="s">
        <v>112</v>
      </c>
      <c r="G5" s="6" t="s">
        <v>115</v>
      </c>
      <c r="H5" s="6" t="s">
        <v>80</v>
      </c>
      <c r="I5" s="38" t="s">
        <v>117</v>
      </c>
    </row>
    <row r="6" spans="1:9" s="7" customFormat="1" ht="52.5" customHeight="1">
      <c r="A6" s="1" t="s">
        <v>63</v>
      </c>
      <c r="B6" s="2" t="s">
        <v>84</v>
      </c>
      <c r="C6" s="2" t="s">
        <v>39</v>
      </c>
      <c r="D6" s="99">
        <f>D7</f>
        <v>179578.771</v>
      </c>
      <c r="E6" s="99">
        <f>E7</f>
        <v>14997.174</v>
      </c>
      <c r="F6" s="99">
        <f>F7</f>
        <v>6564.333</v>
      </c>
      <c r="G6" s="100">
        <f>F6/E6*100</f>
        <v>43.77046635586144</v>
      </c>
      <c r="H6" s="125">
        <f aca="true" t="shared" si="0" ref="H6:H15">F6/D6*100</f>
        <v>3.655405905411837</v>
      </c>
      <c r="I6" s="28" t="s">
        <v>71</v>
      </c>
    </row>
    <row r="7" spans="1:9" s="27" customFormat="1" ht="17.25" customHeight="1">
      <c r="A7" s="25"/>
      <c r="B7" s="26"/>
      <c r="C7" s="59" t="s">
        <v>37</v>
      </c>
      <c r="D7" s="108">
        <v>179578.771</v>
      </c>
      <c r="E7" s="108">
        <v>14997.174</v>
      </c>
      <c r="F7" s="108">
        <v>6564.333</v>
      </c>
      <c r="G7" s="101">
        <f>F7/E7*100</f>
        <v>43.77046635586144</v>
      </c>
      <c r="H7" s="126">
        <f>F7/D7*100</f>
        <v>3.655405905411837</v>
      </c>
      <c r="I7" s="18">
        <f>G7-95</f>
        <v>-51.22953364413856</v>
      </c>
    </row>
    <row r="8" spans="1:9" s="4" customFormat="1" ht="39.75" customHeight="1">
      <c r="A8" s="60" t="s">
        <v>64</v>
      </c>
      <c r="B8" s="61" t="s">
        <v>85</v>
      </c>
      <c r="C8" s="2" t="s">
        <v>65</v>
      </c>
      <c r="D8" s="99">
        <f>D9+D13</f>
        <v>416590.62</v>
      </c>
      <c r="E8" s="99">
        <f>E9+E13</f>
        <v>45789.478</v>
      </c>
      <c r="F8" s="99">
        <f>F9+F13</f>
        <v>19607.706000000002</v>
      </c>
      <c r="G8" s="100">
        <f aca="true" t="shared" si="1" ref="G8:G36">F8/E8*100</f>
        <v>42.82142286050957</v>
      </c>
      <c r="H8" s="125">
        <f t="shared" si="0"/>
        <v>4.706708470776419</v>
      </c>
      <c r="I8" s="28" t="s">
        <v>71</v>
      </c>
    </row>
    <row r="9" spans="1:10" s="4" customFormat="1" ht="27" customHeight="1">
      <c r="A9" s="149"/>
      <c r="B9" s="150"/>
      <c r="C9" s="62" t="s">
        <v>70</v>
      </c>
      <c r="D9" s="110">
        <f>D10+D11+D12</f>
        <v>108064.3</v>
      </c>
      <c r="E9" s="110">
        <f>E10+E11+E12</f>
        <v>5910.508</v>
      </c>
      <c r="F9" s="110">
        <f>F10+F11+F12</f>
        <v>5306.865000000001</v>
      </c>
      <c r="G9" s="101">
        <f t="shared" si="1"/>
        <v>89.78695232287987</v>
      </c>
      <c r="H9" s="127">
        <f t="shared" si="0"/>
        <v>4.910840120187704</v>
      </c>
      <c r="I9" s="39">
        <f>G9-95</f>
        <v>-5.21304767712013</v>
      </c>
      <c r="J9" s="7"/>
    </row>
    <row r="10" spans="1:9" s="4" customFormat="1" ht="18.75" customHeight="1" hidden="1">
      <c r="A10" s="23"/>
      <c r="B10" s="24"/>
      <c r="C10" s="95" t="s">
        <v>103</v>
      </c>
      <c r="D10" s="109">
        <v>89147.2</v>
      </c>
      <c r="E10" s="109">
        <v>5899.508</v>
      </c>
      <c r="F10" s="109">
        <v>5296.872</v>
      </c>
      <c r="G10" s="122">
        <f t="shared" si="1"/>
        <v>89.78497867957803</v>
      </c>
      <c r="H10" s="128">
        <f t="shared" si="0"/>
        <v>5.9417143780174815</v>
      </c>
      <c r="I10" s="96">
        <f>G10-95</f>
        <v>-5.215021320421968</v>
      </c>
    </row>
    <row r="11" spans="1:9" s="4" customFormat="1" ht="26.25" hidden="1">
      <c r="A11" s="23"/>
      <c r="B11" s="24"/>
      <c r="C11" s="95" t="s">
        <v>104</v>
      </c>
      <c r="D11" s="109">
        <v>8473.1</v>
      </c>
      <c r="E11" s="109">
        <v>11</v>
      </c>
      <c r="F11" s="109">
        <v>9.993</v>
      </c>
      <c r="G11" s="122">
        <f t="shared" si="1"/>
        <v>90.84545454545456</v>
      </c>
      <c r="H11" s="128">
        <f t="shared" si="0"/>
        <v>0.11793794478998242</v>
      </c>
      <c r="I11" s="96">
        <f>G11-95</f>
        <v>-4.154545454545442</v>
      </c>
    </row>
    <row r="12" spans="1:10" s="89" customFormat="1" ht="24.75" customHeight="1" hidden="1">
      <c r="A12" s="106"/>
      <c r="B12" s="97"/>
      <c r="C12" s="123" t="s">
        <v>120</v>
      </c>
      <c r="D12" s="124">
        <v>10444</v>
      </c>
      <c r="E12" s="124">
        <v>0</v>
      </c>
      <c r="F12" s="124">
        <v>0</v>
      </c>
      <c r="G12" s="122">
        <v>0</v>
      </c>
      <c r="H12" s="128">
        <f>F12/D12*100</f>
        <v>0</v>
      </c>
      <c r="I12" s="96">
        <f>G12-95</f>
        <v>-95</v>
      </c>
      <c r="J12" s="87"/>
    </row>
    <row r="13" spans="1:10" s="4" customFormat="1" ht="30" customHeight="1">
      <c r="A13" s="133"/>
      <c r="B13" s="72"/>
      <c r="C13" s="62" t="s">
        <v>102</v>
      </c>
      <c r="D13" s="110">
        <f>D14+D15+D16+D17+D18</f>
        <v>308526.32</v>
      </c>
      <c r="E13" s="110">
        <f>E14+E15+E16+E17+E18</f>
        <v>39878.97</v>
      </c>
      <c r="F13" s="110">
        <f>F14+F15+F16+F17+F18</f>
        <v>14300.841</v>
      </c>
      <c r="G13" s="101">
        <f t="shared" si="1"/>
        <v>35.8606077338507</v>
      </c>
      <c r="H13" s="127">
        <f t="shared" si="0"/>
        <v>4.635209404500724</v>
      </c>
      <c r="I13" s="39">
        <f aca="true" t="shared" si="2" ref="I13:I18">G13-95</f>
        <v>-59.1393922661493</v>
      </c>
      <c r="J13" s="7"/>
    </row>
    <row r="14" spans="1:9" s="7" customFormat="1" ht="39.75" customHeight="1" hidden="1">
      <c r="A14" s="68"/>
      <c r="B14" s="24"/>
      <c r="C14" s="66" t="s">
        <v>98</v>
      </c>
      <c r="D14" s="111">
        <v>90844.3</v>
      </c>
      <c r="E14" s="111">
        <v>0</v>
      </c>
      <c r="F14" s="111">
        <v>0</v>
      </c>
      <c r="G14" s="102">
        <v>0</v>
      </c>
      <c r="H14" s="129">
        <f t="shared" si="0"/>
        <v>0</v>
      </c>
      <c r="I14" s="73">
        <f t="shared" si="2"/>
        <v>-95</v>
      </c>
    </row>
    <row r="15" spans="1:9" s="7" customFormat="1" ht="39.75" customHeight="1" hidden="1">
      <c r="A15" s="68"/>
      <c r="B15" s="24"/>
      <c r="C15" s="66" t="s">
        <v>119</v>
      </c>
      <c r="D15" s="111">
        <v>42083.7</v>
      </c>
      <c r="E15" s="111">
        <v>0</v>
      </c>
      <c r="F15" s="111">
        <v>0</v>
      </c>
      <c r="G15" s="102">
        <v>0</v>
      </c>
      <c r="H15" s="129">
        <f t="shared" si="0"/>
        <v>0</v>
      </c>
      <c r="I15" s="73">
        <f t="shared" si="2"/>
        <v>-95</v>
      </c>
    </row>
    <row r="16" spans="1:9" s="7" customFormat="1" ht="26.25" customHeight="1" hidden="1">
      <c r="A16" s="68"/>
      <c r="B16" s="24"/>
      <c r="C16" s="66" t="s">
        <v>76</v>
      </c>
      <c r="D16" s="111">
        <v>8173</v>
      </c>
      <c r="E16" s="111">
        <v>0</v>
      </c>
      <c r="F16" s="111">
        <v>0</v>
      </c>
      <c r="G16" s="102">
        <v>0</v>
      </c>
      <c r="H16" s="130">
        <f aca="true" t="shared" si="3" ref="H16:H30">F16/D16*100</f>
        <v>0</v>
      </c>
      <c r="I16" s="73">
        <f t="shared" si="2"/>
        <v>-95</v>
      </c>
    </row>
    <row r="17" spans="1:9" s="7" customFormat="1" ht="26.25" customHeight="1" hidden="1">
      <c r="A17" s="68"/>
      <c r="B17" s="24"/>
      <c r="C17" s="66" t="s">
        <v>78</v>
      </c>
      <c r="D17" s="111">
        <v>89985.82</v>
      </c>
      <c r="E17" s="111">
        <v>33425.67</v>
      </c>
      <c r="F17" s="111">
        <v>14300.841</v>
      </c>
      <c r="G17" s="102">
        <f t="shared" si="1"/>
        <v>42.784007022147954</v>
      </c>
      <c r="H17" s="130">
        <f t="shared" si="3"/>
        <v>15.892327257783503</v>
      </c>
      <c r="I17" s="73">
        <f t="shared" si="2"/>
        <v>-52.215992977852046</v>
      </c>
    </row>
    <row r="18" spans="1:9" s="7" customFormat="1" ht="16.5" customHeight="1" hidden="1">
      <c r="A18" s="68"/>
      <c r="B18" s="24"/>
      <c r="C18" s="66" t="s">
        <v>77</v>
      </c>
      <c r="D18" s="111">
        <v>77439.5</v>
      </c>
      <c r="E18" s="111">
        <v>6453.3</v>
      </c>
      <c r="F18" s="111">
        <v>0</v>
      </c>
      <c r="G18" s="102">
        <f t="shared" si="1"/>
        <v>0</v>
      </c>
      <c r="H18" s="130">
        <f t="shared" si="3"/>
        <v>0</v>
      </c>
      <c r="I18" s="73">
        <f t="shared" si="2"/>
        <v>-95</v>
      </c>
    </row>
    <row r="19" spans="1:9" s="15" customFormat="1" ht="57" customHeight="1">
      <c r="A19" s="58" t="s">
        <v>100</v>
      </c>
      <c r="B19" s="42" t="s">
        <v>99</v>
      </c>
      <c r="C19" s="2" t="s">
        <v>101</v>
      </c>
      <c r="D19" s="99">
        <f>D20+D21</f>
        <v>134073.7</v>
      </c>
      <c r="E19" s="99">
        <f>E20+E21</f>
        <v>3055.565</v>
      </c>
      <c r="F19" s="99">
        <f>F20+F21</f>
        <v>2855.581</v>
      </c>
      <c r="G19" s="100">
        <f t="shared" si="1"/>
        <v>93.45508932063301</v>
      </c>
      <c r="H19" s="125">
        <f t="shared" si="3"/>
        <v>2.1298591744689674</v>
      </c>
      <c r="I19" s="28" t="s">
        <v>71</v>
      </c>
    </row>
    <row r="20" spans="1:9" s="7" customFormat="1" ht="17.25" customHeight="1">
      <c r="A20" s="21"/>
      <c r="B20" s="22"/>
      <c r="C20" s="59" t="s">
        <v>37</v>
      </c>
      <c r="D20" s="112">
        <v>134073.7</v>
      </c>
      <c r="E20" s="112">
        <v>3055.565</v>
      </c>
      <c r="F20" s="112">
        <v>2855.581</v>
      </c>
      <c r="G20" s="101">
        <f t="shared" si="1"/>
        <v>93.45508932063301</v>
      </c>
      <c r="H20" s="126">
        <f t="shared" si="3"/>
        <v>2.1298591744689674</v>
      </c>
      <c r="I20" s="107">
        <f>G20-95</f>
        <v>-1.5449106793669927</v>
      </c>
    </row>
    <row r="21" spans="1:10" s="67" customFormat="1" ht="17.25" customHeight="1" hidden="1">
      <c r="A21" s="75"/>
      <c r="B21" s="74"/>
      <c r="C21" s="59" t="s">
        <v>38</v>
      </c>
      <c r="D21" s="112">
        <v>0</v>
      </c>
      <c r="E21" s="112">
        <v>0</v>
      </c>
      <c r="F21" s="112">
        <v>0</v>
      </c>
      <c r="G21" s="101" t="e">
        <f t="shared" si="1"/>
        <v>#DIV/0!</v>
      </c>
      <c r="H21" s="126">
        <v>0</v>
      </c>
      <c r="I21" s="107">
        <v>0</v>
      </c>
      <c r="J21" s="15"/>
    </row>
    <row r="22" spans="1:9" s="7" customFormat="1" ht="47.25" customHeight="1">
      <c r="A22" s="1" t="s">
        <v>1</v>
      </c>
      <c r="B22" s="2" t="s">
        <v>86</v>
      </c>
      <c r="C22" s="2" t="s">
        <v>40</v>
      </c>
      <c r="D22" s="99">
        <f>D23</f>
        <v>71186.2</v>
      </c>
      <c r="E22" s="99">
        <f>E23</f>
        <v>2676.009</v>
      </c>
      <c r="F22" s="99">
        <f>F23</f>
        <v>2122.259</v>
      </c>
      <c r="G22" s="100">
        <f t="shared" si="1"/>
        <v>79.30687079154069</v>
      </c>
      <c r="H22" s="125">
        <f t="shared" si="3"/>
        <v>2.9812786747993294</v>
      </c>
      <c r="I22" s="28" t="s">
        <v>71</v>
      </c>
    </row>
    <row r="23" spans="1:9" s="27" customFormat="1" ht="17.25" customHeight="1">
      <c r="A23" s="25"/>
      <c r="B23" s="26"/>
      <c r="C23" s="59" t="s">
        <v>37</v>
      </c>
      <c r="D23" s="112">
        <v>71186.2</v>
      </c>
      <c r="E23" s="112">
        <v>2676.009</v>
      </c>
      <c r="F23" s="112">
        <v>2122.259</v>
      </c>
      <c r="G23" s="103">
        <f t="shared" si="1"/>
        <v>79.30687079154069</v>
      </c>
      <c r="H23" s="126">
        <f t="shared" si="3"/>
        <v>2.9812786747993294</v>
      </c>
      <c r="I23" s="18">
        <f>G23-95</f>
        <v>-15.693129208459311</v>
      </c>
    </row>
    <row r="24" spans="1:9" s="7" customFormat="1" ht="48" customHeight="1">
      <c r="A24" s="1" t="s">
        <v>2</v>
      </c>
      <c r="B24" s="2" t="s">
        <v>87</v>
      </c>
      <c r="C24" s="2" t="s">
        <v>41</v>
      </c>
      <c r="D24" s="99">
        <f>D25+D26+D27</f>
        <v>962725.342</v>
      </c>
      <c r="E24" s="99">
        <f>E25+E26+E27</f>
        <v>78846.652</v>
      </c>
      <c r="F24" s="99">
        <f>F25+F26+F27</f>
        <v>20449.061</v>
      </c>
      <c r="G24" s="100">
        <f t="shared" si="1"/>
        <v>25.93523057897246</v>
      </c>
      <c r="H24" s="125">
        <f t="shared" si="3"/>
        <v>2.124080473203125</v>
      </c>
      <c r="I24" s="28" t="s">
        <v>71</v>
      </c>
    </row>
    <row r="25" spans="1:9" s="27" customFormat="1" ht="16.5" customHeight="1">
      <c r="A25" s="25"/>
      <c r="B25" s="26"/>
      <c r="C25" s="59" t="s">
        <v>37</v>
      </c>
      <c r="D25" s="112">
        <v>1513.299</v>
      </c>
      <c r="E25" s="112">
        <v>94.399</v>
      </c>
      <c r="F25" s="112">
        <v>94.399</v>
      </c>
      <c r="G25" s="101">
        <f t="shared" si="1"/>
        <v>100</v>
      </c>
      <c r="H25" s="126">
        <f t="shared" si="3"/>
        <v>6.237960905280451</v>
      </c>
      <c r="I25" s="18">
        <f>G25-95</f>
        <v>5</v>
      </c>
    </row>
    <row r="26" spans="1:9" s="7" customFormat="1" ht="16.5" customHeight="1">
      <c r="A26" s="23"/>
      <c r="B26" s="24"/>
      <c r="C26" s="59" t="s">
        <v>38</v>
      </c>
      <c r="D26" s="112">
        <f>958684.4+2.1+48.343</f>
        <v>958734.843</v>
      </c>
      <c r="E26" s="112">
        <v>78752.253</v>
      </c>
      <c r="F26" s="112">
        <v>20354.662</v>
      </c>
      <c r="G26" s="101">
        <f t="shared" si="1"/>
        <v>25.846450386632114</v>
      </c>
      <c r="H26" s="126">
        <f t="shared" si="3"/>
        <v>2.1230752328044886</v>
      </c>
      <c r="I26" s="18">
        <f>G26-95</f>
        <v>-69.15354961336789</v>
      </c>
    </row>
    <row r="27" spans="1:9" s="7" customFormat="1" ht="27.75" customHeight="1">
      <c r="A27" s="40"/>
      <c r="B27" s="41"/>
      <c r="C27" s="59" t="s">
        <v>75</v>
      </c>
      <c r="D27" s="112">
        <v>2477.2</v>
      </c>
      <c r="E27" s="112">
        <v>0</v>
      </c>
      <c r="F27" s="113">
        <v>0</v>
      </c>
      <c r="G27" s="101">
        <v>0</v>
      </c>
      <c r="H27" s="126">
        <f t="shared" si="3"/>
        <v>0</v>
      </c>
      <c r="I27" s="18">
        <f>G27-95</f>
        <v>-95</v>
      </c>
    </row>
    <row r="28" spans="1:11" s="7" customFormat="1" ht="52.5" customHeight="1">
      <c r="A28" s="38">
        <v>924</v>
      </c>
      <c r="B28" s="76" t="s">
        <v>107</v>
      </c>
      <c r="C28" s="2" t="s">
        <v>106</v>
      </c>
      <c r="D28" s="99">
        <f>D30+D29</f>
        <v>706004.9</v>
      </c>
      <c r="E28" s="99">
        <f>E29+E30</f>
        <v>34450.27</v>
      </c>
      <c r="F28" s="116">
        <f>F29+F30</f>
        <v>28100.508</v>
      </c>
      <c r="G28" s="100">
        <f t="shared" si="1"/>
        <v>81.56832442822656</v>
      </c>
      <c r="H28" s="125">
        <f t="shared" si="3"/>
        <v>3.980214301628785</v>
      </c>
      <c r="I28" s="28" t="s">
        <v>71</v>
      </c>
      <c r="J28" s="27"/>
      <c r="K28" s="27"/>
    </row>
    <row r="29" spans="1:9" s="7" customFormat="1" ht="18" customHeight="1">
      <c r="A29" s="77"/>
      <c r="B29" s="78"/>
      <c r="C29" s="63" t="s">
        <v>37</v>
      </c>
      <c r="D29" s="112">
        <v>701742.5</v>
      </c>
      <c r="E29" s="112">
        <v>34450.27</v>
      </c>
      <c r="F29" s="113">
        <v>28100.508</v>
      </c>
      <c r="G29" s="101">
        <f t="shared" si="1"/>
        <v>81.56832442822656</v>
      </c>
      <c r="H29" s="126">
        <f t="shared" si="3"/>
        <v>4.0043902143592565</v>
      </c>
      <c r="I29" s="18">
        <f>G29-95</f>
        <v>-13.43167557177344</v>
      </c>
    </row>
    <row r="30" spans="1:9" s="7" customFormat="1" ht="27.75" customHeight="1">
      <c r="A30" s="79"/>
      <c r="B30" s="80"/>
      <c r="C30" s="63" t="s">
        <v>75</v>
      </c>
      <c r="D30" s="112">
        <v>4262.4</v>
      </c>
      <c r="E30" s="112">
        <v>0</v>
      </c>
      <c r="F30" s="113">
        <v>0</v>
      </c>
      <c r="G30" s="101">
        <v>0</v>
      </c>
      <c r="H30" s="126">
        <f t="shared" si="3"/>
        <v>0</v>
      </c>
      <c r="I30" s="18">
        <f>G30-95</f>
        <v>-95</v>
      </c>
    </row>
    <row r="31" spans="1:9" s="7" customFormat="1" ht="36.75" customHeight="1">
      <c r="A31" s="60" t="s">
        <v>3</v>
      </c>
      <c r="B31" s="61" t="s">
        <v>88</v>
      </c>
      <c r="C31" s="2" t="s">
        <v>42</v>
      </c>
      <c r="D31" s="99">
        <f>D32+D33+D34</f>
        <v>9225293.95</v>
      </c>
      <c r="E31" s="99">
        <f>E32+E33+E34</f>
        <v>1264838.715</v>
      </c>
      <c r="F31" s="99">
        <f>F32+F33+F34</f>
        <v>867417.529</v>
      </c>
      <c r="G31" s="100">
        <f t="shared" si="1"/>
        <v>68.5792993773123</v>
      </c>
      <c r="H31" s="125">
        <f>F31/D31*100</f>
        <v>9.402600434211639</v>
      </c>
      <c r="I31" s="28" t="s">
        <v>71</v>
      </c>
    </row>
    <row r="32" spans="1:9" s="27" customFormat="1" ht="17.25" customHeight="1">
      <c r="A32" s="136"/>
      <c r="B32" s="137"/>
      <c r="C32" s="63" t="s">
        <v>37</v>
      </c>
      <c r="D32" s="112">
        <v>5261408.75</v>
      </c>
      <c r="E32" s="112">
        <v>465041.795</v>
      </c>
      <c r="F32" s="112">
        <v>422184.424</v>
      </c>
      <c r="G32" s="101">
        <f t="shared" si="1"/>
        <v>90.78418940817997</v>
      </c>
      <c r="H32" s="126">
        <f>F32/D32*100</f>
        <v>8.024170788859543</v>
      </c>
      <c r="I32" s="18">
        <f>G32-95</f>
        <v>-4.215810591820031</v>
      </c>
    </row>
    <row r="33" spans="1:9" s="7" customFormat="1" ht="16.5" customHeight="1">
      <c r="A33" s="145"/>
      <c r="B33" s="146"/>
      <c r="C33" s="63" t="s">
        <v>38</v>
      </c>
      <c r="D33" s="112">
        <f>3555946.1+11.1+113.4+157.5</f>
        <v>3556228.1</v>
      </c>
      <c r="E33" s="112">
        <v>799796.92</v>
      </c>
      <c r="F33" s="113">
        <v>445233.105</v>
      </c>
      <c r="G33" s="101">
        <f t="shared" si="1"/>
        <v>55.66826951521643</v>
      </c>
      <c r="H33" s="126">
        <f>F33/D33*100</f>
        <v>12.51981291638745</v>
      </c>
      <c r="I33" s="18">
        <f>G33-95</f>
        <v>-39.33173048478357</v>
      </c>
    </row>
    <row r="34" spans="1:9" s="7" customFormat="1" ht="27" customHeight="1">
      <c r="A34" s="134"/>
      <c r="B34" s="135"/>
      <c r="C34" s="63" t="s">
        <v>75</v>
      </c>
      <c r="D34" s="112">
        <v>407657.1</v>
      </c>
      <c r="E34" s="112">
        <v>0</v>
      </c>
      <c r="F34" s="112">
        <v>0</v>
      </c>
      <c r="G34" s="101">
        <v>0</v>
      </c>
      <c r="H34" s="126">
        <f>F34/D34*100</f>
        <v>0</v>
      </c>
      <c r="I34" s="18">
        <f>G34-95</f>
        <v>-95</v>
      </c>
    </row>
    <row r="35" spans="1:9" s="7" customFormat="1" ht="28.5" customHeight="1">
      <c r="A35" s="58" t="s">
        <v>4</v>
      </c>
      <c r="B35" s="42" t="s">
        <v>5</v>
      </c>
      <c r="C35" s="2" t="s">
        <v>43</v>
      </c>
      <c r="D35" s="99">
        <f>D36+D37</f>
        <v>325832.5</v>
      </c>
      <c r="E35" s="99">
        <f>E36+E37</f>
        <v>44192.185</v>
      </c>
      <c r="F35" s="99">
        <f>F36+F37</f>
        <v>35070.434</v>
      </c>
      <c r="G35" s="100">
        <f t="shared" si="1"/>
        <v>79.35890474752495</v>
      </c>
      <c r="H35" s="125">
        <f>F35/D35*100</f>
        <v>10.763332080133198</v>
      </c>
      <c r="I35" s="28" t="s">
        <v>71</v>
      </c>
    </row>
    <row r="36" spans="1:9" s="27" customFormat="1" ht="17.25" customHeight="1">
      <c r="A36" s="25"/>
      <c r="B36" s="26"/>
      <c r="C36" s="59" t="s">
        <v>37</v>
      </c>
      <c r="D36" s="112">
        <v>322153.4</v>
      </c>
      <c r="E36" s="112">
        <v>44042.17</v>
      </c>
      <c r="F36" s="112">
        <v>34922.818</v>
      </c>
      <c r="G36" s="103">
        <f t="shared" si="1"/>
        <v>79.29404477572291</v>
      </c>
      <c r="H36" s="126">
        <f aca="true" t="shared" si="4" ref="H36:H45">F36/D36*100</f>
        <v>10.840431297636467</v>
      </c>
      <c r="I36" s="18">
        <f>G36-95</f>
        <v>-15.70595522427709</v>
      </c>
    </row>
    <row r="37" spans="1:9" s="7" customFormat="1" ht="18" customHeight="1">
      <c r="A37" s="23"/>
      <c r="B37" s="24"/>
      <c r="C37" s="59" t="s">
        <v>38</v>
      </c>
      <c r="D37" s="112">
        <v>3679.1</v>
      </c>
      <c r="E37" s="112">
        <v>150.015</v>
      </c>
      <c r="F37" s="112">
        <v>147.616</v>
      </c>
      <c r="G37" s="101">
        <f aca="true" t="shared" si="5" ref="G37:G48">F37/E37*100</f>
        <v>98.40082658400829</v>
      </c>
      <c r="H37" s="126">
        <f t="shared" si="4"/>
        <v>4.012285613329347</v>
      </c>
      <c r="I37" s="18">
        <f>G37-95</f>
        <v>3.4008265840082856</v>
      </c>
    </row>
    <row r="38" spans="1:9" s="7" customFormat="1" ht="28.5" customHeight="1">
      <c r="A38" s="1" t="s">
        <v>6</v>
      </c>
      <c r="B38" s="2" t="s">
        <v>7</v>
      </c>
      <c r="C38" s="2" t="s">
        <v>44</v>
      </c>
      <c r="D38" s="99">
        <f>D39+D40</f>
        <v>418824</v>
      </c>
      <c r="E38" s="99">
        <f>E39+E40</f>
        <v>3389.6</v>
      </c>
      <c r="F38" s="99">
        <f>F39+F40</f>
        <v>2823.196</v>
      </c>
      <c r="G38" s="100">
        <f t="shared" si="5"/>
        <v>83.28994571630871</v>
      </c>
      <c r="H38" s="125">
        <f t="shared" si="4"/>
        <v>0.674076939239394</v>
      </c>
      <c r="I38" s="28" t="s">
        <v>71</v>
      </c>
    </row>
    <row r="39" spans="1:9" s="27" customFormat="1" ht="16.5" customHeight="1">
      <c r="A39" s="25"/>
      <c r="B39" s="26"/>
      <c r="C39" s="59" t="s">
        <v>37</v>
      </c>
      <c r="D39" s="112">
        <v>412484</v>
      </c>
      <c r="E39" s="112">
        <v>3260.4</v>
      </c>
      <c r="F39" s="112">
        <v>2725.408</v>
      </c>
      <c r="G39" s="101">
        <f t="shared" si="5"/>
        <v>83.59121580174211</v>
      </c>
      <c r="H39" s="126">
        <f t="shared" si="4"/>
        <v>0.6607305980353178</v>
      </c>
      <c r="I39" s="18">
        <f>G39-95</f>
        <v>-11.40878419825789</v>
      </c>
    </row>
    <row r="40" spans="1:9" s="7" customFormat="1" ht="18" customHeight="1">
      <c r="A40" s="23"/>
      <c r="B40" s="24"/>
      <c r="C40" s="59" t="s">
        <v>38</v>
      </c>
      <c r="D40" s="112">
        <v>6340</v>
      </c>
      <c r="E40" s="112">
        <v>129.2</v>
      </c>
      <c r="F40" s="113">
        <v>97.788</v>
      </c>
      <c r="G40" s="101">
        <f t="shared" si="5"/>
        <v>75.687306501548</v>
      </c>
      <c r="H40" s="126">
        <f t="shared" si="4"/>
        <v>1.542397476340694</v>
      </c>
      <c r="I40" s="18">
        <f>G40-95</f>
        <v>-19.312693498452006</v>
      </c>
    </row>
    <row r="41" spans="1:9" s="7" customFormat="1" ht="28.5" customHeight="1">
      <c r="A41" s="1" t="s">
        <v>8</v>
      </c>
      <c r="B41" s="2" t="s">
        <v>9</v>
      </c>
      <c r="C41" s="2" t="s">
        <v>45</v>
      </c>
      <c r="D41" s="99">
        <f>D42+D43</f>
        <v>402252.9</v>
      </c>
      <c r="E41" s="99">
        <f>E42+E43</f>
        <v>3872.239</v>
      </c>
      <c r="F41" s="99">
        <f>F42+F43</f>
        <v>2792.331</v>
      </c>
      <c r="G41" s="100">
        <f t="shared" si="5"/>
        <v>72.11153547082192</v>
      </c>
      <c r="H41" s="125">
        <f t="shared" si="4"/>
        <v>0.694172994153678</v>
      </c>
      <c r="I41" s="28" t="s">
        <v>71</v>
      </c>
    </row>
    <row r="42" spans="1:9" s="27" customFormat="1" ht="17.25" customHeight="1">
      <c r="A42" s="25"/>
      <c r="B42" s="26"/>
      <c r="C42" s="59" t="s">
        <v>37</v>
      </c>
      <c r="D42" s="112">
        <v>395912.9</v>
      </c>
      <c r="E42" s="112">
        <v>3532.398</v>
      </c>
      <c r="F42" s="112">
        <v>2591.975</v>
      </c>
      <c r="G42" s="101">
        <f t="shared" si="5"/>
        <v>73.37720721164489</v>
      </c>
      <c r="H42" s="126">
        <f t="shared" si="4"/>
        <v>0.6546831386398371</v>
      </c>
      <c r="I42" s="18">
        <f>G42-95</f>
        <v>-21.622792788355113</v>
      </c>
    </row>
    <row r="43" spans="1:9" s="7" customFormat="1" ht="16.5" customHeight="1">
      <c r="A43" s="23"/>
      <c r="B43" s="24"/>
      <c r="C43" s="59" t="s">
        <v>38</v>
      </c>
      <c r="D43" s="112">
        <v>6340</v>
      </c>
      <c r="E43" s="119">
        <v>339.841</v>
      </c>
      <c r="F43" s="113">
        <v>200.356</v>
      </c>
      <c r="G43" s="101">
        <f t="shared" si="5"/>
        <v>58.95580580330213</v>
      </c>
      <c r="H43" s="126">
        <f t="shared" si="4"/>
        <v>3.160189274447949</v>
      </c>
      <c r="I43" s="18">
        <f>G43-95</f>
        <v>-36.04419419669787</v>
      </c>
    </row>
    <row r="44" spans="1:9" s="7" customFormat="1" ht="28.5" customHeight="1">
      <c r="A44" s="1" t="s">
        <v>10</v>
      </c>
      <c r="B44" s="2" t="s">
        <v>11</v>
      </c>
      <c r="C44" s="2" t="s">
        <v>49</v>
      </c>
      <c r="D44" s="99">
        <f>D45+D46</f>
        <v>280479.8</v>
      </c>
      <c r="E44" s="99">
        <f>E45+E46</f>
        <v>890.967</v>
      </c>
      <c r="F44" s="99">
        <f>F45+F46</f>
        <v>718.0880000000001</v>
      </c>
      <c r="G44" s="100">
        <f t="shared" si="5"/>
        <v>80.59647551480583</v>
      </c>
      <c r="H44" s="125">
        <f t="shared" si="4"/>
        <v>0.25602128923366324</v>
      </c>
      <c r="I44" s="28" t="s">
        <v>71</v>
      </c>
    </row>
    <row r="45" spans="1:9" s="27" customFormat="1" ht="17.25" customHeight="1">
      <c r="A45" s="25"/>
      <c r="B45" s="26"/>
      <c r="C45" s="59" t="s">
        <v>37</v>
      </c>
      <c r="D45" s="112">
        <v>275455.8</v>
      </c>
      <c r="E45" s="112">
        <v>792.167</v>
      </c>
      <c r="F45" s="112">
        <v>702.07</v>
      </c>
      <c r="G45" s="101">
        <f t="shared" si="5"/>
        <v>88.62651435871477</v>
      </c>
      <c r="H45" s="126">
        <f t="shared" si="4"/>
        <v>0.25487573686958126</v>
      </c>
      <c r="I45" s="18">
        <f>G45-95</f>
        <v>-6.373485641285228</v>
      </c>
    </row>
    <row r="46" spans="1:9" s="7" customFormat="1" ht="16.5" customHeight="1">
      <c r="A46" s="23"/>
      <c r="B46" s="24"/>
      <c r="C46" s="59" t="s">
        <v>38</v>
      </c>
      <c r="D46" s="112">
        <v>5024</v>
      </c>
      <c r="E46" s="112">
        <v>98.8</v>
      </c>
      <c r="F46" s="113">
        <v>16.018</v>
      </c>
      <c r="G46" s="101">
        <f t="shared" si="5"/>
        <v>16.21255060728745</v>
      </c>
      <c r="H46" s="126">
        <f aca="true" t="shared" si="6" ref="H46:H57">F46/D46*100</f>
        <v>0.3188296178343949</v>
      </c>
      <c r="I46" s="18">
        <f>G46-95</f>
        <v>-78.78744939271255</v>
      </c>
    </row>
    <row r="47" spans="1:9" s="7" customFormat="1" ht="28.5" customHeight="1">
      <c r="A47" s="1" t="s">
        <v>12</v>
      </c>
      <c r="B47" s="2" t="s">
        <v>13</v>
      </c>
      <c r="C47" s="2" t="s">
        <v>48</v>
      </c>
      <c r="D47" s="99">
        <f>D48+D49</f>
        <v>250876.2</v>
      </c>
      <c r="E47" s="99">
        <f>E48+E49</f>
        <v>10564.176000000001</v>
      </c>
      <c r="F47" s="99">
        <f>F48+F49</f>
        <v>9656.84</v>
      </c>
      <c r="G47" s="100">
        <f t="shared" si="5"/>
        <v>91.4111995104966</v>
      </c>
      <c r="H47" s="125">
        <f t="shared" si="6"/>
        <v>3.849245165543802</v>
      </c>
      <c r="I47" s="28" t="s">
        <v>71</v>
      </c>
    </row>
    <row r="48" spans="1:9" s="27" customFormat="1" ht="16.5" customHeight="1">
      <c r="A48" s="25"/>
      <c r="B48" s="26"/>
      <c r="C48" s="59" t="s">
        <v>37</v>
      </c>
      <c r="D48" s="112">
        <v>245852.2</v>
      </c>
      <c r="E48" s="112">
        <v>10481.2</v>
      </c>
      <c r="F48" s="112">
        <v>9590.149</v>
      </c>
      <c r="G48" s="101">
        <f t="shared" si="5"/>
        <v>91.4985784070526</v>
      </c>
      <c r="H48" s="126">
        <f t="shared" si="6"/>
        <v>3.9007781911245853</v>
      </c>
      <c r="I48" s="18">
        <f>G48-95</f>
        <v>-3.501421592947395</v>
      </c>
    </row>
    <row r="49" spans="1:9" s="7" customFormat="1" ht="16.5" customHeight="1">
      <c r="A49" s="23"/>
      <c r="B49" s="24"/>
      <c r="C49" s="59" t="s">
        <v>38</v>
      </c>
      <c r="D49" s="112">
        <v>5024</v>
      </c>
      <c r="E49" s="112">
        <v>82.976</v>
      </c>
      <c r="F49" s="112">
        <v>66.691</v>
      </c>
      <c r="G49" s="101">
        <f aca="true" t="shared" si="7" ref="G49:G60">F49/E49*100</f>
        <v>80.37384303895102</v>
      </c>
      <c r="H49" s="126">
        <f t="shared" si="6"/>
        <v>1.3274482484076433</v>
      </c>
      <c r="I49" s="18">
        <f>G49-95</f>
        <v>-14.626156961048977</v>
      </c>
    </row>
    <row r="50" spans="1:9" s="7" customFormat="1" ht="28.5" customHeight="1">
      <c r="A50" s="1" t="s">
        <v>14</v>
      </c>
      <c r="B50" s="2" t="s">
        <v>15</v>
      </c>
      <c r="C50" s="2" t="s">
        <v>47</v>
      </c>
      <c r="D50" s="99">
        <f>D51+D52</f>
        <v>289455.8</v>
      </c>
      <c r="E50" s="99">
        <f>E51+E52</f>
        <v>23867.376</v>
      </c>
      <c r="F50" s="99">
        <f>F51+F52</f>
        <v>23028.368</v>
      </c>
      <c r="G50" s="100">
        <f t="shared" si="7"/>
        <v>96.48470782879525</v>
      </c>
      <c r="H50" s="125">
        <f t="shared" si="6"/>
        <v>7.955745920447958</v>
      </c>
      <c r="I50" s="28" t="s">
        <v>71</v>
      </c>
    </row>
    <row r="51" spans="1:9" s="27" customFormat="1" ht="17.25" customHeight="1">
      <c r="A51" s="25"/>
      <c r="B51" s="26"/>
      <c r="C51" s="59" t="s">
        <v>37</v>
      </c>
      <c r="D51" s="112">
        <v>285147.8</v>
      </c>
      <c r="E51" s="112">
        <v>23621.166</v>
      </c>
      <c r="F51" s="112">
        <v>22853.493</v>
      </c>
      <c r="G51" s="101">
        <f t="shared" si="7"/>
        <v>96.75006305785243</v>
      </c>
      <c r="H51" s="126">
        <f t="shared" si="6"/>
        <v>8.014613123439844</v>
      </c>
      <c r="I51" s="18">
        <f>G51-95</f>
        <v>1.7500630578524294</v>
      </c>
    </row>
    <row r="52" spans="1:9" s="7" customFormat="1" ht="16.5" customHeight="1">
      <c r="A52" s="23"/>
      <c r="B52" s="24"/>
      <c r="C52" s="59" t="s">
        <v>38</v>
      </c>
      <c r="D52" s="112">
        <v>4308</v>
      </c>
      <c r="E52" s="112">
        <v>246.21</v>
      </c>
      <c r="F52" s="113">
        <v>174.875</v>
      </c>
      <c r="G52" s="101">
        <f t="shared" si="7"/>
        <v>71.02676576905893</v>
      </c>
      <c r="H52" s="126">
        <f t="shared" si="6"/>
        <v>4.059308263695451</v>
      </c>
      <c r="I52" s="18">
        <f>G52-95</f>
        <v>-23.973234230941074</v>
      </c>
    </row>
    <row r="53" spans="1:9" s="7" customFormat="1" ht="39">
      <c r="A53" s="1" t="s">
        <v>16</v>
      </c>
      <c r="B53" s="2" t="s">
        <v>17</v>
      </c>
      <c r="C53" s="2" t="s">
        <v>72</v>
      </c>
      <c r="D53" s="99">
        <f>D54+D55</f>
        <v>296012</v>
      </c>
      <c r="E53" s="99">
        <f>E54+E55</f>
        <v>18204.421</v>
      </c>
      <c r="F53" s="99">
        <f>F54+F55</f>
        <v>17748.405</v>
      </c>
      <c r="G53" s="100">
        <f t="shared" si="7"/>
        <v>97.49502607086488</v>
      </c>
      <c r="H53" s="125">
        <f t="shared" si="6"/>
        <v>5.995839695688012</v>
      </c>
      <c r="I53" s="28" t="s">
        <v>71</v>
      </c>
    </row>
    <row r="54" spans="1:9" s="27" customFormat="1" ht="16.5" customHeight="1">
      <c r="A54" s="25"/>
      <c r="B54" s="26"/>
      <c r="C54" s="59" t="s">
        <v>37</v>
      </c>
      <c r="D54" s="112">
        <v>290754</v>
      </c>
      <c r="E54" s="112">
        <v>18010.321</v>
      </c>
      <c r="F54" s="112">
        <v>17555.163</v>
      </c>
      <c r="G54" s="101">
        <f t="shared" si="7"/>
        <v>97.47279351656198</v>
      </c>
      <c r="H54" s="126">
        <f t="shared" si="6"/>
        <v>6.03780618667327</v>
      </c>
      <c r="I54" s="18">
        <f>G54-95</f>
        <v>2.4727935165619783</v>
      </c>
    </row>
    <row r="55" spans="1:9" s="7" customFormat="1" ht="16.5" customHeight="1">
      <c r="A55" s="23"/>
      <c r="B55" s="24"/>
      <c r="C55" s="59" t="s">
        <v>38</v>
      </c>
      <c r="D55" s="112">
        <v>5258</v>
      </c>
      <c r="E55" s="112">
        <v>194.1</v>
      </c>
      <c r="F55" s="113">
        <v>193.242</v>
      </c>
      <c r="G55" s="101">
        <f t="shared" si="7"/>
        <v>99.5579598145286</v>
      </c>
      <c r="H55" s="126">
        <f t="shared" si="6"/>
        <v>3.675199695701788</v>
      </c>
      <c r="I55" s="18">
        <f>G55-95</f>
        <v>4.557959814528601</v>
      </c>
    </row>
    <row r="56" spans="1:9" s="7" customFormat="1" ht="28.5" customHeight="1">
      <c r="A56" s="1" t="s">
        <v>18</v>
      </c>
      <c r="B56" s="2" t="s">
        <v>19</v>
      </c>
      <c r="C56" s="2" t="s">
        <v>46</v>
      </c>
      <c r="D56" s="99">
        <f>D57+D58</f>
        <v>49752.4</v>
      </c>
      <c r="E56" s="99">
        <f>E57+E58</f>
        <v>1738.872</v>
      </c>
      <c r="F56" s="99">
        <f>F57+F58</f>
        <v>1676.074</v>
      </c>
      <c r="G56" s="100">
        <f t="shared" si="7"/>
        <v>96.38857834274172</v>
      </c>
      <c r="H56" s="125">
        <f t="shared" si="6"/>
        <v>3.36883044838038</v>
      </c>
      <c r="I56" s="28" t="s">
        <v>71</v>
      </c>
    </row>
    <row r="57" spans="1:9" s="27" customFormat="1" ht="17.25" customHeight="1">
      <c r="A57" s="25"/>
      <c r="B57" s="26"/>
      <c r="C57" s="59" t="s">
        <v>37</v>
      </c>
      <c r="D57" s="112">
        <v>48792.4</v>
      </c>
      <c r="E57" s="112">
        <v>1735.872</v>
      </c>
      <c r="F57" s="112">
        <v>1676.074</v>
      </c>
      <c r="G57" s="101">
        <f t="shared" si="7"/>
        <v>96.55516074917966</v>
      </c>
      <c r="H57" s="126">
        <f t="shared" si="6"/>
        <v>3.435112845443143</v>
      </c>
      <c r="I57" s="18">
        <f>G57-95</f>
        <v>1.555160749179663</v>
      </c>
    </row>
    <row r="58" spans="1:9" s="7" customFormat="1" ht="16.5" customHeight="1">
      <c r="A58" s="23"/>
      <c r="B58" s="24"/>
      <c r="C58" s="59" t="s">
        <v>38</v>
      </c>
      <c r="D58" s="112">
        <v>960</v>
      </c>
      <c r="E58" s="112">
        <v>3</v>
      </c>
      <c r="F58" s="113">
        <v>0</v>
      </c>
      <c r="G58" s="101">
        <f t="shared" si="7"/>
        <v>0</v>
      </c>
      <c r="H58" s="126">
        <f>F58/D58*100</f>
        <v>0</v>
      </c>
      <c r="I58" s="18">
        <f>G58-95</f>
        <v>-95</v>
      </c>
    </row>
    <row r="59" spans="1:9" s="7" customFormat="1" ht="52.5">
      <c r="A59" s="1" t="s">
        <v>108</v>
      </c>
      <c r="B59" s="2" t="s">
        <v>110</v>
      </c>
      <c r="C59" s="2" t="s">
        <v>109</v>
      </c>
      <c r="D59" s="99">
        <f>D60+D61</f>
        <v>877939.9</v>
      </c>
      <c r="E59" s="99">
        <f>E60+E61</f>
        <v>17451.679</v>
      </c>
      <c r="F59" s="116">
        <f>F61+F60</f>
        <v>12376.396</v>
      </c>
      <c r="G59" s="100">
        <f t="shared" si="7"/>
        <v>70.91808186478791</v>
      </c>
      <c r="H59" s="125">
        <f>F59/D59*100</f>
        <v>1.4097087966955368</v>
      </c>
      <c r="I59" s="28" t="s">
        <v>71</v>
      </c>
    </row>
    <row r="60" spans="1:9" s="7" customFormat="1" ht="18" customHeight="1">
      <c r="A60" s="149"/>
      <c r="B60" s="150"/>
      <c r="C60" s="63" t="s">
        <v>37</v>
      </c>
      <c r="D60" s="112">
        <v>874681.9</v>
      </c>
      <c r="E60" s="112">
        <v>17451.679</v>
      </c>
      <c r="F60" s="113">
        <v>12376.396</v>
      </c>
      <c r="G60" s="101">
        <f t="shared" si="7"/>
        <v>70.91808186478791</v>
      </c>
      <c r="H60" s="126">
        <f>F60/D60*100</f>
        <v>1.4149596556188027</v>
      </c>
      <c r="I60" s="18">
        <f>G60-95</f>
        <v>-24.081918135212092</v>
      </c>
    </row>
    <row r="61" spans="1:9" s="7" customFormat="1" ht="26.25">
      <c r="A61" s="134"/>
      <c r="B61" s="135"/>
      <c r="C61" s="63" t="s">
        <v>75</v>
      </c>
      <c r="D61" s="112">
        <v>3258</v>
      </c>
      <c r="E61" s="112">
        <v>0</v>
      </c>
      <c r="F61" s="113">
        <v>0</v>
      </c>
      <c r="G61" s="101">
        <v>0</v>
      </c>
      <c r="H61" s="126">
        <f>F61/D61*100</f>
        <v>0</v>
      </c>
      <c r="I61" s="18">
        <f>G61-95</f>
        <v>-95</v>
      </c>
    </row>
    <row r="62" spans="1:9" s="7" customFormat="1" ht="40.5" customHeight="1">
      <c r="A62" s="1" t="s">
        <v>20</v>
      </c>
      <c r="B62" s="2" t="s">
        <v>89</v>
      </c>
      <c r="C62" s="2" t="s">
        <v>50</v>
      </c>
      <c r="D62" s="99">
        <f>D63+D64</f>
        <v>1280750.9</v>
      </c>
      <c r="E62" s="99">
        <f>E63+E64</f>
        <v>16791.257</v>
      </c>
      <c r="F62" s="99">
        <f>F63+F64</f>
        <v>16505.526</v>
      </c>
      <c r="G62" s="100">
        <f aca="true" t="shared" si="8" ref="G62:G85">F62/E62*100</f>
        <v>98.29833466309282</v>
      </c>
      <c r="H62" s="125">
        <f aca="true" t="shared" si="9" ref="H62:H72">F62/D62*100</f>
        <v>1.2887381925712489</v>
      </c>
      <c r="I62" s="28" t="s">
        <v>71</v>
      </c>
    </row>
    <row r="63" spans="1:9" s="27" customFormat="1" ht="17.25" customHeight="1">
      <c r="A63" s="136"/>
      <c r="B63" s="137"/>
      <c r="C63" s="63" t="s">
        <v>37</v>
      </c>
      <c r="D63" s="112">
        <v>1043874.7</v>
      </c>
      <c r="E63" s="112">
        <v>16791.257</v>
      </c>
      <c r="F63" s="112">
        <v>16505.526</v>
      </c>
      <c r="G63" s="101">
        <f t="shared" si="8"/>
        <v>98.29833466309282</v>
      </c>
      <c r="H63" s="126">
        <f t="shared" si="9"/>
        <v>1.5811788522128185</v>
      </c>
      <c r="I63" s="18">
        <f>G63-95</f>
        <v>3.2983346630928168</v>
      </c>
    </row>
    <row r="64" spans="1:9" s="7" customFormat="1" ht="27" customHeight="1">
      <c r="A64" s="134"/>
      <c r="B64" s="135"/>
      <c r="C64" s="63" t="s">
        <v>75</v>
      </c>
      <c r="D64" s="112">
        <v>236876.2</v>
      </c>
      <c r="E64" s="112">
        <v>0</v>
      </c>
      <c r="F64" s="112">
        <v>0</v>
      </c>
      <c r="G64" s="101">
        <v>0</v>
      </c>
      <c r="H64" s="126">
        <f t="shared" si="9"/>
        <v>0</v>
      </c>
      <c r="I64" s="18">
        <f>G64-95</f>
        <v>-95</v>
      </c>
    </row>
    <row r="65" spans="1:9" s="7" customFormat="1" ht="41.25" customHeight="1">
      <c r="A65" s="64" t="s">
        <v>21</v>
      </c>
      <c r="B65" s="65" t="s">
        <v>90</v>
      </c>
      <c r="C65" s="2" t="s">
        <v>51</v>
      </c>
      <c r="D65" s="99">
        <f>D66+D67</f>
        <v>909906.8999999999</v>
      </c>
      <c r="E65" s="120">
        <f>E66+E67</f>
        <v>49603.598</v>
      </c>
      <c r="F65" s="99">
        <f>F66+F67</f>
        <v>38044.452</v>
      </c>
      <c r="G65" s="100">
        <f t="shared" si="8"/>
        <v>76.69696057128759</v>
      </c>
      <c r="H65" s="125">
        <f t="shared" si="9"/>
        <v>4.181136773443525</v>
      </c>
      <c r="I65" s="28" t="s">
        <v>71</v>
      </c>
    </row>
    <row r="66" spans="1:9" s="27" customFormat="1" ht="17.25" customHeight="1">
      <c r="A66" s="136"/>
      <c r="B66" s="137"/>
      <c r="C66" s="63" t="s">
        <v>37</v>
      </c>
      <c r="D66" s="112">
        <v>909875.7</v>
      </c>
      <c r="E66" s="118">
        <v>49603.598</v>
      </c>
      <c r="F66" s="112">
        <v>38044.452</v>
      </c>
      <c r="G66" s="101">
        <f t="shared" si="8"/>
        <v>76.69696057128759</v>
      </c>
      <c r="H66" s="126">
        <f t="shared" si="9"/>
        <v>4.181280146288114</v>
      </c>
      <c r="I66" s="18">
        <f>G66-95</f>
        <v>-18.30303942871241</v>
      </c>
    </row>
    <row r="67" spans="1:9" s="7" customFormat="1" ht="17.25" customHeight="1">
      <c r="A67" s="134"/>
      <c r="B67" s="135"/>
      <c r="C67" s="63" t="s">
        <v>38</v>
      </c>
      <c r="D67" s="112">
        <f>31.1+0.1</f>
        <v>31.200000000000003</v>
      </c>
      <c r="E67" s="118">
        <v>0</v>
      </c>
      <c r="F67" s="112">
        <v>0</v>
      </c>
      <c r="G67" s="101">
        <v>0</v>
      </c>
      <c r="H67" s="126">
        <f t="shared" si="9"/>
        <v>0</v>
      </c>
      <c r="I67" s="18">
        <f>G67-95</f>
        <v>-95</v>
      </c>
    </row>
    <row r="68" spans="1:9" s="7" customFormat="1" ht="66" customHeight="1">
      <c r="A68" s="58" t="s">
        <v>22</v>
      </c>
      <c r="B68" s="42" t="s">
        <v>91</v>
      </c>
      <c r="C68" s="2" t="s">
        <v>52</v>
      </c>
      <c r="D68" s="99">
        <f>D69+D70</f>
        <v>22380.3</v>
      </c>
      <c r="E68" s="99">
        <f>E69+E70</f>
        <v>1198.77</v>
      </c>
      <c r="F68" s="99">
        <f>F69+F70</f>
        <v>838.611</v>
      </c>
      <c r="G68" s="100">
        <f t="shared" si="8"/>
        <v>69.95595485372506</v>
      </c>
      <c r="H68" s="125">
        <f t="shared" si="9"/>
        <v>3.7470945429685933</v>
      </c>
      <c r="I68" s="28" t="s">
        <v>71</v>
      </c>
    </row>
    <row r="69" spans="1:9" s="27" customFormat="1" ht="18" customHeight="1">
      <c r="A69" s="25"/>
      <c r="B69" s="43"/>
      <c r="C69" s="59" t="s">
        <v>37</v>
      </c>
      <c r="D69" s="112">
        <v>22380.3</v>
      </c>
      <c r="E69" s="112">
        <v>1198.77</v>
      </c>
      <c r="F69" s="112">
        <v>838.611</v>
      </c>
      <c r="G69" s="101">
        <f t="shared" si="8"/>
        <v>69.95595485372506</v>
      </c>
      <c r="H69" s="126">
        <f t="shared" si="9"/>
        <v>3.7470945429685933</v>
      </c>
      <c r="I69" s="18">
        <f>G69-95</f>
        <v>-25.04404514627494</v>
      </c>
    </row>
    <row r="70" spans="1:9" s="7" customFormat="1" ht="27" customHeight="1" hidden="1">
      <c r="A70" s="40"/>
      <c r="B70" s="41"/>
      <c r="C70" s="59" t="s">
        <v>75</v>
      </c>
      <c r="D70" s="86">
        <v>0</v>
      </c>
      <c r="E70" s="86">
        <v>0</v>
      </c>
      <c r="F70" s="112">
        <v>0</v>
      </c>
      <c r="G70" s="101" t="e">
        <f t="shared" si="8"/>
        <v>#DIV/0!</v>
      </c>
      <c r="H70" s="126" t="e">
        <f t="shared" si="9"/>
        <v>#DIV/0!</v>
      </c>
      <c r="I70" s="18" t="e">
        <f>G70-95</f>
        <v>#DIV/0!</v>
      </c>
    </row>
    <row r="71" spans="1:9" s="7" customFormat="1" ht="40.5" customHeight="1">
      <c r="A71" s="60" t="s">
        <v>23</v>
      </c>
      <c r="B71" s="61" t="s">
        <v>92</v>
      </c>
      <c r="C71" s="2" t="s">
        <v>53</v>
      </c>
      <c r="D71" s="99">
        <f>D72+D73+D74</f>
        <v>2149353.6</v>
      </c>
      <c r="E71" s="99">
        <f>E72+E73</f>
        <v>193986.47</v>
      </c>
      <c r="F71" s="99">
        <f>F72+F73+F74</f>
        <v>97840.438</v>
      </c>
      <c r="G71" s="100">
        <f t="shared" si="8"/>
        <v>50.43673303607205</v>
      </c>
      <c r="H71" s="125">
        <f t="shared" si="9"/>
        <v>4.552086636652061</v>
      </c>
      <c r="I71" s="28" t="s">
        <v>71</v>
      </c>
    </row>
    <row r="72" spans="1:9" s="27" customFormat="1" ht="17.25" customHeight="1">
      <c r="A72" s="25"/>
      <c r="B72" s="26"/>
      <c r="C72" s="63" t="s">
        <v>37</v>
      </c>
      <c r="D72" s="112">
        <v>2026035.1</v>
      </c>
      <c r="E72" s="112">
        <v>178167.47</v>
      </c>
      <c r="F72" s="112">
        <v>84601.026</v>
      </c>
      <c r="G72" s="101">
        <f t="shared" si="8"/>
        <v>47.48399132568925</v>
      </c>
      <c r="H72" s="126">
        <f t="shared" si="9"/>
        <v>4.175693994640072</v>
      </c>
      <c r="I72" s="18">
        <f>G72-95</f>
        <v>-47.51600867431075</v>
      </c>
    </row>
    <row r="73" spans="1:9" s="7" customFormat="1" ht="18" customHeight="1">
      <c r="A73" s="162"/>
      <c r="B73" s="163"/>
      <c r="C73" s="63" t="s">
        <v>38</v>
      </c>
      <c r="D73" s="112">
        <v>123318.5</v>
      </c>
      <c r="E73" s="112">
        <v>15819</v>
      </c>
      <c r="F73" s="112">
        <f>13242.386-2.974</f>
        <v>13239.412</v>
      </c>
      <c r="G73" s="101">
        <f t="shared" si="8"/>
        <v>83.69310323029269</v>
      </c>
      <c r="H73" s="126">
        <f aca="true" t="shared" si="10" ref="H73:H81">F73/D73*100</f>
        <v>10.735949593937649</v>
      </c>
      <c r="I73" s="18">
        <f>G73-95</f>
        <v>-11.306896769707308</v>
      </c>
    </row>
    <row r="74" spans="1:9" s="7" customFormat="1" ht="29.25" customHeight="1" hidden="1">
      <c r="A74" s="40"/>
      <c r="B74" s="41"/>
      <c r="C74" s="63" t="s">
        <v>121</v>
      </c>
      <c r="D74" s="112">
        <v>0</v>
      </c>
      <c r="E74" s="112">
        <v>0</v>
      </c>
      <c r="F74" s="112">
        <v>0</v>
      </c>
      <c r="G74" s="101">
        <v>0</v>
      </c>
      <c r="H74" s="126">
        <v>0</v>
      </c>
      <c r="I74" s="18">
        <f>G74-95</f>
        <v>-95</v>
      </c>
    </row>
    <row r="75" spans="1:9" s="7" customFormat="1" ht="40.5" customHeight="1">
      <c r="A75" s="1" t="s">
        <v>24</v>
      </c>
      <c r="B75" s="2" t="s">
        <v>93</v>
      </c>
      <c r="C75" s="2" t="s">
        <v>54</v>
      </c>
      <c r="D75" s="99">
        <f>D76+D77</f>
        <v>133775.1</v>
      </c>
      <c r="E75" s="99">
        <f>E76+E77</f>
        <v>3493.015</v>
      </c>
      <c r="F75" s="99">
        <f>F76+F77</f>
        <v>3141.688</v>
      </c>
      <c r="G75" s="100">
        <f t="shared" si="8"/>
        <v>89.94201284563623</v>
      </c>
      <c r="H75" s="125">
        <f t="shared" si="10"/>
        <v>2.348484882463179</v>
      </c>
      <c r="I75" s="28" t="s">
        <v>71</v>
      </c>
    </row>
    <row r="76" spans="1:9" s="27" customFormat="1" ht="18" customHeight="1">
      <c r="A76" s="136"/>
      <c r="B76" s="137"/>
      <c r="C76" s="63" t="s">
        <v>37</v>
      </c>
      <c r="D76" s="112">
        <v>133702</v>
      </c>
      <c r="E76" s="112">
        <v>3493.015</v>
      </c>
      <c r="F76" s="112">
        <v>3141.688</v>
      </c>
      <c r="G76" s="101">
        <f t="shared" si="8"/>
        <v>89.94201284563623</v>
      </c>
      <c r="H76" s="126">
        <f t="shared" si="10"/>
        <v>2.349768889021855</v>
      </c>
      <c r="I76" s="18">
        <f>G76-95</f>
        <v>-5.057987154363772</v>
      </c>
    </row>
    <row r="77" spans="1:9" s="7" customFormat="1" ht="17.25" customHeight="1">
      <c r="A77" s="134"/>
      <c r="B77" s="135"/>
      <c r="C77" s="63" t="s">
        <v>38</v>
      </c>
      <c r="D77" s="112">
        <v>73.1</v>
      </c>
      <c r="E77" s="112">
        <v>0</v>
      </c>
      <c r="F77" s="112">
        <v>0</v>
      </c>
      <c r="G77" s="101">
        <v>0</v>
      </c>
      <c r="H77" s="126">
        <f t="shared" si="10"/>
        <v>0</v>
      </c>
      <c r="I77" s="18">
        <f>G77-95</f>
        <v>-95</v>
      </c>
    </row>
    <row r="78" spans="1:9" s="7" customFormat="1" ht="40.5" customHeight="1">
      <c r="A78" s="58" t="s">
        <v>25</v>
      </c>
      <c r="B78" s="42" t="s">
        <v>94</v>
      </c>
      <c r="C78" s="2" t="s">
        <v>55</v>
      </c>
      <c r="D78" s="99">
        <f>D79</f>
        <v>15188.9</v>
      </c>
      <c r="E78" s="99">
        <f>E79</f>
        <v>1079.844</v>
      </c>
      <c r="F78" s="99">
        <f>F79</f>
        <v>502.415</v>
      </c>
      <c r="G78" s="100">
        <f t="shared" si="8"/>
        <v>46.52662792032923</v>
      </c>
      <c r="H78" s="125">
        <f t="shared" si="10"/>
        <v>3.3077773900677467</v>
      </c>
      <c r="I78" s="28" t="s">
        <v>71</v>
      </c>
    </row>
    <row r="79" spans="1:9" s="27" customFormat="1" ht="17.25" customHeight="1">
      <c r="A79" s="25"/>
      <c r="B79" s="26"/>
      <c r="C79" s="59" t="s">
        <v>83</v>
      </c>
      <c r="D79" s="112">
        <v>15188.9</v>
      </c>
      <c r="E79" s="112">
        <v>1079.844</v>
      </c>
      <c r="F79" s="112">
        <v>502.415</v>
      </c>
      <c r="G79" s="101">
        <f t="shared" si="8"/>
        <v>46.52662792032923</v>
      </c>
      <c r="H79" s="126">
        <f t="shared" si="10"/>
        <v>3.3077773900677467</v>
      </c>
      <c r="I79" s="18">
        <f>G79-95</f>
        <v>-48.47337207967077</v>
      </c>
    </row>
    <row r="80" spans="1:9" s="7" customFormat="1" ht="27" customHeight="1">
      <c r="A80" s="60" t="s">
        <v>26</v>
      </c>
      <c r="B80" s="61" t="s">
        <v>27</v>
      </c>
      <c r="C80" s="2" t="s">
        <v>56</v>
      </c>
      <c r="D80" s="99">
        <f>D81+D82+D83</f>
        <v>581820</v>
      </c>
      <c r="E80" s="99">
        <f>E81+E82+E83</f>
        <v>15337.328</v>
      </c>
      <c r="F80" s="99">
        <f>F81+F82</f>
        <v>13599.147</v>
      </c>
      <c r="G80" s="100">
        <f t="shared" si="8"/>
        <v>88.66698945213926</v>
      </c>
      <c r="H80" s="125">
        <f t="shared" si="10"/>
        <v>2.33734608641848</v>
      </c>
      <c r="I80" s="28" t="s">
        <v>71</v>
      </c>
    </row>
    <row r="81" spans="1:9" s="27" customFormat="1" ht="16.5" customHeight="1">
      <c r="A81" s="136"/>
      <c r="B81" s="137"/>
      <c r="C81" s="63" t="s">
        <v>37</v>
      </c>
      <c r="D81" s="112">
        <v>579211.5</v>
      </c>
      <c r="E81" s="112">
        <v>15295.085</v>
      </c>
      <c r="F81" s="112">
        <v>13559.332</v>
      </c>
      <c r="G81" s="101">
        <f t="shared" si="8"/>
        <v>88.65156355783574</v>
      </c>
      <c r="H81" s="126">
        <f t="shared" si="10"/>
        <v>2.3409984090440195</v>
      </c>
      <c r="I81" s="18">
        <f>G81-95</f>
        <v>-6.348436442164257</v>
      </c>
    </row>
    <row r="82" spans="1:9" s="7" customFormat="1" ht="16.5" customHeight="1">
      <c r="A82" s="145"/>
      <c r="B82" s="146"/>
      <c r="C82" s="63" t="s">
        <v>38</v>
      </c>
      <c r="D82" s="112">
        <v>2608.5</v>
      </c>
      <c r="E82" s="112">
        <v>42.243</v>
      </c>
      <c r="F82" s="112">
        <v>39.815</v>
      </c>
      <c r="G82" s="101">
        <f t="shared" si="8"/>
        <v>94.25230215657031</v>
      </c>
      <c r="H82" s="126">
        <f>F82/D82*100</f>
        <v>1.52635614337742</v>
      </c>
      <c r="I82" s="18">
        <f>G82-95</f>
        <v>-0.747697843429691</v>
      </c>
    </row>
    <row r="83" spans="1:9" s="87" customFormat="1" ht="27.75" customHeight="1" hidden="1">
      <c r="A83" s="134"/>
      <c r="B83" s="135"/>
      <c r="C83" s="88" t="s">
        <v>75</v>
      </c>
      <c r="D83" s="86"/>
      <c r="E83" s="86"/>
      <c r="F83" s="86"/>
      <c r="G83" s="101" t="e">
        <f t="shared" si="8"/>
        <v>#DIV/0!</v>
      </c>
      <c r="H83" s="125" t="e">
        <f>F83/D83*100</f>
        <v>#DIV/0!</v>
      </c>
      <c r="I83" s="18" t="e">
        <f>G83-95</f>
        <v>#DIV/0!</v>
      </c>
    </row>
    <row r="84" spans="1:9" s="7" customFormat="1" ht="41.25" customHeight="1">
      <c r="A84" s="60" t="s">
        <v>28</v>
      </c>
      <c r="B84" s="61" t="s">
        <v>95</v>
      </c>
      <c r="C84" s="2" t="s">
        <v>57</v>
      </c>
      <c r="D84" s="99">
        <f>D85+D87+D86</f>
        <v>847911.3</v>
      </c>
      <c r="E84" s="99">
        <f>E85+E87+E86</f>
        <v>45103.426</v>
      </c>
      <c r="F84" s="99">
        <f>F85+F86+F87</f>
        <v>26095.208</v>
      </c>
      <c r="G84" s="100">
        <f t="shared" si="8"/>
        <v>57.85637658655908</v>
      </c>
      <c r="H84" s="125">
        <f aca="true" t="shared" si="11" ref="H84:H101">F84/D84*100</f>
        <v>3.0775870070371742</v>
      </c>
      <c r="I84" s="28" t="s">
        <v>71</v>
      </c>
    </row>
    <row r="85" spans="1:9" s="27" customFormat="1" ht="17.25" customHeight="1">
      <c r="A85" s="25"/>
      <c r="B85" s="26"/>
      <c r="C85" s="63" t="s">
        <v>37</v>
      </c>
      <c r="D85" s="112">
        <v>844531.5</v>
      </c>
      <c r="E85" s="112">
        <v>45103.426</v>
      </c>
      <c r="F85" s="112">
        <v>26095.208</v>
      </c>
      <c r="G85" s="101">
        <f t="shared" si="8"/>
        <v>57.85637658655908</v>
      </c>
      <c r="H85" s="126">
        <f t="shared" si="11"/>
        <v>3.089903455347728</v>
      </c>
      <c r="I85" s="18">
        <f>G85-95</f>
        <v>-37.14362341344092</v>
      </c>
    </row>
    <row r="86" spans="1:9" s="70" customFormat="1" ht="17.25" customHeight="1" hidden="1">
      <c r="A86" s="71"/>
      <c r="B86" s="69"/>
      <c r="C86" s="63" t="s">
        <v>38</v>
      </c>
      <c r="D86" s="86">
        <v>0</v>
      </c>
      <c r="E86" s="86">
        <v>0</v>
      </c>
      <c r="F86" s="112">
        <v>0</v>
      </c>
      <c r="G86" s="101" t="e">
        <f aca="true" t="shared" si="12" ref="G86:G99">F86/E86*100</f>
        <v>#DIV/0!</v>
      </c>
      <c r="H86" s="126" t="e">
        <f>F86/D86*100</f>
        <v>#DIV/0!</v>
      </c>
      <c r="I86" s="18" t="e">
        <f>G86-95</f>
        <v>#DIV/0!</v>
      </c>
    </row>
    <row r="87" spans="1:9" s="7" customFormat="1" ht="27.75" customHeight="1">
      <c r="A87" s="40"/>
      <c r="B87" s="41"/>
      <c r="C87" s="63" t="s">
        <v>75</v>
      </c>
      <c r="D87" s="112">
        <v>3379.8</v>
      </c>
      <c r="E87" s="112">
        <v>0</v>
      </c>
      <c r="F87" s="112">
        <v>0</v>
      </c>
      <c r="G87" s="101">
        <v>0</v>
      </c>
      <c r="H87" s="126">
        <f t="shared" si="11"/>
        <v>0</v>
      </c>
      <c r="I87" s="18">
        <f>G87-95</f>
        <v>-95</v>
      </c>
    </row>
    <row r="88" spans="1:9" s="7" customFormat="1" ht="28.5" customHeight="1">
      <c r="A88" s="58" t="s">
        <v>29</v>
      </c>
      <c r="B88" s="42" t="s">
        <v>30</v>
      </c>
      <c r="C88" s="2" t="s">
        <v>58</v>
      </c>
      <c r="D88" s="99">
        <f>D89</f>
        <v>28273.3</v>
      </c>
      <c r="E88" s="99">
        <f>E89</f>
        <v>2433.32</v>
      </c>
      <c r="F88" s="99">
        <f>F89</f>
        <v>1023.226</v>
      </c>
      <c r="G88" s="100">
        <f t="shared" si="12"/>
        <v>42.05061397596699</v>
      </c>
      <c r="H88" s="125">
        <f t="shared" si="11"/>
        <v>3.619054019162956</v>
      </c>
      <c r="I88" s="28" t="s">
        <v>71</v>
      </c>
    </row>
    <row r="89" spans="1:9" s="27" customFormat="1" ht="18" customHeight="1">
      <c r="A89" s="25"/>
      <c r="B89" s="26"/>
      <c r="C89" s="59" t="s">
        <v>37</v>
      </c>
      <c r="D89" s="112">
        <v>28273.3</v>
      </c>
      <c r="E89" s="112">
        <v>2433.32</v>
      </c>
      <c r="F89" s="112">
        <v>1023.226</v>
      </c>
      <c r="G89" s="101">
        <f t="shared" si="12"/>
        <v>42.05061397596699</v>
      </c>
      <c r="H89" s="126">
        <f t="shared" si="11"/>
        <v>3.619054019162956</v>
      </c>
      <c r="I89" s="18">
        <f>G89-95</f>
        <v>-52.94938602403301</v>
      </c>
    </row>
    <row r="90" spans="1:9" s="7" customFormat="1" ht="28.5" customHeight="1">
      <c r="A90" s="1" t="s">
        <v>31</v>
      </c>
      <c r="B90" s="2" t="s">
        <v>32</v>
      </c>
      <c r="C90" s="2" t="s">
        <v>59</v>
      </c>
      <c r="D90" s="99">
        <f>D91</f>
        <v>10354.8</v>
      </c>
      <c r="E90" s="99">
        <f>E91</f>
        <v>5318.63</v>
      </c>
      <c r="F90" s="99">
        <f>F91</f>
        <v>4956.158</v>
      </c>
      <c r="G90" s="100">
        <f t="shared" si="12"/>
        <v>93.18486151508941</v>
      </c>
      <c r="H90" s="125">
        <f t="shared" si="11"/>
        <v>47.86338702823812</v>
      </c>
      <c r="I90" s="28" t="s">
        <v>71</v>
      </c>
    </row>
    <row r="91" spans="1:9" s="27" customFormat="1" ht="18" customHeight="1">
      <c r="A91" s="25"/>
      <c r="B91" s="26"/>
      <c r="C91" s="59" t="s">
        <v>37</v>
      </c>
      <c r="D91" s="112">
        <v>10354.8</v>
      </c>
      <c r="E91" s="112">
        <v>5318.63</v>
      </c>
      <c r="F91" s="112">
        <v>4956.158</v>
      </c>
      <c r="G91" s="101">
        <f t="shared" si="12"/>
        <v>93.18486151508941</v>
      </c>
      <c r="H91" s="126">
        <f t="shared" si="11"/>
        <v>47.86338702823812</v>
      </c>
      <c r="I91" s="18">
        <f>G91-95</f>
        <v>-1.815138484910591</v>
      </c>
    </row>
    <row r="92" spans="1:9" s="7" customFormat="1" ht="30" customHeight="1">
      <c r="A92" s="1" t="s">
        <v>33</v>
      </c>
      <c r="B92" s="2" t="s">
        <v>34</v>
      </c>
      <c r="C92" s="2" t="s">
        <v>105</v>
      </c>
      <c r="D92" s="99">
        <f>D93</f>
        <v>151243.8</v>
      </c>
      <c r="E92" s="99">
        <f>E93</f>
        <v>6861.52</v>
      </c>
      <c r="F92" s="99">
        <f>F93</f>
        <v>2247.647</v>
      </c>
      <c r="G92" s="100">
        <f t="shared" si="12"/>
        <v>32.75727535589781</v>
      </c>
      <c r="H92" s="125">
        <f t="shared" si="11"/>
        <v>1.486108521473277</v>
      </c>
      <c r="I92" s="28" t="s">
        <v>71</v>
      </c>
    </row>
    <row r="93" spans="1:9" s="27" customFormat="1" ht="17.25" customHeight="1">
      <c r="A93" s="25"/>
      <c r="B93" s="26"/>
      <c r="C93" s="59" t="s">
        <v>37</v>
      </c>
      <c r="D93" s="112">
        <v>151243.8</v>
      </c>
      <c r="E93" s="112">
        <v>6861.52</v>
      </c>
      <c r="F93" s="112">
        <v>2247.647</v>
      </c>
      <c r="G93" s="101">
        <f t="shared" si="12"/>
        <v>32.75727535589781</v>
      </c>
      <c r="H93" s="126">
        <f t="shared" si="11"/>
        <v>1.486108521473277</v>
      </c>
      <c r="I93" s="18">
        <f>G93-95</f>
        <v>-62.24272464410219</v>
      </c>
    </row>
    <row r="94" spans="1:9" s="11" customFormat="1" ht="40.5" customHeight="1">
      <c r="A94" s="60" t="s">
        <v>35</v>
      </c>
      <c r="B94" s="61" t="s">
        <v>96</v>
      </c>
      <c r="C94" s="2" t="s">
        <v>61</v>
      </c>
      <c r="D94" s="99">
        <f>D95+D96</f>
        <v>689367.817</v>
      </c>
      <c r="E94" s="99">
        <f>E95+E96</f>
        <v>34614.596</v>
      </c>
      <c r="F94" s="99">
        <f>F95+F96+F97</f>
        <v>10863.89</v>
      </c>
      <c r="G94" s="100">
        <f t="shared" si="12"/>
        <v>31.385286137674406</v>
      </c>
      <c r="H94" s="125">
        <f t="shared" si="11"/>
        <v>1.575920681542347</v>
      </c>
      <c r="I94" s="28" t="s">
        <v>71</v>
      </c>
    </row>
    <row r="95" spans="1:9" s="27" customFormat="1" ht="16.5" customHeight="1">
      <c r="A95" s="136"/>
      <c r="B95" s="137"/>
      <c r="C95" s="63" t="s">
        <v>37</v>
      </c>
      <c r="D95" s="112">
        <v>397214.451</v>
      </c>
      <c r="E95" s="112">
        <v>34614.596</v>
      </c>
      <c r="F95" s="112">
        <v>10863.89</v>
      </c>
      <c r="G95" s="101">
        <f t="shared" si="12"/>
        <v>31.385286137674406</v>
      </c>
      <c r="H95" s="126">
        <f t="shared" si="11"/>
        <v>2.7350188223640433</v>
      </c>
      <c r="I95" s="18">
        <f>G95-95</f>
        <v>-63.614713862325594</v>
      </c>
    </row>
    <row r="96" spans="1:9" s="7" customFormat="1" ht="17.25" customHeight="1">
      <c r="A96" s="145"/>
      <c r="B96" s="146"/>
      <c r="C96" s="63" t="s">
        <v>38</v>
      </c>
      <c r="D96" s="112">
        <f>292153.4-0.034</f>
        <v>292153.36600000004</v>
      </c>
      <c r="E96" s="112">
        <v>0</v>
      </c>
      <c r="F96" s="112">
        <v>0</v>
      </c>
      <c r="G96" s="101">
        <v>0</v>
      </c>
      <c r="H96" s="126">
        <f t="shared" si="11"/>
        <v>0</v>
      </c>
      <c r="I96" s="18">
        <f>G96-95</f>
        <v>-95</v>
      </c>
    </row>
    <row r="97" spans="1:9" s="7" customFormat="1" ht="27" customHeight="1" hidden="1">
      <c r="A97" s="134"/>
      <c r="B97" s="135"/>
      <c r="C97" s="63" t="s">
        <v>75</v>
      </c>
      <c r="D97" s="86">
        <v>0</v>
      </c>
      <c r="E97" s="86">
        <v>0</v>
      </c>
      <c r="F97" s="112">
        <v>0</v>
      </c>
      <c r="G97" s="101">
        <v>0</v>
      </c>
      <c r="H97" s="126">
        <v>0</v>
      </c>
      <c r="I97" s="18">
        <f>G97-95</f>
        <v>-95</v>
      </c>
    </row>
    <row r="98" spans="1:9" s="7" customFormat="1" ht="40.5" customHeight="1">
      <c r="A98" s="1" t="s">
        <v>36</v>
      </c>
      <c r="B98" s="2" t="s">
        <v>97</v>
      </c>
      <c r="C98" s="2" t="s">
        <v>60</v>
      </c>
      <c r="D98" s="99">
        <f>D99</f>
        <v>62756.509</v>
      </c>
      <c r="E98" s="99">
        <f>E99</f>
        <v>4545.319</v>
      </c>
      <c r="F98" s="99">
        <f>F99</f>
        <v>4045.803</v>
      </c>
      <c r="G98" s="100">
        <f t="shared" si="12"/>
        <v>89.01032028775097</v>
      </c>
      <c r="H98" s="125">
        <f t="shared" si="11"/>
        <v>6.446826097353503</v>
      </c>
      <c r="I98" s="28" t="s">
        <v>71</v>
      </c>
    </row>
    <row r="99" spans="1:9" s="27" customFormat="1" ht="16.5" customHeight="1">
      <c r="A99" s="138"/>
      <c r="B99" s="155"/>
      <c r="C99" s="59" t="s">
        <v>37</v>
      </c>
      <c r="D99" s="112">
        <v>62756.509</v>
      </c>
      <c r="E99" s="112">
        <v>4545.319</v>
      </c>
      <c r="F99" s="112">
        <v>4045.803</v>
      </c>
      <c r="G99" s="101">
        <f t="shared" si="12"/>
        <v>89.01032028775097</v>
      </c>
      <c r="H99" s="126">
        <f t="shared" si="11"/>
        <v>6.446826097353503</v>
      </c>
      <c r="I99" s="18">
        <f>G99-95</f>
        <v>-5.989679712249028</v>
      </c>
    </row>
    <row r="100" spans="1:9" s="14" customFormat="1" ht="18" customHeight="1" hidden="1">
      <c r="A100" s="138" t="s">
        <v>81</v>
      </c>
      <c r="B100" s="139"/>
      <c r="C100" s="140"/>
      <c r="D100" s="99">
        <v>0</v>
      </c>
      <c r="E100" s="8" t="s">
        <v>71</v>
      </c>
      <c r="F100" s="8" t="s">
        <v>71</v>
      </c>
      <c r="G100" s="8" t="s">
        <v>71</v>
      </c>
      <c r="H100" s="6" t="s">
        <v>71</v>
      </c>
      <c r="I100" s="8" t="s">
        <v>71</v>
      </c>
    </row>
    <row r="101" spans="1:9" ht="29.25" customHeight="1">
      <c r="A101" s="157" t="s">
        <v>69</v>
      </c>
      <c r="B101" s="158"/>
      <c r="C101" s="159"/>
      <c r="D101" s="114">
        <f>D103+D104+D105</f>
        <v>21461435.889000002</v>
      </c>
      <c r="E101" s="114">
        <f>E103+E104+E105</f>
        <v>1909313.5010000002</v>
      </c>
      <c r="F101" s="114">
        <f>F103+F104+F105</f>
        <v>1258410.4770000002</v>
      </c>
      <c r="G101" s="104">
        <f>F101/E101*100</f>
        <v>65.90905455499632</v>
      </c>
      <c r="H101" s="131">
        <f t="shared" si="11"/>
        <v>5.863589386602948</v>
      </c>
      <c r="I101" s="46" t="s">
        <v>71</v>
      </c>
    </row>
    <row r="102" spans="1:9" ht="15.75" customHeight="1">
      <c r="A102" s="144"/>
      <c r="B102" s="144"/>
      <c r="C102" s="47" t="s">
        <v>67</v>
      </c>
      <c r="D102" s="91"/>
      <c r="E102" s="91"/>
      <c r="F102" s="91"/>
      <c r="G102" s="104"/>
      <c r="H102" s="131"/>
      <c r="I102" s="48"/>
    </row>
    <row r="103" spans="1:9" ht="20.25" customHeight="1">
      <c r="A103" s="144"/>
      <c r="B103" s="144"/>
      <c r="C103" s="49" t="s">
        <v>37</v>
      </c>
      <c r="D103" s="114">
        <f>D7+D20+D23+D25+D29+D32+D36+D39+D42+D45+D48+D51+D54+D57+D60+D63+D66+D69+D72+D76+D79+D81+D85+D89+D91+D93+D95+D99+D9</f>
        <v>15833444.480000002</v>
      </c>
      <c r="E103" s="114">
        <f>E7+E20+E23+E25+E29+E32+E36+E39+E42+E45+E48+E51+E54+E57+E60+E63+E66+E69+E72+E76+E79+E81+E85+E89+E91+E93+E95+E99+E9</f>
        <v>1013658.943</v>
      </c>
      <c r="F103" s="114">
        <f>F7+F20+F23+F25+F29+F32+F36+F39+F42+F45+F48+F51+F54+F57+F60+F63+F66+F69+F72+F76+F79+F81+F85+F89+F91+F93+F95+F99+F9</f>
        <v>778646.8970000001</v>
      </c>
      <c r="G103" s="104">
        <f>F103/E103*100</f>
        <v>76.81547155254566</v>
      </c>
      <c r="H103" s="131">
        <f>F103/D103*100</f>
        <v>4.917735354322599</v>
      </c>
      <c r="I103" s="50">
        <f>G103-95</f>
        <v>-18.18452844745434</v>
      </c>
    </row>
    <row r="104" spans="1:9" ht="18.75" customHeight="1">
      <c r="A104" s="144"/>
      <c r="B104" s="144"/>
      <c r="C104" s="49" t="s">
        <v>38</v>
      </c>
      <c r="D104" s="114">
        <f>D26+D33+D37+D40+D43+D46+D49+D52+D55+D58+D67+D73+D77+D82+D96+D86+D21</f>
        <v>4970080.709</v>
      </c>
      <c r="E104" s="114">
        <f>E26+E33+E37+E40+E43+E46+E49+E52+E55+E58+E67+E73+E77+E82+E96+E86+E21</f>
        <v>895654.5580000001</v>
      </c>
      <c r="F104" s="114">
        <f>F26+F33+F37+F40+F43+F46+F49+F52+F55+F58+F67+F73+F77+F82+F96+F86+F21</f>
        <v>479763.58</v>
      </c>
      <c r="G104" s="104">
        <f>F104/E104*100</f>
        <v>53.56569401838516</v>
      </c>
      <c r="H104" s="131">
        <f>F104/D104*100</f>
        <v>9.65303398657545</v>
      </c>
      <c r="I104" s="50">
        <f>G104-95</f>
        <v>-41.43430598161484</v>
      </c>
    </row>
    <row r="105" spans="1:9" ht="31.5" customHeight="1">
      <c r="A105" s="144"/>
      <c r="B105" s="144"/>
      <c r="C105" s="51" t="s">
        <v>75</v>
      </c>
      <c r="D105" s="114">
        <f>D27+D30+D34+D61+D64+D74+D87</f>
        <v>657910.7</v>
      </c>
      <c r="E105" s="114">
        <f>E27+E30+E34+E61+E64+E70+E83+E87+E97+E74</f>
        <v>0</v>
      </c>
      <c r="F105" s="114">
        <f>F27+F30+F34+F61+F64+F70+F83+F87+F97+F74</f>
        <v>0</v>
      </c>
      <c r="G105" s="104">
        <v>0</v>
      </c>
      <c r="H105" s="131">
        <f>F105/D105*100</f>
        <v>0</v>
      </c>
      <c r="I105" s="50">
        <f>G105-95</f>
        <v>-95</v>
      </c>
    </row>
    <row r="106" spans="1:9" ht="26.25" customHeight="1">
      <c r="A106" s="141" t="s">
        <v>68</v>
      </c>
      <c r="B106" s="142"/>
      <c r="C106" s="143"/>
      <c r="D106" s="117">
        <f>D108+D109+D110</f>
        <v>21769962.209000003</v>
      </c>
      <c r="E106" s="117">
        <f>E108+E109+E110</f>
        <v>1949192.471</v>
      </c>
      <c r="F106" s="117">
        <f>F108+F109+F110</f>
        <v>1272711.3180000002</v>
      </c>
      <c r="G106" s="105">
        <f>F106/E106*100</f>
        <v>65.29428657946012</v>
      </c>
      <c r="H106" s="132">
        <f>F106/D106*100</f>
        <v>5.846180649196735</v>
      </c>
      <c r="I106" s="52" t="s">
        <v>71</v>
      </c>
    </row>
    <row r="107" spans="1:9" ht="14.25" customHeight="1">
      <c r="A107" s="156"/>
      <c r="B107" s="156"/>
      <c r="C107" s="53" t="s">
        <v>67</v>
      </c>
      <c r="D107" s="92"/>
      <c r="E107" s="92"/>
      <c r="F107" s="92"/>
      <c r="G107" s="105"/>
      <c r="H107" s="132"/>
      <c r="I107" s="54"/>
    </row>
    <row r="108" spans="1:9" ht="30.75" customHeight="1">
      <c r="A108" s="156"/>
      <c r="B108" s="156"/>
      <c r="C108" s="55" t="s">
        <v>74</v>
      </c>
      <c r="D108" s="121">
        <f>D103+D13</f>
        <v>16141970.800000003</v>
      </c>
      <c r="E108" s="121">
        <f>E103+E13</f>
        <v>1053537.913</v>
      </c>
      <c r="F108" s="121">
        <f>F103+F13</f>
        <v>792947.7380000001</v>
      </c>
      <c r="G108" s="105">
        <f>F108/E108*100</f>
        <v>75.26523044073879</v>
      </c>
      <c r="H108" s="132">
        <f>F108/D108*100</f>
        <v>4.912335351269499</v>
      </c>
      <c r="I108" s="56">
        <f>G108-95</f>
        <v>-19.73476955926121</v>
      </c>
    </row>
    <row r="109" spans="1:9" ht="18.75" customHeight="1">
      <c r="A109" s="156"/>
      <c r="B109" s="156"/>
      <c r="C109" s="55" t="s">
        <v>38</v>
      </c>
      <c r="D109" s="115">
        <f aca="true" t="shared" si="13" ref="D109:F110">D104</f>
        <v>4970080.709</v>
      </c>
      <c r="E109" s="121">
        <f t="shared" si="13"/>
        <v>895654.5580000001</v>
      </c>
      <c r="F109" s="115">
        <f t="shared" si="13"/>
        <v>479763.58</v>
      </c>
      <c r="G109" s="105">
        <f>F109/E109*100</f>
        <v>53.56569401838516</v>
      </c>
      <c r="H109" s="132">
        <f>F109/D109*100</f>
        <v>9.65303398657545</v>
      </c>
      <c r="I109" s="56">
        <f>G109-95</f>
        <v>-41.43430598161484</v>
      </c>
    </row>
    <row r="110" spans="1:9" ht="31.5" customHeight="1">
      <c r="A110" s="156"/>
      <c r="B110" s="156"/>
      <c r="C110" s="57" t="s">
        <v>75</v>
      </c>
      <c r="D110" s="115">
        <f>D105</f>
        <v>657910.7</v>
      </c>
      <c r="E110" s="121">
        <f t="shared" si="13"/>
        <v>0</v>
      </c>
      <c r="F110" s="115">
        <f t="shared" si="13"/>
        <v>0</v>
      </c>
      <c r="G110" s="105">
        <v>0</v>
      </c>
      <c r="H110" s="132">
        <f>F110/D110*100</f>
        <v>0</v>
      </c>
      <c r="I110" s="56">
        <f>G110-95</f>
        <v>-95</v>
      </c>
    </row>
    <row r="111" spans="1:9" ht="10.5" customHeight="1">
      <c r="A111" s="10"/>
      <c r="B111" s="3"/>
      <c r="C111" s="3"/>
      <c r="D111" s="16"/>
      <c r="E111" s="83"/>
      <c r="F111" s="44"/>
      <c r="G111" s="93"/>
      <c r="H111" s="17"/>
      <c r="I111" s="17"/>
    </row>
    <row r="112" spans="1:9" s="98" customFormat="1" ht="18" customHeight="1">
      <c r="A112" s="160" t="s">
        <v>116</v>
      </c>
      <c r="B112" s="161"/>
      <c r="C112" s="161"/>
      <c r="D112" s="161"/>
      <c r="E112" s="161"/>
      <c r="F112" s="161"/>
      <c r="G112" s="161"/>
      <c r="H112" s="161"/>
      <c r="I112" s="161"/>
    </row>
    <row r="113" spans="1:9" s="19" customFormat="1" ht="17.25" customHeight="1">
      <c r="A113" s="153" t="s">
        <v>118</v>
      </c>
      <c r="B113" s="154"/>
      <c r="C113" s="154"/>
      <c r="D113" s="154"/>
      <c r="E113" s="154"/>
      <c r="F113" s="154"/>
      <c r="G113" s="154"/>
      <c r="H113" s="154"/>
      <c r="I113" s="29"/>
    </row>
    <row r="114" spans="1:9" s="12" customFormat="1" ht="30.75" customHeight="1" hidden="1">
      <c r="A114" s="151" t="s">
        <v>122</v>
      </c>
      <c r="B114" s="152"/>
      <c r="C114" s="152"/>
      <c r="D114" s="152"/>
      <c r="E114" s="152"/>
      <c r="F114" s="152"/>
      <c r="G114" s="152"/>
      <c r="H114" s="152"/>
      <c r="I114" s="152"/>
    </row>
    <row r="115" spans="1:9" s="12" customFormat="1" ht="12.75">
      <c r="A115" s="31"/>
      <c r="B115" s="13"/>
      <c r="C115" s="13"/>
      <c r="D115" s="20"/>
      <c r="E115" s="84"/>
      <c r="F115" s="45"/>
      <c r="G115" s="94"/>
      <c r="H115" s="20"/>
      <c r="I115" s="20"/>
    </row>
    <row r="116" spans="1:9" s="12" customFormat="1" ht="12.75">
      <c r="A116" s="31"/>
      <c r="B116" s="13"/>
      <c r="C116" s="13"/>
      <c r="D116" s="20"/>
      <c r="E116" s="84"/>
      <c r="F116" s="45"/>
      <c r="G116" s="94"/>
      <c r="H116" s="20"/>
      <c r="I116" s="20"/>
    </row>
    <row r="117" spans="1:9" s="12" customFormat="1" ht="12.75">
      <c r="A117" s="31"/>
      <c r="B117" s="13"/>
      <c r="C117" s="13"/>
      <c r="D117" s="20"/>
      <c r="E117" s="84"/>
      <c r="F117" s="45"/>
      <c r="G117" s="94"/>
      <c r="H117" s="20"/>
      <c r="I117" s="20"/>
    </row>
    <row r="118" spans="1:9" s="12" customFormat="1" ht="12.75">
      <c r="A118" s="31"/>
      <c r="B118" s="13"/>
      <c r="C118" s="13"/>
      <c r="D118" s="20"/>
      <c r="E118" s="84"/>
      <c r="F118" s="45"/>
      <c r="G118" s="94"/>
      <c r="H118" s="20"/>
      <c r="I118" s="20"/>
    </row>
    <row r="119" spans="1:9" s="12" customFormat="1" ht="12.75">
      <c r="A119" s="31"/>
      <c r="B119" s="13"/>
      <c r="C119" s="13"/>
      <c r="D119" s="20"/>
      <c r="E119" s="84"/>
      <c r="F119" s="45"/>
      <c r="G119" s="94"/>
      <c r="H119" s="20"/>
      <c r="I119" s="20"/>
    </row>
    <row r="120" spans="1:9" s="12" customFormat="1" ht="12.75">
      <c r="A120" s="31"/>
      <c r="B120" s="13"/>
      <c r="C120" s="13"/>
      <c r="D120" s="20"/>
      <c r="E120" s="84"/>
      <c r="F120" s="45"/>
      <c r="G120" s="94"/>
      <c r="H120" s="20"/>
      <c r="I120" s="20"/>
    </row>
    <row r="121" spans="1:9" s="12" customFormat="1" ht="12.75">
      <c r="A121" s="31"/>
      <c r="B121" s="13"/>
      <c r="C121" s="13"/>
      <c r="D121" s="20"/>
      <c r="E121" s="84"/>
      <c r="F121" s="45"/>
      <c r="G121" s="94"/>
      <c r="H121" s="20"/>
      <c r="I121" s="20"/>
    </row>
    <row r="122" spans="1:9" s="12" customFormat="1" ht="12.75">
      <c r="A122" s="31"/>
      <c r="B122" s="13"/>
      <c r="C122" s="13"/>
      <c r="D122" s="20"/>
      <c r="E122" s="84"/>
      <c r="F122" s="45"/>
      <c r="G122" s="94"/>
      <c r="H122" s="20"/>
      <c r="I122" s="20"/>
    </row>
    <row r="123" spans="1:9" s="12" customFormat="1" ht="12.75">
      <c r="A123" s="31"/>
      <c r="B123" s="13"/>
      <c r="C123" s="13"/>
      <c r="D123" s="20"/>
      <c r="E123" s="84"/>
      <c r="F123" s="45"/>
      <c r="G123" s="94"/>
      <c r="H123" s="20"/>
      <c r="I123" s="20"/>
    </row>
    <row r="124" spans="1:9" s="12" customFormat="1" ht="12.75">
      <c r="A124" s="31"/>
      <c r="B124" s="13"/>
      <c r="C124" s="13"/>
      <c r="D124" s="20"/>
      <c r="E124" s="84"/>
      <c r="F124" s="45"/>
      <c r="G124" s="94"/>
      <c r="H124" s="20"/>
      <c r="I124" s="20"/>
    </row>
    <row r="125" spans="1:9" s="12" customFormat="1" ht="12.75">
      <c r="A125" s="31"/>
      <c r="B125" s="13"/>
      <c r="C125" s="13"/>
      <c r="D125" s="20"/>
      <c r="E125" s="84"/>
      <c r="F125" s="45"/>
      <c r="G125" s="94"/>
      <c r="H125" s="20"/>
      <c r="I125" s="20"/>
    </row>
    <row r="126" spans="1:9" s="12" customFormat="1" ht="12.75">
      <c r="A126" s="31"/>
      <c r="B126" s="13"/>
      <c r="C126" s="13"/>
      <c r="D126" s="20"/>
      <c r="E126" s="84"/>
      <c r="F126" s="45"/>
      <c r="G126" s="94"/>
      <c r="H126" s="20"/>
      <c r="I126" s="20"/>
    </row>
    <row r="127" spans="1:9" s="12" customFormat="1" ht="12.75">
      <c r="A127" s="31"/>
      <c r="B127" s="13"/>
      <c r="C127" s="13"/>
      <c r="D127" s="20"/>
      <c r="E127" s="84"/>
      <c r="F127" s="45"/>
      <c r="G127" s="94"/>
      <c r="H127" s="20"/>
      <c r="I127" s="20"/>
    </row>
    <row r="128" spans="1:9" s="12" customFormat="1" ht="12.75">
      <c r="A128" s="31"/>
      <c r="B128" s="13"/>
      <c r="C128" s="13"/>
      <c r="D128" s="20"/>
      <c r="E128" s="84"/>
      <c r="F128" s="45"/>
      <c r="G128" s="94"/>
      <c r="H128" s="20"/>
      <c r="I128" s="20"/>
    </row>
    <row r="129" spans="1:9" s="12" customFormat="1" ht="12.75">
      <c r="A129" s="31"/>
      <c r="B129" s="13"/>
      <c r="C129" s="13"/>
      <c r="D129" s="20"/>
      <c r="E129" s="84"/>
      <c r="F129" s="45"/>
      <c r="G129" s="94"/>
      <c r="H129" s="20"/>
      <c r="I129" s="20"/>
    </row>
    <row r="130" spans="1:9" s="12" customFormat="1" ht="12.75">
      <c r="A130" s="31"/>
      <c r="B130" s="13"/>
      <c r="C130" s="13"/>
      <c r="D130" s="20"/>
      <c r="E130" s="84"/>
      <c r="F130" s="45"/>
      <c r="G130" s="94"/>
      <c r="H130" s="20"/>
      <c r="I130" s="20"/>
    </row>
    <row r="131" spans="1:9" s="12" customFormat="1" ht="12.75">
      <c r="A131" s="31"/>
      <c r="B131" s="13"/>
      <c r="C131" s="13"/>
      <c r="D131" s="20"/>
      <c r="E131" s="84"/>
      <c r="F131" s="45"/>
      <c r="G131" s="94"/>
      <c r="H131" s="20"/>
      <c r="I131" s="20"/>
    </row>
    <row r="132" spans="1:9" s="12" customFormat="1" ht="12.75">
      <c r="A132" s="31"/>
      <c r="B132" s="13"/>
      <c r="C132" s="13"/>
      <c r="D132" s="20"/>
      <c r="E132" s="84"/>
      <c r="F132" s="45"/>
      <c r="G132" s="94"/>
      <c r="H132" s="20"/>
      <c r="I132" s="20"/>
    </row>
    <row r="133" spans="1:9" s="12" customFormat="1" ht="12.75">
      <c r="A133" s="31"/>
      <c r="B133" s="13"/>
      <c r="C133" s="13"/>
      <c r="D133" s="20"/>
      <c r="E133" s="84"/>
      <c r="F133" s="45"/>
      <c r="G133" s="94"/>
      <c r="H133" s="20"/>
      <c r="I133" s="20"/>
    </row>
    <row r="134" spans="1:9" s="12" customFormat="1" ht="12.75">
      <c r="A134" s="31"/>
      <c r="B134" s="13"/>
      <c r="C134" s="13"/>
      <c r="D134" s="20"/>
      <c r="E134" s="84"/>
      <c r="F134" s="45"/>
      <c r="G134" s="94"/>
      <c r="H134" s="20"/>
      <c r="I134" s="20"/>
    </row>
    <row r="135" spans="1:9" s="12" customFormat="1" ht="12.75">
      <c r="A135" s="31"/>
      <c r="B135" s="13"/>
      <c r="C135" s="13"/>
      <c r="D135" s="20"/>
      <c r="E135" s="84"/>
      <c r="F135" s="45"/>
      <c r="G135" s="94"/>
      <c r="H135" s="20"/>
      <c r="I135" s="20"/>
    </row>
    <row r="136" spans="1:9" s="12" customFormat="1" ht="12.75">
      <c r="A136" s="31"/>
      <c r="B136" s="13"/>
      <c r="C136" s="13"/>
      <c r="D136" s="20"/>
      <c r="E136" s="84"/>
      <c r="F136" s="45"/>
      <c r="G136" s="94"/>
      <c r="H136" s="20"/>
      <c r="I136" s="20"/>
    </row>
    <row r="137" spans="1:9" s="12" customFormat="1" ht="12.75">
      <c r="A137" s="31"/>
      <c r="B137" s="13"/>
      <c r="C137" s="13"/>
      <c r="D137" s="20"/>
      <c r="E137" s="84"/>
      <c r="F137" s="45"/>
      <c r="G137" s="94"/>
      <c r="H137" s="20"/>
      <c r="I137" s="20"/>
    </row>
    <row r="138" spans="1:9" s="12" customFormat="1" ht="12.75">
      <c r="A138" s="31"/>
      <c r="B138" s="13"/>
      <c r="C138" s="13"/>
      <c r="D138" s="20"/>
      <c r="E138" s="84"/>
      <c r="F138" s="45"/>
      <c r="G138" s="94"/>
      <c r="H138" s="20"/>
      <c r="I138" s="20"/>
    </row>
    <row r="139" spans="1:9" s="12" customFormat="1" ht="12.75">
      <c r="A139" s="31"/>
      <c r="B139" s="13"/>
      <c r="C139" s="13"/>
      <c r="D139" s="20"/>
      <c r="E139" s="84"/>
      <c r="F139" s="45"/>
      <c r="G139" s="94"/>
      <c r="H139" s="20"/>
      <c r="I139" s="20"/>
    </row>
    <row r="140" spans="1:9" s="12" customFormat="1" ht="12.75">
      <c r="A140" s="31"/>
      <c r="B140" s="13"/>
      <c r="C140" s="13"/>
      <c r="D140" s="20"/>
      <c r="E140" s="84"/>
      <c r="F140" s="45"/>
      <c r="G140" s="94"/>
      <c r="H140" s="20"/>
      <c r="I140" s="20"/>
    </row>
    <row r="141" spans="1:9" s="12" customFormat="1" ht="12.75">
      <c r="A141" s="31"/>
      <c r="B141" s="13"/>
      <c r="C141" s="13"/>
      <c r="D141" s="20"/>
      <c r="E141" s="84"/>
      <c r="F141" s="45"/>
      <c r="G141" s="94"/>
      <c r="H141" s="20"/>
      <c r="I141" s="20"/>
    </row>
    <row r="142" spans="1:9" s="12" customFormat="1" ht="12.75">
      <c r="A142" s="31"/>
      <c r="B142" s="13"/>
      <c r="C142" s="13"/>
      <c r="D142" s="20"/>
      <c r="E142" s="84"/>
      <c r="F142" s="45"/>
      <c r="G142" s="94"/>
      <c r="H142" s="20"/>
      <c r="I142" s="20"/>
    </row>
    <row r="143" spans="1:9" s="12" customFormat="1" ht="12.75">
      <c r="A143" s="31"/>
      <c r="B143" s="13"/>
      <c r="C143" s="13"/>
      <c r="D143" s="20"/>
      <c r="E143" s="84"/>
      <c r="F143" s="45"/>
      <c r="G143" s="94"/>
      <c r="H143" s="20"/>
      <c r="I143" s="20"/>
    </row>
    <row r="144" spans="1:9" s="12" customFormat="1" ht="12.75">
      <c r="A144" s="31"/>
      <c r="B144" s="13"/>
      <c r="C144" s="13"/>
      <c r="D144" s="20"/>
      <c r="E144" s="84"/>
      <c r="F144" s="45"/>
      <c r="G144" s="94"/>
      <c r="H144" s="20"/>
      <c r="I144" s="20"/>
    </row>
    <row r="145" spans="1:9" s="12" customFormat="1" ht="12.75">
      <c r="A145" s="31"/>
      <c r="B145" s="13"/>
      <c r="C145" s="13"/>
      <c r="D145" s="20"/>
      <c r="E145" s="84"/>
      <c r="F145" s="45"/>
      <c r="G145" s="94"/>
      <c r="H145" s="20"/>
      <c r="I145" s="20"/>
    </row>
    <row r="146" spans="1:9" s="12" customFormat="1" ht="12.75">
      <c r="A146" s="31"/>
      <c r="B146" s="13"/>
      <c r="C146" s="13"/>
      <c r="D146" s="20"/>
      <c r="E146" s="84"/>
      <c r="F146" s="45"/>
      <c r="G146" s="94"/>
      <c r="H146" s="20"/>
      <c r="I146" s="20"/>
    </row>
    <row r="147" spans="1:9" s="12" customFormat="1" ht="12.75">
      <c r="A147" s="31"/>
      <c r="B147" s="13"/>
      <c r="C147" s="13"/>
      <c r="D147" s="20"/>
      <c r="E147" s="84"/>
      <c r="F147" s="45"/>
      <c r="G147" s="94"/>
      <c r="H147" s="20"/>
      <c r="I147" s="20"/>
    </row>
    <row r="148" spans="1:9" s="12" customFormat="1" ht="12.75">
      <c r="A148" s="31"/>
      <c r="B148" s="13"/>
      <c r="C148" s="13"/>
      <c r="D148" s="20"/>
      <c r="E148" s="84"/>
      <c r="F148" s="45"/>
      <c r="G148" s="94"/>
      <c r="H148" s="20"/>
      <c r="I148" s="20"/>
    </row>
    <row r="149" spans="1:9" s="12" customFormat="1" ht="12.75">
      <c r="A149" s="31"/>
      <c r="B149" s="13"/>
      <c r="C149" s="13"/>
      <c r="D149" s="20"/>
      <c r="E149" s="84"/>
      <c r="F149" s="45"/>
      <c r="G149" s="94"/>
      <c r="H149" s="20"/>
      <c r="I149" s="20"/>
    </row>
    <row r="150" spans="1:9" s="12" customFormat="1" ht="12.75">
      <c r="A150" s="31"/>
      <c r="B150" s="13"/>
      <c r="C150" s="13"/>
      <c r="D150" s="20"/>
      <c r="E150" s="84"/>
      <c r="F150" s="45"/>
      <c r="G150" s="94"/>
      <c r="H150" s="20"/>
      <c r="I150" s="20"/>
    </row>
    <row r="151" spans="1:9" s="12" customFormat="1" ht="12.75">
      <c r="A151" s="31"/>
      <c r="B151" s="13"/>
      <c r="C151" s="13"/>
      <c r="D151" s="20"/>
      <c r="E151" s="84"/>
      <c r="F151" s="45"/>
      <c r="G151" s="94"/>
      <c r="H151" s="20"/>
      <c r="I151" s="20"/>
    </row>
    <row r="152" spans="1:9" s="12" customFormat="1" ht="12.75">
      <c r="A152" s="31"/>
      <c r="B152" s="13"/>
      <c r="C152" s="13"/>
      <c r="D152" s="20"/>
      <c r="E152" s="84"/>
      <c r="F152" s="45"/>
      <c r="G152" s="94"/>
      <c r="H152" s="20"/>
      <c r="I152" s="20"/>
    </row>
    <row r="153" spans="1:9" s="12" customFormat="1" ht="12.75">
      <c r="A153" s="31"/>
      <c r="B153" s="13"/>
      <c r="C153" s="13"/>
      <c r="D153" s="20"/>
      <c r="E153" s="84"/>
      <c r="F153" s="45"/>
      <c r="G153" s="94"/>
      <c r="H153" s="20"/>
      <c r="I153" s="20"/>
    </row>
    <row r="154" spans="1:9" s="12" customFormat="1" ht="12.75">
      <c r="A154" s="31"/>
      <c r="B154" s="13"/>
      <c r="C154" s="13"/>
      <c r="D154" s="20"/>
      <c r="E154" s="84"/>
      <c r="F154" s="45"/>
      <c r="G154" s="94"/>
      <c r="H154" s="20"/>
      <c r="I154" s="20"/>
    </row>
    <row r="155" spans="1:9" s="12" customFormat="1" ht="12.75">
      <c r="A155" s="31"/>
      <c r="B155" s="13"/>
      <c r="C155" s="13"/>
      <c r="D155" s="20"/>
      <c r="E155" s="84"/>
      <c r="F155" s="45"/>
      <c r="G155" s="94"/>
      <c r="H155" s="20"/>
      <c r="I155" s="20"/>
    </row>
    <row r="156" spans="1:9" s="12" customFormat="1" ht="12.75">
      <c r="A156" s="31"/>
      <c r="B156" s="13"/>
      <c r="C156" s="13"/>
      <c r="D156" s="20"/>
      <c r="E156" s="84"/>
      <c r="F156" s="45"/>
      <c r="G156" s="94"/>
      <c r="H156" s="20"/>
      <c r="I156" s="20"/>
    </row>
    <row r="157" spans="1:9" s="12" customFormat="1" ht="12.75">
      <c r="A157" s="31"/>
      <c r="B157" s="13"/>
      <c r="C157" s="13"/>
      <c r="D157" s="20"/>
      <c r="E157" s="84"/>
      <c r="F157" s="45"/>
      <c r="G157" s="94"/>
      <c r="H157" s="20"/>
      <c r="I157" s="20"/>
    </row>
    <row r="158" spans="1:9" s="12" customFormat="1" ht="12.75">
      <c r="A158" s="31"/>
      <c r="B158" s="13"/>
      <c r="C158" s="13"/>
      <c r="D158" s="20"/>
      <c r="E158" s="84"/>
      <c r="F158" s="45"/>
      <c r="G158" s="94"/>
      <c r="H158" s="20"/>
      <c r="I158" s="20"/>
    </row>
    <row r="159" spans="1:9" s="12" customFormat="1" ht="12.75">
      <c r="A159" s="31"/>
      <c r="B159" s="13"/>
      <c r="C159" s="13"/>
      <c r="D159" s="20"/>
      <c r="E159" s="84"/>
      <c r="F159" s="45"/>
      <c r="G159" s="94"/>
      <c r="H159" s="20"/>
      <c r="I159" s="20"/>
    </row>
    <row r="160" spans="1:9" s="12" customFormat="1" ht="12.75">
      <c r="A160" s="31"/>
      <c r="B160" s="13"/>
      <c r="C160" s="13"/>
      <c r="D160" s="20"/>
      <c r="E160" s="84"/>
      <c r="F160" s="45"/>
      <c r="G160" s="94"/>
      <c r="H160" s="20"/>
      <c r="I160" s="20"/>
    </row>
    <row r="161" spans="1:9" s="12" customFormat="1" ht="12.75">
      <c r="A161" s="31"/>
      <c r="B161" s="13"/>
      <c r="C161" s="13"/>
      <c r="D161" s="20"/>
      <c r="E161" s="84"/>
      <c r="F161" s="45"/>
      <c r="G161" s="94"/>
      <c r="H161" s="20"/>
      <c r="I161" s="20"/>
    </row>
    <row r="162" spans="1:9" s="12" customFormat="1" ht="12.75">
      <c r="A162" s="31"/>
      <c r="B162" s="13"/>
      <c r="C162" s="13"/>
      <c r="D162" s="20"/>
      <c r="E162" s="84"/>
      <c r="F162" s="45"/>
      <c r="G162" s="94"/>
      <c r="H162" s="20"/>
      <c r="I162" s="20"/>
    </row>
    <row r="163" spans="1:9" s="12" customFormat="1" ht="12.75">
      <c r="A163" s="31"/>
      <c r="B163" s="13"/>
      <c r="C163" s="13"/>
      <c r="D163" s="20"/>
      <c r="E163" s="84"/>
      <c r="F163" s="45"/>
      <c r="G163" s="94"/>
      <c r="H163" s="20"/>
      <c r="I163" s="20"/>
    </row>
    <row r="164" spans="1:9" s="12" customFormat="1" ht="12.75">
      <c r="A164" s="31"/>
      <c r="B164" s="13"/>
      <c r="C164" s="13"/>
      <c r="D164" s="20"/>
      <c r="E164" s="84"/>
      <c r="F164" s="45"/>
      <c r="G164" s="94"/>
      <c r="H164" s="20"/>
      <c r="I164" s="20"/>
    </row>
    <row r="165" spans="1:9" s="12" customFormat="1" ht="12.75">
      <c r="A165" s="31"/>
      <c r="B165" s="13"/>
      <c r="C165" s="13"/>
      <c r="D165" s="20"/>
      <c r="E165" s="84"/>
      <c r="F165" s="45"/>
      <c r="G165" s="94"/>
      <c r="H165" s="20"/>
      <c r="I165" s="20"/>
    </row>
    <row r="166" spans="1:9" s="12" customFormat="1" ht="12.75">
      <c r="A166" s="31"/>
      <c r="B166" s="13"/>
      <c r="C166" s="13"/>
      <c r="D166" s="20"/>
      <c r="E166" s="84"/>
      <c r="F166" s="45"/>
      <c r="G166" s="94"/>
      <c r="H166" s="20"/>
      <c r="I166" s="20"/>
    </row>
    <row r="167" spans="1:9" s="12" customFormat="1" ht="12.75">
      <c r="A167" s="31"/>
      <c r="B167" s="13"/>
      <c r="C167" s="13"/>
      <c r="D167" s="20"/>
      <c r="E167" s="84"/>
      <c r="F167" s="45"/>
      <c r="G167" s="94"/>
      <c r="H167" s="20"/>
      <c r="I167" s="20"/>
    </row>
    <row r="168" spans="1:9" s="12" customFormat="1" ht="12.75">
      <c r="A168" s="31"/>
      <c r="B168" s="13"/>
      <c r="C168" s="13"/>
      <c r="D168" s="20"/>
      <c r="E168" s="84"/>
      <c r="F168" s="45"/>
      <c r="G168" s="94"/>
      <c r="H168" s="20"/>
      <c r="I168" s="20"/>
    </row>
    <row r="169" spans="1:9" s="12" customFormat="1" ht="12.75">
      <c r="A169" s="31"/>
      <c r="B169" s="13"/>
      <c r="C169" s="13"/>
      <c r="D169" s="20"/>
      <c r="E169" s="84"/>
      <c r="F169" s="45"/>
      <c r="G169" s="94"/>
      <c r="H169" s="20"/>
      <c r="I169" s="20"/>
    </row>
    <row r="170" spans="1:9" s="12" customFormat="1" ht="12.75">
      <c r="A170" s="31"/>
      <c r="B170" s="13"/>
      <c r="C170" s="13"/>
      <c r="D170" s="20"/>
      <c r="E170" s="84"/>
      <c r="F170" s="45"/>
      <c r="G170" s="94"/>
      <c r="H170" s="20"/>
      <c r="I170" s="20"/>
    </row>
    <row r="171" spans="4:9" ht="12.75">
      <c r="D171" s="20"/>
      <c r="E171" s="84"/>
      <c r="F171" s="45"/>
      <c r="G171" s="94"/>
      <c r="H171" s="20"/>
      <c r="I171" s="20"/>
    </row>
    <row r="172" spans="4:9" ht="12.75">
      <c r="D172" s="20"/>
      <c r="E172" s="84"/>
      <c r="F172" s="45"/>
      <c r="G172" s="94"/>
      <c r="H172" s="20"/>
      <c r="I172" s="20"/>
    </row>
    <row r="173" spans="4:9" ht="12.75">
      <c r="D173" s="20"/>
      <c r="E173" s="84"/>
      <c r="F173" s="45"/>
      <c r="G173" s="94"/>
      <c r="H173" s="20"/>
      <c r="I173" s="20"/>
    </row>
    <row r="174" spans="4:9" ht="12.75">
      <c r="D174" s="20"/>
      <c r="E174" s="84"/>
      <c r="F174" s="45"/>
      <c r="G174" s="94"/>
      <c r="H174" s="20"/>
      <c r="I174" s="20"/>
    </row>
    <row r="175" spans="4:9" ht="12.75">
      <c r="D175" s="20"/>
      <c r="E175" s="84"/>
      <c r="F175" s="45"/>
      <c r="G175" s="94"/>
      <c r="H175" s="20"/>
      <c r="I175" s="20"/>
    </row>
    <row r="176" spans="4:9" ht="12.75">
      <c r="D176" s="20"/>
      <c r="E176" s="84"/>
      <c r="F176" s="45"/>
      <c r="G176" s="94"/>
      <c r="H176" s="20"/>
      <c r="I176" s="20"/>
    </row>
    <row r="177" spans="4:9" ht="12.75">
      <c r="D177" s="20"/>
      <c r="E177" s="84"/>
      <c r="F177" s="45"/>
      <c r="G177" s="94"/>
      <c r="H177" s="20"/>
      <c r="I177" s="20"/>
    </row>
  </sheetData>
  <sheetProtection password="CE2E" sheet="1" objects="1" scenarios="1"/>
  <mergeCells count="25">
    <mergeCell ref="A114:I114"/>
    <mergeCell ref="A113:H113"/>
    <mergeCell ref="A95:B95"/>
    <mergeCell ref="A96:B97"/>
    <mergeCell ref="A99:B99"/>
    <mergeCell ref="A107:B110"/>
    <mergeCell ref="A101:C101"/>
    <mergeCell ref="A112:I112"/>
    <mergeCell ref="A33:B34"/>
    <mergeCell ref="A3:I3"/>
    <mergeCell ref="A64:B64"/>
    <mergeCell ref="A9:B9"/>
    <mergeCell ref="A77:B77"/>
    <mergeCell ref="A32:B32"/>
    <mergeCell ref="A66:B66"/>
    <mergeCell ref="A67:B67"/>
    <mergeCell ref="A63:B63"/>
    <mergeCell ref="A60:B60"/>
    <mergeCell ref="A61:B61"/>
    <mergeCell ref="A76:B76"/>
    <mergeCell ref="A100:C100"/>
    <mergeCell ref="A106:C106"/>
    <mergeCell ref="A102:B105"/>
    <mergeCell ref="A81:B81"/>
    <mergeCell ref="A82:B83"/>
  </mergeCells>
  <printOptions/>
  <pageMargins left="0.5118110236220472" right="0.1968503937007874" top="0.1968503937007874" bottom="0.15748031496062992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2013-02-13T10:30:00Z</cp:lastPrinted>
  <dcterms:created xsi:type="dcterms:W3CDTF">2002-03-11T10:22:12Z</dcterms:created>
  <dcterms:modified xsi:type="dcterms:W3CDTF">2013-02-13T10:31:10Z</dcterms:modified>
  <cp:category/>
  <cp:version/>
  <cp:contentType/>
  <cp:contentStatus/>
</cp:coreProperties>
</file>